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b562950\Downloads\CGE-CIV-MINPE\CIV_MPE_Toolbox\CIV_MPE_Structure\dat\"/>
    </mc:Choice>
  </mc:AlternateContent>
  <xr:revisionPtr revIDLastSave="0" documentId="13_ncr:1_{D65984AE-DBCA-423E-8D7C-ECE01008941C}" xr6:coauthVersionLast="47" xr6:coauthVersionMax="47" xr10:uidLastSave="{00000000-0000-0000-0000-000000000000}"/>
  <bookViews>
    <workbookView xWindow="-110" yWindow="-110" windowWidth="19420" windowHeight="10300" tabRatio="856" activeTab="5" xr2:uid="{00000000-000D-0000-FFFF-FFFF00000000}"/>
  </bookViews>
  <sheets>
    <sheet name="Dictionary" sheetId="27" r:id="rId1"/>
    <sheet name="Layout" sheetId="37" r:id="rId2"/>
    <sheet name="Dynamics" sheetId="43" r:id="rId3"/>
    <sheet name="SAM" sheetId="53" r:id="rId4"/>
    <sheet name="sets" sheetId="38" r:id="rId5"/>
    <sheet name="maps" sheetId="39" r:id="rId6"/>
    <sheet name="MacroData" sheetId="6" r:id="rId7"/>
    <sheet name="ProdElas" sheetId="48" r:id="rId8"/>
    <sheet name="CommElas" sheetId="47" r:id="rId9"/>
    <sheet name="FDElas" sheetId="9" r:id="rId10"/>
    <sheet name="ActProd" sheetId="35" r:id="rId11"/>
    <sheet name="NRG" sheetId="13" r:id="rId12"/>
    <sheet name="popAge" sheetId="45" r:id="rId13"/>
    <sheet name="Labor" sheetId="46" r:id="rId14"/>
  </sheets>
  <definedNames>
    <definedName name="_xlnm._FilterDatabase" localSheetId="5" hidden="1">maps!$U$5:$V$109</definedName>
    <definedName name="ActLab">#REF!</definedName>
    <definedName name="ActLab0">#REF!</definedName>
    <definedName name="ActMap">#REF!</definedName>
    <definedName name="actProd">ActProd!$A$2:$G$31</definedName>
    <definedName name="AEEI">ActProd!$J$4</definedName>
    <definedName name="BridgeFileName">#REF!</definedName>
    <definedName name="CommAgg">#REF!</definedName>
    <definedName name="CommElas" localSheetId="8">CommElas!$A$1:$G$34</definedName>
    <definedName name="CommElas">#REF!</definedName>
    <definedName name="CommLab">#REF!</definedName>
    <definedName name="CommLab0">#REF!</definedName>
    <definedName name="CommMap">#REF!</definedName>
    <definedName name="depr">ActProd!$J$3</definedName>
    <definedName name="Description">#REF!</definedName>
    <definedName name="Dyntab" localSheetId="2">Dynamics!$A$4:$AT$13</definedName>
    <definedName name="Dyntab">#REF!</definedName>
    <definedName name="EMICO2">#REF!</definedName>
    <definedName name="escale">#REF!</definedName>
    <definedName name="EXR">MacroData!$A$6:$E$8</definedName>
    <definedName name="fdComm">#REF!</definedName>
    <definedName name="fdCommMap">#REF!</definedName>
    <definedName name="GDDebt0">MacroData!$A$11:$E$11</definedName>
    <definedName name="GDPMod" localSheetId="2">#REF!</definedName>
    <definedName name="GDPMod">#REF!</definedName>
    <definedName name="GDPScen" localSheetId="2">#REF!</definedName>
    <definedName name="GDPScen">#REF!</definedName>
    <definedName name="GFDebt0">MacroData!$A$10:$E$10</definedName>
    <definedName name="hhElas">FDElas!$A$16:$C$23</definedName>
    <definedName name="ifEnglish">#REF!</definedName>
    <definedName name="inscale">#REF!</definedName>
    <definedName name="KSAMA0">MacroData!$A$9:$E$9</definedName>
    <definedName name="Labvol" localSheetId="2">#REF!</definedName>
    <definedName name="Labvol">#REF!</definedName>
    <definedName name="Lang">#REF!</definedName>
    <definedName name="miscElas">FDElas!$A$2:$B$13</definedName>
    <definedName name="NRGPrice">NRG!$B$4:$C$16</definedName>
    <definedName name="PFDebt0">MacroData!$A$12:$E$12</definedName>
    <definedName name="Pop">MacroData!$A$2:$E$5</definedName>
    <definedName name="popScen" localSheetId="2">#REF!</definedName>
    <definedName name="popScen">#REF!</definedName>
    <definedName name="prodElas" localSheetId="7">ProdElas!$A$1:$W$29</definedName>
    <definedName name="prodElas">#REF!</definedName>
    <definedName name="pscale">#REF!</definedName>
    <definedName name="RGDDebt0">MacroData!$A$14:$E$14</definedName>
    <definedName name="RGFDebt0">MacroData!$A$13:$E$13</definedName>
    <definedName name="RoR0" localSheetId="2">MacroData!#REF!</definedName>
    <definedName name="RoR0">MacroData!#REF!</definedName>
    <definedName name="RPFDebt0">MacroData!$A$15:$E$15</definedName>
    <definedName name="SAM0">SAM!$B$2:$FD$159</definedName>
    <definedName name="SAMFileName">#REF!</definedName>
    <definedName name="SAMLab">#REF!</definedName>
    <definedName name="SamLab0">#REF!</definedName>
    <definedName name="samMap">#REF!</definedName>
    <definedName name="SAMVAL" localSheetId="2">#REF!</definedName>
    <definedName name="SAMVAL">#REF!</definedName>
    <definedName name="scenFileName">#REF!</definedName>
    <definedName name="timeScen">#REF!</definedName>
    <definedName name="wDi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46" l="1"/>
  <c r="C87" i="43"/>
  <c r="C90" i="43" s="1"/>
  <c r="D87" i="43"/>
  <c r="D90" i="43" s="1"/>
  <c r="E87" i="43"/>
  <c r="E90" i="43" s="1"/>
  <c r="F87" i="43"/>
  <c r="F90" i="43" s="1"/>
  <c r="G87" i="43"/>
  <c r="G90" i="43" s="1"/>
  <c r="H87" i="43"/>
  <c r="H90" i="43" s="1"/>
  <c r="I87" i="43"/>
  <c r="I90" i="43" s="1"/>
  <c r="J87" i="43"/>
  <c r="J90" i="43" s="1"/>
  <c r="K87" i="43"/>
  <c r="K90" i="43" s="1"/>
  <c r="L87" i="43"/>
  <c r="L90" i="43" s="1"/>
  <c r="M87" i="43"/>
  <c r="M90" i="43" s="1"/>
  <c r="N87" i="43"/>
  <c r="N90" i="43" s="1"/>
  <c r="O87" i="43"/>
  <c r="O90" i="43" s="1"/>
  <c r="P87" i="43"/>
  <c r="P90" i="43" s="1"/>
  <c r="Q87" i="43"/>
  <c r="R87" i="43"/>
  <c r="S87" i="43"/>
  <c r="T87" i="43"/>
  <c r="U87" i="43"/>
  <c r="B87" i="43"/>
  <c r="B90" i="43" s="1"/>
  <c r="C86" i="43"/>
  <c r="C89" i="43" s="1"/>
  <c r="D86" i="43"/>
  <c r="D89" i="43" s="1"/>
  <c r="E86" i="43"/>
  <c r="E89" i="43" s="1"/>
  <c r="F86" i="43"/>
  <c r="F89" i="43" s="1"/>
  <c r="G86" i="43"/>
  <c r="G89" i="43" s="1"/>
  <c r="H86" i="43"/>
  <c r="H89" i="43" s="1"/>
  <c r="I86" i="43"/>
  <c r="I89" i="43" s="1"/>
  <c r="J86" i="43"/>
  <c r="J89" i="43" s="1"/>
  <c r="K86" i="43"/>
  <c r="K89" i="43" s="1"/>
  <c r="L86" i="43"/>
  <c r="L89" i="43" s="1"/>
  <c r="M86" i="43"/>
  <c r="M89" i="43" s="1"/>
  <c r="N86" i="43"/>
  <c r="N89" i="43" s="1"/>
  <c r="O86" i="43"/>
  <c r="O89" i="43" s="1"/>
  <c r="P86" i="43"/>
  <c r="P89" i="43" s="1"/>
  <c r="Q86" i="43"/>
  <c r="Q89" i="43" s="1"/>
  <c r="R86" i="43"/>
  <c r="S86" i="43"/>
  <c r="T86" i="43"/>
  <c r="U86" i="43"/>
  <c r="B86" i="43"/>
  <c r="B89" i="43" s="1"/>
  <c r="I104" i="43" l="1"/>
  <c r="L104" i="43"/>
  <c r="M104" i="43"/>
  <c r="F104" i="43"/>
  <c r="B104" i="43"/>
  <c r="H104" i="43"/>
  <c r="G104" i="43"/>
  <c r="E104" i="43"/>
  <c r="K104" i="43"/>
  <c r="J104" i="43"/>
  <c r="P104" i="43"/>
  <c r="D104" i="43"/>
  <c r="O104" i="43"/>
  <c r="C104" i="43"/>
  <c r="N104" i="43"/>
  <c r="C97" i="43" l="1"/>
  <c r="C101" i="43" s="1"/>
  <c r="C53" i="43" s="1"/>
  <c r="D97" i="43"/>
  <c r="D101" i="43" s="1"/>
  <c r="D53" i="43" s="1"/>
  <c r="E97" i="43"/>
  <c r="E101" i="43" s="1"/>
  <c r="E53" i="43" s="1"/>
  <c r="F97" i="43"/>
  <c r="F101" i="43" s="1"/>
  <c r="F53" i="43" s="1"/>
  <c r="G97" i="43"/>
  <c r="G101" i="43" s="1"/>
  <c r="G53" i="43" s="1"/>
  <c r="H97" i="43"/>
  <c r="H101" i="43" s="1"/>
  <c r="H53" i="43" s="1"/>
  <c r="I97" i="43"/>
  <c r="I101" i="43" s="1"/>
  <c r="I53" i="43" s="1"/>
  <c r="J97" i="43"/>
  <c r="J101" i="43" s="1"/>
  <c r="J53" i="43" s="1"/>
  <c r="K97" i="43"/>
  <c r="K101" i="43" s="1"/>
  <c r="K53" i="43" s="1"/>
  <c r="L97" i="43"/>
  <c r="L101" i="43" s="1"/>
  <c r="L53" i="43" s="1"/>
  <c r="M97" i="43"/>
  <c r="M101" i="43" s="1"/>
  <c r="M53" i="43" s="1"/>
  <c r="N97" i="43"/>
  <c r="N101" i="43" s="1"/>
  <c r="N53" i="43" s="1"/>
  <c r="O97" i="43"/>
  <c r="O101" i="43" s="1"/>
  <c r="O53" i="43" s="1"/>
  <c r="P97" i="43"/>
  <c r="P101" i="43" s="1"/>
  <c r="P53" i="43" s="1"/>
  <c r="Q97" i="43"/>
  <c r="Q101" i="43" s="1"/>
  <c r="R97" i="43"/>
  <c r="R101" i="43" s="1"/>
  <c r="S97" i="43"/>
  <c r="S101" i="43" s="1"/>
  <c r="T97" i="43"/>
  <c r="T101" i="43" s="1"/>
  <c r="U97" i="43"/>
  <c r="U101" i="43" s="1"/>
  <c r="B97" i="43"/>
  <c r="B101" i="43" s="1"/>
  <c r="B53" i="43" s="1"/>
  <c r="S89" i="43"/>
  <c r="L134" i="53"/>
  <c r="M134" i="53" l="1"/>
  <c r="N134" i="53"/>
  <c r="O134" i="53"/>
  <c r="P134" i="53"/>
  <c r="Q134" i="53"/>
  <c r="R134" i="53"/>
  <c r="J132" i="53"/>
  <c r="K132" i="53"/>
  <c r="L132" i="53"/>
  <c r="M132" i="53"/>
  <c r="N132" i="53"/>
  <c r="O132" i="53"/>
  <c r="P132" i="53"/>
  <c r="Q132" i="53"/>
  <c r="R132" i="53"/>
  <c r="I132" i="53"/>
  <c r="L3" i="46"/>
  <c r="L4" i="46"/>
  <c r="Q90" i="43" l="1"/>
  <c r="R90" i="43"/>
  <c r="S90" i="43"/>
  <c r="T90" i="43"/>
  <c r="U90" i="43"/>
  <c r="R89" i="43"/>
  <c r="T89" i="43"/>
  <c r="U89" i="43"/>
  <c r="T104" i="43" l="1"/>
  <c r="T53" i="43" s="1"/>
  <c r="R104" i="43"/>
  <c r="R53" i="43" s="1"/>
  <c r="Q104" i="43"/>
  <c r="Q53" i="43" s="1"/>
  <c r="S104" i="43"/>
  <c r="S53" i="43" s="1"/>
  <c r="U104" i="43"/>
  <c r="U53" i="43" s="1"/>
  <c r="A54" i="35"/>
  <c r="A51" i="35"/>
  <c r="A52" i="35"/>
  <c r="A53" i="35"/>
  <c r="A4" i="35"/>
  <c r="A5" i="35"/>
  <c r="A6" i="35"/>
  <c r="A7" i="35"/>
  <c r="A8" i="35"/>
  <c r="A9" i="35"/>
  <c r="A10" i="35"/>
  <c r="A11" i="35"/>
  <c r="A12" i="35"/>
  <c r="A57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I54" i="48"/>
  <c r="I51" i="48"/>
  <c r="I52" i="48"/>
  <c r="I53" i="48"/>
  <c r="I4" i="48"/>
  <c r="I5" i="48"/>
  <c r="I6" i="48"/>
  <c r="I7" i="48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25" i="48"/>
  <c r="I26" i="48"/>
  <c r="I27" i="48"/>
  <c r="I28" i="48"/>
  <c r="I29" i="48"/>
  <c r="I30" i="48"/>
  <c r="I31" i="48"/>
  <c r="I32" i="48"/>
  <c r="I33" i="48"/>
  <c r="I34" i="48"/>
  <c r="I35" i="48"/>
  <c r="I36" i="48"/>
  <c r="I37" i="48"/>
  <c r="I38" i="48"/>
  <c r="I39" i="48"/>
  <c r="I40" i="48"/>
  <c r="I41" i="48"/>
  <c r="I42" i="48"/>
  <c r="I43" i="48"/>
  <c r="I44" i="48"/>
  <c r="I45" i="48"/>
  <c r="I46" i="48"/>
  <c r="I47" i="48"/>
  <c r="I48" i="48"/>
  <c r="I49" i="48"/>
  <c r="I50" i="48"/>
  <c r="A54" i="48"/>
  <c r="A51" i="48"/>
  <c r="A52" i="48"/>
  <c r="A53" i="48"/>
  <c r="A4" i="48"/>
  <c r="A5" i="48"/>
  <c r="A6" i="48"/>
  <c r="A7" i="48"/>
  <c r="A8" i="48"/>
  <c r="A9" i="48"/>
  <c r="A10" i="48"/>
  <c r="A11" i="48"/>
  <c r="A12" i="48"/>
  <c r="A13" i="48"/>
  <c r="A14" i="48"/>
  <c r="A15" i="48"/>
  <c r="A16" i="48"/>
  <c r="A17" i="48"/>
  <c r="A18" i="48"/>
  <c r="A19" i="48"/>
  <c r="A20" i="48"/>
  <c r="A21" i="48"/>
  <c r="A22" i="48"/>
  <c r="A23" i="48"/>
  <c r="A24" i="48"/>
  <c r="A25" i="48"/>
  <c r="A26" i="48"/>
  <c r="A27" i="48"/>
  <c r="A28" i="48"/>
  <c r="A29" i="48"/>
  <c r="A30" i="48"/>
  <c r="A31" i="48"/>
  <c r="A32" i="48"/>
  <c r="A33" i="48"/>
  <c r="A34" i="48"/>
  <c r="A35" i="48"/>
  <c r="A36" i="48"/>
  <c r="A37" i="48"/>
  <c r="A38" i="48"/>
  <c r="A39" i="48"/>
  <c r="A40" i="48"/>
  <c r="A41" i="48"/>
  <c r="A42" i="48"/>
  <c r="A43" i="48"/>
  <c r="A44" i="48"/>
  <c r="A45" i="48"/>
  <c r="A46" i="48"/>
  <c r="A47" i="48"/>
  <c r="A48" i="48"/>
  <c r="A49" i="48"/>
  <c r="A50" i="48"/>
  <c r="K26" i="6"/>
  <c r="L24" i="6"/>
  <c r="B18" i="6"/>
  <c r="I10" i="6"/>
  <c r="I9" i="6"/>
  <c r="I8" i="6"/>
  <c r="I7" i="6"/>
  <c r="I6" i="6"/>
  <c r="I5" i="6"/>
  <c r="A5" i="13" l="1"/>
  <c r="A6" i="13"/>
  <c r="A7" i="13"/>
  <c r="A8" i="13"/>
  <c r="A9" i="13"/>
  <c r="A10" i="13"/>
  <c r="A51" i="47"/>
  <c r="A52" i="47"/>
  <c r="A53" i="47"/>
  <c r="A54" i="47"/>
  <c r="A48" i="47"/>
  <c r="A49" i="47"/>
  <c r="A50" i="47"/>
  <c r="A38" i="47"/>
  <c r="A39" i="47"/>
  <c r="A40" i="47"/>
  <c r="A41" i="47"/>
  <c r="A42" i="47"/>
  <c r="A43" i="47"/>
  <c r="A44" i="47"/>
  <c r="A45" i="47"/>
  <c r="A46" i="47"/>
  <c r="A47" i="47"/>
  <c r="A3" i="47"/>
  <c r="A4" i="47"/>
  <c r="A5" i="47"/>
  <c r="A6" i="47"/>
  <c r="A7" i="47"/>
  <c r="A8" i="47"/>
  <c r="A9" i="47"/>
  <c r="A10" i="47"/>
  <c r="A11" i="47"/>
  <c r="A68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A29" i="47"/>
  <c r="A30" i="47"/>
  <c r="A31" i="47"/>
  <c r="A32" i="47"/>
  <c r="A33" i="47"/>
  <c r="A34" i="47"/>
  <c r="A35" i="47"/>
  <c r="A36" i="47"/>
  <c r="A37" i="47"/>
  <c r="A3" i="35" l="1"/>
  <c r="A2" i="47"/>
  <c r="A3" i="48"/>
  <c r="I3" i="48"/>
  <c r="A4" i="13" l="1"/>
  <c r="U8" i="27" l="1"/>
  <c r="U7" i="27"/>
  <c r="U6" i="27"/>
  <c r="U5" i="27"/>
  <c r="U4" i="27"/>
  <c r="U3" i="27"/>
  <c r="U2" i="27"/>
  <c r="CR2" i="38" l="1"/>
  <c r="CS2" i="38"/>
  <c r="CR3" i="38"/>
  <c r="CS3" i="38"/>
  <c r="BL2" i="38" l="1"/>
  <c r="BL3" i="38"/>
  <c r="BS2" i="38" l="1"/>
  <c r="BS3" i="38"/>
  <c r="BY3" i="38" l="1"/>
  <c r="BY2" i="38"/>
  <c r="M319" i="39"/>
  <c r="K2" i="38"/>
  <c r="A2" i="38"/>
  <c r="B2" i="38"/>
  <c r="C2" i="38"/>
  <c r="D2" i="38"/>
  <c r="E2" i="38"/>
  <c r="F2" i="38"/>
  <c r="G2" i="38"/>
  <c r="H2" i="38"/>
  <c r="I2" i="38"/>
  <c r="J2" i="38"/>
  <c r="L2" i="38"/>
  <c r="M2" i="38"/>
  <c r="N2" i="38"/>
  <c r="O2" i="38"/>
  <c r="P2" i="38"/>
  <c r="Q2" i="38"/>
  <c r="R2" i="38"/>
  <c r="S2" i="38"/>
  <c r="T2" i="38"/>
  <c r="U2" i="38"/>
  <c r="V2" i="38"/>
  <c r="W2" i="38"/>
  <c r="Z2" i="38"/>
  <c r="AA2" i="38"/>
  <c r="AB2" i="38"/>
  <c r="AC2" i="38"/>
  <c r="AD2" i="38"/>
  <c r="AE2" i="38"/>
  <c r="AF2" i="38"/>
  <c r="AG2" i="38"/>
  <c r="AH2" i="38"/>
  <c r="AI2" i="38"/>
  <c r="AJ2" i="38"/>
  <c r="AK2" i="38"/>
  <c r="AL2" i="38"/>
  <c r="AM2" i="38"/>
  <c r="AN2" i="38"/>
  <c r="AO2" i="38"/>
  <c r="AP2" i="38"/>
  <c r="AQ2" i="38"/>
  <c r="AR2" i="38"/>
  <c r="AU2" i="38"/>
  <c r="AV2" i="38"/>
  <c r="AW2" i="38"/>
  <c r="AX2" i="38"/>
  <c r="AY2" i="38"/>
  <c r="AZ2" i="38"/>
  <c r="BA2" i="38"/>
  <c r="BB2" i="38"/>
  <c r="BC2" i="38"/>
  <c r="BD2" i="38"/>
  <c r="BE2" i="38"/>
  <c r="BF2" i="38"/>
  <c r="BG2" i="38"/>
  <c r="BH2" i="38"/>
  <c r="BI2" i="38"/>
  <c r="BJ2" i="38"/>
  <c r="BK2" i="38"/>
  <c r="BM2" i="38"/>
  <c r="BN2" i="38"/>
  <c r="BO2" i="38"/>
  <c r="BP2" i="38"/>
  <c r="BQ2" i="38"/>
  <c r="BR2" i="38"/>
  <c r="BT2" i="38"/>
  <c r="BU2" i="38"/>
  <c r="BV2" i="38"/>
  <c r="BW2" i="38"/>
  <c r="BX2" i="38"/>
  <c r="BZ2" i="38"/>
  <c r="CA2" i="38"/>
  <c r="CB2" i="38"/>
  <c r="CC2" i="38"/>
  <c r="CD2" i="38"/>
  <c r="CE2" i="38"/>
  <c r="CF2" i="38"/>
  <c r="CG2" i="38"/>
  <c r="CH2" i="38"/>
  <c r="Y2" i="38"/>
  <c r="AS2" i="38"/>
  <c r="CI2" i="38"/>
  <c r="CJ2" i="38"/>
  <c r="CK2" i="38"/>
  <c r="CL2" i="38"/>
  <c r="CM2" i="38"/>
  <c r="CN2" i="38"/>
  <c r="CO2" i="38"/>
  <c r="CP2" i="38"/>
  <c r="CQ2" i="38"/>
  <c r="A3" i="38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Z3" i="38"/>
  <c r="AA3" i="38"/>
  <c r="AB3" i="38"/>
  <c r="AC3" i="38"/>
  <c r="AD3" i="38"/>
  <c r="AE3" i="38"/>
  <c r="AF3" i="38"/>
  <c r="AG3" i="38"/>
  <c r="AH3" i="38"/>
  <c r="AI3" i="38"/>
  <c r="AJ3" i="38"/>
  <c r="AK3" i="38"/>
  <c r="AL3" i="38"/>
  <c r="AM3" i="38"/>
  <c r="AN3" i="38"/>
  <c r="AO3" i="38"/>
  <c r="AP3" i="38"/>
  <c r="AQ3" i="38"/>
  <c r="AR3" i="38"/>
  <c r="AU3" i="38"/>
  <c r="AV3" i="38"/>
  <c r="AW3" i="38"/>
  <c r="AX3" i="38"/>
  <c r="AY3" i="38"/>
  <c r="AZ3" i="38"/>
  <c r="BA3" i="38"/>
  <c r="BB3" i="38"/>
  <c r="BC3" i="38"/>
  <c r="BD3" i="38"/>
  <c r="BE3" i="38"/>
  <c r="BF3" i="38"/>
  <c r="BG3" i="38"/>
  <c r="BH3" i="38"/>
  <c r="BI3" i="38"/>
  <c r="BJ3" i="38"/>
  <c r="BK3" i="38"/>
  <c r="BM3" i="38"/>
  <c r="BN3" i="38"/>
  <c r="BO3" i="38"/>
  <c r="BP3" i="38"/>
  <c r="BQ3" i="38"/>
  <c r="BR3" i="38"/>
  <c r="BT3" i="38"/>
  <c r="BU3" i="38"/>
  <c r="BV3" i="38"/>
  <c r="BW3" i="38"/>
  <c r="BX3" i="38"/>
  <c r="BZ3" i="38"/>
  <c r="CA3" i="38"/>
  <c r="CB3" i="38"/>
  <c r="CC3" i="38"/>
  <c r="CD3" i="38"/>
  <c r="CE3" i="38"/>
  <c r="CF3" i="38"/>
  <c r="CG3" i="38"/>
  <c r="CH3" i="38"/>
  <c r="Y3" i="38"/>
  <c r="AS3" i="38"/>
  <c r="CI3" i="38"/>
  <c r="CJ3" i="38"/>
  <c r="CK3" i="38"/>
  <c r="CL3" i="38"/>
  <c r="CM3" i="38"/>
  <c r="CN3" i="38"/>
  <c r="CO3" i="38"/>
  <c r="CP3" i="38"/>
  <c r="CQ3" i="38"/>
  <c r="A2" i="39"/>
  <c r="B2" i="39"/>
  <c r="C2" i="39"/>
  <c r="D2" i="39"/>
  <c r="E2" i="39"/>
  <c r="F2" i="39"/>
  <c r="G2" i="39"/>
  <c r="H2" i="39"/>
  <c r="I2" i="39"/>
  <c r="K2" i="39"/>
  <c r="L2" i="39"/>
  <c r="M2" i="39"/>
  <c r="N2" i="39"/>
  <c r="O2" i="39"/>
  <c r="Q2" i="39"/>
  <c r="S2" i="39"/>
  <c r="U2" i="39"/>
  <c r="W2" i="39"/>
  <c r="Y2" i="39"/>
  <c r="Z2" i="39"/>
  <c r="AA2" i="39"/>
  <c r="AB2" i="39"/>
  <c r="AC2" i="39"/>
  <c r="AD2" i="39"/>
  <c r="AE2" i="39"/>
  <c r="AF2" i="39"/>
  <c r="AG2" i="39"/>
  <c r="AH2" i="39"/>
  <c r="AI2" i="39"/>
  <c r="AJ2" i="39"/>
  <c r="AK2" i="39"/>
  <c r="AL2" i="39"/>
  <c r="AM2" i="39"/>
  <c r="AN2" i="39"/>
  <c r="AO2" i="39"/>
  <c r="AP2" i="39"/>
  <c r="AQ2" i="39"/>
  <c r="AR2" i="39"/>
  <c r="AS2" i="39"/>
  <c r="AT2" i="39"/>
  <c r="AU2" i="39"/>
  <c r="AV2" i="39"/>
  <c r="AW2" i="39"/>
  <c r="AX2" i="39"/>
  <c r="AY2" i="39"/>
  <c r="AZ2" i="39"/>
  <c r="BA2" i="39"/>
  <c r="BB2" i="39"/>
  <c r="A3" i="39"/>
  <c r="B3" i="39"/>
  <c r="C3" i="39"/>
  <c r="D3" i="39"/>
  <c r="E3" i="39"/>
  <c r="F3" i="39"/>
  <c r="G3" i="39"/>
  <c r="H3" i="39"/>
  <c r="I3" i="39"/>
  <c r="K3" i="39"/>
  <c r="L3" i="39"/>
  <c r="M3" i="39"/>
  <c r="N3" i="39"/>
  <c r="O3" i="39"/>
  <c r="Q3" i="39"/>
  <c r="S3" i="39"/>
  <c r="U3" i="39"/>
  <c r="W3" i="39"/>
  <c r="Y3" i="39"/>
  <c r="Z3" i="39"/>
  <c r="AA3" i="39"/>
  <c r="AB3" i="39"/>
  <c r="AC3" i="39"/>
  <c r="AD3" i="39"/>
  <c r="AE3" i="39"/>
  <c r="AF3" i="39"/>
  <c r="AG3" i="39"/>
  <c r="AH3" i="39"/>
  <c r="AI3" i="39"/>
  <c r="AJ3" i="39"/>
  <c r="AK3" i="39"/>
  <c r="AL3" i="39"/>
  <c r="AM3" i="39"/>
  <c r="AN3" i="39"/>
  <c r="AO3" i="39"/>
  <c r="AP3" i="39"/>
  <c r="AQ3" i="39"/>
  <c r="AR3" i="39"/>
  <c r="AS3" i="39"/>
  <c r="AT3" i="39"/>
  <c r="AU3" i="39"/>
  <c r="AV3" i="39"/>
  <c r="AW3" i="39"/>
  <c r="AX3" i="39"/>
  <c r="AY3" i="39"/>
  <c r="AZ3" i="39"/>
  <c r="BA3" i="39"/>
  <c r="BB3" i="39"/>
  <c r="C70" i="37" l="1"/>
  <c r="C80" i="37"/>
  <c r="C87" i="37"/>
  <c r="C88" i="37"/>
  <c r="C86" i="37"/>
  <c r="C85" i="37"/>
  <c r="C84" i="37"/>
  <c r="C83" i="37"/>
  <c r="C82" i="37"/>
  <c r="C81" i="37"/>
  <c r="C78" i="37"/>
  <c r="C79" i="37"/>
  <c r="C58" i="37"/>
  <c r="C73" i="37"/>
  <c r="C71" i="37"/>
  <c r="C7" i="37"/>
  <c r="C6" i="37"/>
  <c r="C57" i="37"/>
  <c r="C56" i="37"/>
  <c r="C10" i="37"/>
  <c r="C27" i="37"/>
  <c r="C76" i="37"/>
  <c r="C77" i="37"/>
  <c r="C9" i="37"/>
  <c r="C69" i="37"/>
  <c r="C25" i="37"/>
  <c r="C16" i="37"/>
  <c r="C30" i="37"/>
  <c r="C21" i="37"/>
  <c r="C17" i="37"/>
  <c r="C47" i="37"/>
  <c r="C22" i="37"/>
  <c r="C11" i="37"/>
  <c r="C50" i="37"/>
  <c r="C19" i="37"/>
  <c r="C42" i="37"/>
  <c r="C34" i="37"/>
  <c r="C39" i="37"/>
  <c r="C31" i="37"/>
  <c r="C14" i="37"/>
  <c r="C65" i="37"/>
  <c r="C66" i="37"/>
  <c r="C52" i="37"/>
  <c r="C55" i="37"/>
  <c r="C15" i="37"/>
  <c r="C53" i="37"/>
  <c r="C51" i="37"/>
  <c r="C74" i="37"/>
  <c r="C26" i="37"/>
  <c r="C48" i="37"/>
  <c r="C44" i="37"/>
  <c r="C40" i="37"/>
  <c r="C45" i="37"/>
  <c r="C43" i="37"/>
  <c r="C23" i="37"/>
  <c r="C18" i="37"/>
  <c r="C68" i="37"/>
  <c r="C49" i="37"/>
  <c r="C54" i="37"/>
  <c r="C36" i="37"/>
  <c r="C41" i="37"/>
  <c r="C32" i="37"/>
  <c r="C46" i="37"/>
  <c r="C37" i="37"/>
  <c r="C28" i="37"/>
  <c r="C35" i="37"/>
  <c r="C33" i="37"/>
  <c r="C24" i="37"/>
  <c r="C38" i="37"/>
  <c r="C29" i="37"/>
  <c r="C20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tc={0623B1F8-FB4A-401B-A431-50190C2DCE55}</author>
    <author>tc={156C10AE-E97D-427E-8DBC-BE86068C230E}</author>
    <author>tc={BB63A19C-4C1F-4717-8A6A-A1EB4070E138}</author>
  </authors>
  <commentList>
    <comment ref="B12" authorId="0" shapeId="0" xr:uid="{0623B1F8-FB4A-401B-A431-50190C2DCE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Les chiffres en rouge son juste pour faire tourner correctement les scenarios </t>
      </text>
    </comment>
    <comment ref="X12" authorId="1" shapeId="0" xr:uid="{156C10AE-E97D-427E-8DBC-BE86068C230E}">
      <text>
        <t>[Threaded comment]
Your version of Excel allows you to read this threaded comment; however, any edits to it will get removed if the file is opened in a newer version of Excel. Learn more: https://go.microsoft.com/fwlink/?linkid=870924
Comment:
    Ressource non epuisee qui reste stable jusqu en 2040</t>
      </text>
    </comment>
    <comment ref="A18" authorId="2" shapeId="0" xr:uid="{BB63A19C-4C1F-4717-8A6A-A1EB4070E138}">
      <text>
        <t>[Threaded comment]
Your version of Excel allows you to read this threaded comment; however, any edits to it will get removed if the file is opened in a newer version of Excel. Learn more: https://go.microsoft.com/fwlink/?linkid=870924
Comment:
    Le gaz est en Mpc/j et le oil est baril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from Text files" type="1" refreshedVersion="3">
    <dbPr connection="DSN=Text files;DefaultDir=V:\data\wdi;DriverId=27;FIL=text;MaxBufferSize=2048;PageTimeout=5;" command="SELECT ngaScen.Model, ngaScen.Scenario, ngaScen.Variable, ngaScen.Year, ngaScen.Value_x000d__x000a_FROM `V:\CGEProto\Nigeria\SSP`\ngaScen.csv ngaScen"/>
  </connection>
</connections>
</file>

<file path=xl/sharedStrings.xml><?xml version="1.0" encoding="utf-8"?>
<sst xmlns="http://schemas.openxmlformats.org/spreadsheetml/2006/main" count="5216" uniqueCount="1435">
  <si>
    <t>inv</t>
  </si>
  <si>
    <t>Capital</t>
  </si>
  <si>
    <t>Government</t>
  </si>
  <si>
    <t>Consumption subsidy</t>
  </si>
  <si>
    <t>PLT15</t>
  </si>
  <si>
    <t>P1564</t>
  </si>
  <si>
    <t>P65UP</t>
  </si>
  <si>
    <t>PTOTL</t>
  </si>
  <si>
    <t>USD</t>
  </si>
  <si>
    <t>EUR</t>
  </si>
  <si>
    <t>PPP</t>
  </si>
  <si>
    <t>RoR0</t>
  </si>
  <si>
    <t>Average rate of return on capital</t>
  </si>
  <si>
    <t>Population aged 0 to 14</t>
  </si>
  <si>
    <t>Population aged 15 to 64</t>
  </si>
  <si>
    <t>Population aged 65 and higher</t>
  </si>
  <si>
    <t>Total population</t>
  </si>
  <si>
    <t>agr</t>
  </si>
  <si>
    <t>man</t>
  </si>
  <si>
    <t>srv</t>
  </si>
  <si>
    <t>acal</t>
  </si>
  <si>
    <t>f</t>
  </si>
  <si>
    <t>e</t>
  </si>
  <si>
    <t>nrg</t>
  </si>
  <si>
    <t>fp</t>
  </si>
  <si>
    <t>oldShr</t>
  </si>
  <si>
    <t>sigmap0</t>
  </si>
  <si>
    <t>Old</t>
  </si>
  <si>
    <t>New</t>
  </si>
  <si>
    <t>sigmav0</t>
  </si>
  <si>
    <t>sigmak0</t>
  </si>
  <si>
    <t>sigmae0</t>
  </si>
  <si>
    <t>sigman0</t>
  </si>
  <si>
    <t>omegap0</t>
  </si>
  <si>
    <t>invElas0</t>
  </si>
  <si>
    <t>sigmam0</t>
  </si>
  <si>
    <t>sigmas0</t>
  </si>
  <si>
    <t>sigmax0</t>
  </si>
  <si>
    <t>inf</t>
  </si>
  <si>
    <t>incElas0</t>
  </si>
  <si>
    <t>prcElas0</t>
  </si>
  <si>
    <t>sigmamg0</t>
  </si>
  <si>
    <t>cap</t>
  </si>
  <si>
    <t>is</t>
  </si>
  <si>
    <t>gov</t>
  </si>
  <si>
    <t>stb</t>
  </si>
  <si>
    <t>row</t>
  </si>
  <si>
    <t>otx</t>
  </si>
  <si>
    <t>ssb</t>
  </si>
  <si>
    <t>ptx</t>
  </si>
  <si>
    <t>psb</t>
  </si>
  <si>
    <t>dtx</t>
  </si>
  <si>
    <t>mtx</t>
  </si>
  <si>
    <t>etx</t>
  </si>
  <si>
    <t>exProd</t>
  </si>
  <si>
    <t>AEEI</t>
  </si>
  <si>
    <t>depr</t>
  </si>
  <si>
    <t>alphaL</t>
  </si>
  <si>
    <t>betaL</t>
  </si>
  <si>
    <t>energyEff</t>
  </si>
  <si>
    <t xml:space="preserve">Codes </t>
  </si>
  <si>
    <t>omegam0</t>
  </si>
  <si>
    <t>etae0</t>
  </si>
  <si>
    <t>Emission taxes</t>
  </si>
  <si>
    <t>ctx</t>
  </si>
  <si>
    <t>omegatl0</t>
  </si>
  <si>
    <t>omegat0</t>
  </si>
  <si>
    <t>yexo</t>
  </si>
  <si>
    <t>kprod</t>
  </si>
  <si>
    <t>sigmaul0</t>
  </si>
  <si>
    <t>sigmasl0</t>
  </si>
  <si>
    <t>sigmaks0</t>
  </si>
  <si>
    <t>Dynamic inputs for baseline</t>
  </si>
  <si>
    <t>GDP</t>
  </si>
  <si>
    <t xml:space="preserve">annual rate of energy </t>
  </si>
  <si>
    <t>Government Investment</t>
  </si>
  <si>
    <t>ginv</t>
  </si>
  <si>
    <t>SAMA net foreign assets</t>
  </si>
  <si>
    <t>Government foreign debt</t>
  </si>
  <si>
    <t>Government domestic debt</t>
  </si>
  <si>
    <t>Private foreign debt</t>
  </si>
  <si>
    <t>Government foreign debt interest rate</t>
  </si>
  <si>
    <t>Government domestic debt interest rate</t>
  </si>
  <si>
    <t>Private foreign debt interest rate</t>
  </si>
  <si>
    <t>KSAMA0</t>
  </si>
  <si>
    <t>PFDebt0</t>
  </si>
  <si>
    <t>RPFDebt0</t>
  </si>
  <si>
    <t>stx</t>
  </si>
  <si>
    <t>Land</t>
  </si>
  <si>
    <t>Steam and air conditioning supply services</t>
  </si>
  <si>
    <t>Natural water; treatment, distribution and trade services of water through mains</t>
  </si>
  <si>
    <t>Sewerage services</t>
  </si>
  <si>
    <t>Waste collection, treatment and disposal services, material recovery services</t>
  </si>
  <si>
    <t>Remediation services and other waste management services</t>
  </si>
  <si>
    <t>Residential buildings and construction works for residential buildings</t>
  </si>
  <si>
    <t>Non-residential buildings and construction works for non-residential buildings</t>
  </si>
  <si>
    <t>Railways, construction works for railways</t>
  </si>
  <si>
    <t>Roads, construction works for roads</t>
  </si>
  <si>
    <t>Construction works for utility projects</t>
  </si>
  <si>
    <t>Specialized construction works</t>
  </si>
  <si>
    <t>Trade services of motor vehicles and motorcycles</t>
  </si>
  <si>
    <t>Maintenance and repair services of motor vehicles</t>
  </si>
  <si>
    <t>Wholesale and retail trade</t>
  </si>
  <si>
    <t>Passenger rail transport services</t>
  </si>
  <si>
    <t>Freight rail transport services</t>
  </si>
  <si>
    <t>Other passenger land transport services</t>
  </si>
  <si>
    <t>Freight transport services by road, transport services via pipeline</t>
  </si>
  <si>
    <t>Sea and coastal, inland passenger water transport services</t>
  </si>
  <si>
    <t>Sea and coastal, inland freight water transport services</t>
  </si>
  <si>
    <t>Passenger air transport services</t>
  </si>
  <si>
    <t>Freight air transport service</t>
  </si>
  <si>
    <t>Warehousing and support services for transportation</t>
  </si>
  <si>
    <t>Postal and courier services</t>
  </si>
  <si>
    <t>Accommodation services</t>
  </si>
  <si>
    <t>Food and beverage serving service</t>
  </si>
  <si>
    <t>Publishing</t>
  </si>
  <si>
    <t>Motion picture, video and television programme production services, sound recording and music publishing</t>
  </si>
  <si>
    <t>Programming and broadcasting services</t>
  </si>
  <si>
    <t>Telecommunications services</t>
  </si>
  <si>
    <t>Information technology service</t>
  </si>
  <si>
    <t>Information services</t>
  </si>
  <si>
    <t>Financial intermediation services, except insurance and pension funding</t>
  </si>
  <si>
    <t>Life insurance and reinsurance services</t>
  </si>
  <si>
    <t>Non-life insurance and reinsurance services</t>
  </si>
  <si>
    <t>Other financial services</t>
  </si>
  <si>
    <t>Real estate services</t>
  </si>
  <si>
    <t>Legal and accounting services</t>
  </si>
  <si>
    <t>Services of head offices; management consulting service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</si>
  <si>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</si>
  <si>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</si>
  <si>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</si>
  <si>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</t>
  </si>
  <si>
    <t>Veterinary services</t>
  </si>
  <si>
    <t>Renting and leasing services of machinary and equipment, renting and leasing services of personal and household goods</t>
  </si>
  <si>
    <t>Employment services</t>
  </si>
  <si>
    <t>Travel agency, tour operator and other reservation services and related services</t>
  </si>
  <si>
    <t>Security and investigation services</t>
  </si>
  <si>
    <t>Services to buildings and landscape</t>
  </si>
  <si>
    <t>Office administrative, office support and other business support services</t>
  </si>
  <si>
    <t>Services of communist party, social-political organizations, public administration and defence services; compulsory social security services</t>
  </si>
  <si>
    <t>Education services except tertiary education services</t>
  </si>
  <si>
    <t>Tertiary education services</t>
  </si>
  <si>
    <t>Human health services</t>
  </si>
  <si>
    <t>Residential care services</t>
  </si>
  <si>
    <t>Social work services without accommodation</t>
  </si>
  <si>
    <t>Creative, arts and entertainment services</t>
  </si>
  <si>
    <t>Library, archive, museum and other cultural services</t>
  </si>
  <si>
    <t>Gambling and betting services</t>
  </si>
  <si>
    <t>Sporting services and amusement and recreation service</t>
  </si>
  <si>
    <t>Services of other organizations and associations</t>
  </si>
  <si>
    <t>Repair services of computers and personal and household goods</t>
  </si>
  <si>
    <t>Other personal services</t>
  </si>
  <si>
    <t>Services of households as employers; undifferentiated goods and services produced by households for own use</t>
  </si>
  <si>
    <t>food</t>
  </si>
  <si>
    <t>Transport</t>
  </si>
  <si>
    <t>Enterprises</t>
  </si>
  <si>
    <t>Investment-Saving</t>
  </si>
  <si>
    <t>Stock Change</t>
  </si>
  <si>
    <t>Direct Tax</t>
  </si>
  <si>
    <t>Tax on Activities</t>
  </si>
  <si>
    <t>Sales Tax</t>
  </si>
  <si>
    <t>Environmental Tax</t>
  </si>
  <si>
    <t>Tariffs</t>
  </si>
  <si>
    <t>Factor Tax</t>
  </si>
  <si>
    <t>Value Added Tax</t>
  </si>
  <si>
    <t>Excise Tax</t>
  </si>
  <si>
    <t>Returns from sovereign wealth fund</t>
  </si>
  <si>
    <t>Production Subsidy</t>
  </si>
  <si>
    <t>Export Tax</t>
  </si>
  <si>
    <t>Other Taxes</t>
  </si>
  <si>
    <t>co2</t>
  </si>
  <si>
    <t>tot</t>
  </si>
  <si>
    <t>ch4</t>
  </si>
  <si>
    <t>fgas</t>
  </si>
  <si>
    <t>coa</t>
  </si>
  <si>
    <t>pdr</t>
  </si>
  <si>
    <t>gas</t>
  </si>
  <si>
    <t>p_c</t>
  </si>
  <si>
    <t>gdt</t>
  </si>
  <si>
    <t>wht</t>
  </si>
  <si>
    <t>gro</t>
  </si>
  <si>
    <t>v_f</t>
  </si>
  <si>
    <t>osd</t>
  </si>
  <si>
    <t>pfb</t>
  </si>
  <si>
    <t>ocr</t>
  </si>
  <si>
    <t>ctl</t>
  </si>
  <si>
    <t>oap</t>
  </si>
  <si>
    <t>rmk</t>
  </si>
  <si>
    <t>wol</t>
  </si>
  <si>
    <t>frs</t>
  </si>
  <si>
    <t>fsh</t>
  </si>
  <si>
    <t>oil</t>
  </si>
  <si>
    <t>omn</t>
  </si>
  <si>
    <t>cmt</t>
  </si>
  <si>
    <t>omt</t>
  </si>
  <si>
    <t>vol</t>
  </si>
  <si>
    <t>mil</t>
  </si>
  <si>
    <t>pcr</t>
  </si>
  <si>
    <t>sgr</t>
  </si>
  <si>
    <t>ofd</t>
  </si>
  <si>
    <t>b_t</t>
  </si>
  <si>
    <t>tex</t>
  </si>
  <si>
    <t>wap</t>
  </si>
  <si>
    <t>lea</t>
  </si>
  <si>
    <t>lum</t>
  </si>
  <si>
    <t>ppp</t>
  </si>
  <si>
    <t>crp</t>
  </si>
  <si>
    <t>nmm</t>
  </si>
  <si>
    <t>nfm</t>
  </si>
  <si>
    <t>fmp</t>
  </si>
  <si>
    <t>mvh</t>
  </si>
  <si>
    <t>otn</t>
  </si>
  <si>
    <t>ele</t>
  </si>
  <si>
    <t>ome</t>
  </si>
  <si>
    <t>omf</t>
  </si>
  <si>
    <t>wtr</t>
  </si>
  <si>
    <t>cns</t>
  </si>
  <si>
    <t>trd</t>
  </si>
  <si>
    <t>otp</t>
  </si>
  <si>
    <t>wtp</t>
  </si>
  <si>
    <t>atp</t>
  </si>
  <si>
    <t>cmn</t>
  </si>
  <si>
    <t>ofi</t>
  </si>
  <si>
    <t>isr</t>
  </si>
  <si>
    <t>obs</t>
  </si>
  <si>
    <t>ros</t>
  </si>
  <si>
    <t>osg</t>
  </si>
  <si>
    <t>dwe</t>
  </si>
  <si>
    <t>n2o</t>
  </si>
  <si>
    <t>CRP</t>
  </si>
  <si>
    <t>HH</t>
  </si>
  <si>
    <t>GOV</t>
  </si>
  <si>
    <t>lnd</t>
  </si>
  <si>
    <t>atx</t>
  </si>
  <si>
    <t>LAYOUT</t>
  </si>
  <si>
    <t>Data Type</t>
  </si>
  <si>
    <t>Name</t>
  </si>
  <si>
    <t>Location</t>
  </si>
  <si>
    <t>Row dimension</t>
  </si>
  <si>
    <t>Column dimension</t>
  </si>
  <si>
    <t>Total dimension</t>
  </si>
  <si>
    <t>rdim</t>
  </si>
  <si>
    <t>cdim</t>
  </si>
  <si>
    <t>dim</t>
  </si>
  <si>
    <t>par</t>
  </si>
  <si>
    <t>em</t>
  </si>
  <si>
    <t>nrgGTAP</t>
  </si>
  <si>
    <t>aGTAP</t>
  </si>
  <si>
    <t>mapaGTAP</t>
  </si>
  <si>
    <t>Model Specific Sets</t>
  </si>
  <si>
    <t>Maps</t>
  </si>
  <si>
    <t>mapcGTAP</t>
  </si>
  <si>
    <t>set</t>
  </si>
  <si>
    <t>dyntab</t>
  </si>
  <si>
    <t>Dynamics!A4</t>
  </si>
  <si>
    <t>fd</t>
  </si>
  <si>
    <t>h</t>
  </si>
  <si>
    <t>ul</t>
  </si>
  <si>
    <t>inst</t>
  </si>
  <si>
    <t>eps</t>
  </si>
  <si>
    <t>is0</t>
  </si>
  <si>
    <t>Rest of the World</t>
  </si>
  <si>
    <t>a0</t>
  </si>
  <si>
    <t>i0</t>
  </si>
  <si>
    <t>SAM0</t>
  </si>
  <si>
    <t>nrgPriceBase</t>
  </si>
  <si>
    <t>dset</t>
  </si>
  <si>
    <t>NRG!B4</t>
  </si>
  <si>
    <t>Energy Price</t>
  </si>
  <si>
    <t>cohorts</t>
  </si>
  <si>
    <t>exr</t>
  </si>
  <si>
    <t>mapis</t>
  </si>
  <si>
    <t>aa</t>
  </si>
  <si>
    <t>a</t>
  </si>
  <si>
    <t>anrg</t>
  </si>
  <si>
    <t>oa</t>
  </si>
  <si>
    <t>h+f</t>
  </si>
  <si>
    <t>i</t>
  </si>
  <si>
    <t>iagr</t>
  </si>
  <si>
    <t>k</t>
  </si>
  <si>
    <t>mapk</t>
  </si>
  <si>
    <t>l</t>
  </si>
  <si>
    <t>mapInst</t>
  </si>
  <si>
    <t>entr</t>
  </si>
  <si>
    <t>ProdElas0</t>
  </si>
  <si>
    <t>ProdElas!A2</t>
  </si>
  <si>
    <t>ProdElas1</t>
  </si>
  <si>
    <t>hhElas</t>
  </si>
  <si>
    <t>FDElas!A16</t>
  </si>
  <si>
    <t>ProdEals0</t>
  </si>
  <si>
    <t>CommElas</t>
  </si>
  <si>
    <t>CommElas!A1</t>
  </si>
  <si>
    <t>FDELas</t>
  </si>
  <si>
    <t>FDElas!A2</t>
  </si>
  <si>
    <t>sigmac0</t>
  </si>
  <si>
    <t>sigmacaa0</t>
  </si>
  <si>
    <t>sigmacae0</t>
  </si>
  <si>
    <t>sigmaf0</t>
  </si>
  <si>
    <t>sigmafaa0</t>
  </si>
  <si>
    <t>sigmafae0</t>
  </si>
  <si>
    <t>epsL0</t>
  </si>
  <si>
    <t>omegaL0</t>
  </si>
  <si>
    <t>epsK0</t>
  </si>
  <si>
    <t>omegaK0</t>
  </si>
  <si>
    <t>ActProd!A2</t>
  </si>
  <si>
    <t>iman</t>
  </si>
  <si>
    <t>isrv</t>
  </si>
  <si>
    <t>ProdElas!I1</t>
  </si>
  <si>
    <t>ProdTab0</t>
  </si>
  <si>
    <t>macrodata</t>
  </si>
  <si>
    <t>MacroData</t>
  </si>
  <si>
    <t>macel</t>
  </si>
  <si>
    <t>EmiGHG</t>
  </si>
  <si>
    <t>EmiXP</t>
  </si>
  <si>
    <t>EmiTax</t>
  </si>
  <si>
    <t>EmiTot</t>
  </si>
  <si>
    <t>a-agr</t>
  </si>
  <si>
    <t>c-agr</t>
  </si>
  <si>
    <t>hhtot</t>
  </si>
  <si>
    <t>Pct</t>
  </si>
  <si>
    <t>PrD</t>
  </si>
  <si>
    <t>Val</t>
  </si>
  <si>
    <t>Vol</t>
  </si>
  <si>
    <t>(blank)</t>
  </si>
  <si>
    <t>TnD</t>
  </si>
  <si>
    <t>GasBL</t>
  </si>
  <si>
    <t>WindBL</t>
  </si>
  <si>
    <t>HydroBL</t>
  </si>
  <si>
    <t>GasP</t>
  </si>
  <si>
    <t>emiaa</t>
  </si>
  <si>
    <t>mapemi</t>
  </si>
  <si>
    <t>Energy</t>
  </si>
  <si>
    <t>LightManu</t>
  </si>
  <si>
    <t>HeavyManu</t>
  </si>
  <si>
    <t>Services</t>
  </si>
  <si>
    <t>envtx</t>
  </si>
  <si>
    <t>inscale</t>
  </si>
  <si>
    <t>pscale</t>
  </si>
  <si>
    <t>escale</t>
  </si>
  <si>
    <t>Manu</t>
  </si>
  <si>
    <t>Ener</t>
  </si>
  <si>
    <t>Serv</t>
  </si>
  <si>
    <t>Tran</t>
  </si>
  <si>
    <t>labor</t>
  </si>
  <si>
    <t>labor!A1</t>
  </si>
  <si>
    <t>mapRep</t>
  </si>
  <si>
    <t>isrep</t>
  </si>
  <si>
    <t>popAge0</t>
  </si>
  <si>
    <t>popAge!A1</t>
  </si>
  <si>
    <t>age000</t>
  </si>
  <si>
    <t>age001</t>
  </si>
  <si>
    <t>age002</t>
  </si>
  <si>
    <t>age003</t>
  </si>
  <si>
    <t>age004</t>
  </si>
  <si>
    <t>age005</t>
  </si>
  <si>
    <t>age006</t>
  </si>
  <si>
    <t>age007</t>
  </si>
  <si>
    <t>age008</t>
  </si>
  <si>
    <t>age009</t>
  </si>
  <si>
    <t>age010</t>
  </si>
  <si>
    <t>age011</t>
  </si>
  <si>
    <t>age012</t>
  </si>
  <si>
    <t>age013</t>
  </si>
  <si>
    <t>age014</t>
  </si>
  <si>
    <t>age015</t>
  </si>
  <si>
    <t>age016</t>
  </si>
  <si>
    <t>age017</t>
  </si>
  <si>
    <t>age018</t>
  </si>
  <si>
    <t>age019</t>
  </si>
  <si>
    <t>age020</t>
  </si>
  <si>
    <t>age021</t>
  </si>
  <si>
    <t>age022</t>
  </si>
  <si>
    <t>age023</t>
  </si>
  <si>
    <t>age024</t>
  </si>
  <si>
    <t>age025</t>
  </si>
  <si>
    <t>age026</t>
  </si>
  <si>
    <t>age027</t>
  </si>
  <si>
    <t>age028</t>
  </si>
  <si>
    <t>age029</t>
  </si>
  <si>
    <t>age030</t>
  </si>
  <si>
    <t>age031</t>
  </si>
  <si>
    <t>age032</t>
  </si>
  <si>
    <t>age033</t>
  </si>
  <si>
    <t>age034</t>
  </si>
  <si>
    <t>age035</t>
  </si>
  <si>
    <t>age036</t>
  </si>
  <si>
    <t>age037</t>
  </si>
  <si>
    <t>age038</t>
  </si>
  <si>
    <t>age039</t>
  </si>
  <si>
    <t>age040</t>
  </si>
  <si>
    <t>age041</t>
  </si>
  <si>
    <t>age042</t>
  </si>
  <si>
    <t>age043</t>
  </si>
  <si>
    <t>age044</t>
  </si>
  <si>
    <t>age045</t>
  </si>
  <si>
    <t>age046</t>
  </si>
  <si>
    <t>age047</t>
  </si>
  <si>
    <t>age048</t>
  </si>
  <si>
    <t>age049</t>
  </si>
  <si>
    <t>age050</t>
  </si>
  <si>
    <t>age051</t>
  </si>
  <si>
    <t>age052</t>
  </si>
  <si>
    <t>age053</t>
  </si>
  <si>
    <t>age054</t>
  </si>
  <si>
    <t>age055</t>
  </si>
  <si>
    <t>age056</t>
  </si>
  <si>
    <t>age057</t>
  </si>
  <si>
    <t>age058</t>
  </si>
  <si>
    <t>age059</t>
  </si>
  <si>
    <t>age060</t>
  </si>
  <si>
    <t>age061</t>
  </si>
  <si>
    <t>age062</t>
  </si>
  <si>
    <t>age063</t>
  </si>
  <si>
    <t>age064</t>
  </si>
  <si>
    <t>age065</t>
  </si>
  <si>
    <t>age066</t>
  </si>
  <si>
    <t>age067</t>
  </si>
  <si>
    <t>age068</t>
  </si>
  <si>
    <t>age069</t>
  </si>
  <si>
    <t>age070</t>
  </si>
  <si>
    <t>age071</t>
  </si>
  <si>
    <t>age072</t>
  </si>
  <si>
    <t>age073</t>
  </si>
  <si>
    <t>age074</t>
  </si>
  <si>
    <t>age075</t>
  </si>
  <si>
    <t>age076</t>
  </si>
  <si>
    <t>age077</t>
  </si>
  <si>
    <t>age078</t>
  </si>
  <si>
    <t>age079</t>
  </si>
  <si>
    <t>age080</t>
  </si>
  <si>
    <t>age081</t>
  </si>
  <si>
    <t>age082</t>
  </si>
  <si>
    <t>age083</t>
  </si>
  <si>
    <t>age084</t>
  </si>
  <si>
    <t>age085</t>
  </si>
  <si>
    <t>age086</t>
  </si>
  <si>
    <t>age087</t>
  </si>
  <si>
    <t>age088</t>
  </si>
  <si>
    <t>age089</t>
  </si>
  <si>
    <t>age090</t>
  </si>
  <si>
    <t>age091</t>
  </si>
  <si>
    <t>age092</t>
  </si>
  <si>
    <t>age093</t>
  </si>
  <si>
    <t>age094</t>
  </si>
  <si>
    <t>age095</t>
  </si>
  <si>
    <t>age096</t>
  </si>
  <si>
    <t>age097</t>
  </si>
  <si>
    <t>age098</t>
  </si>
  <si>
    <t>age099</t>
  </si>
  <si>
    <t>age100</t>
  </si>
  <si>
    <t>aelec</t>
  </si>
  <si>
    <t>ielec</t>
  </si>
  <si>
    <t>c-milk</t>
  </si>
  <si>
    <t>g-govt</t>
  </si>
  <si>
    <t>NuclearBL</t>
  </si>
  <si>
    <t>c_b</t>
  </si>
  <si>
    <t>i_s</t>
  </si>
  <si>
    <t>manu</t>
  </si>
  <si>
    <t>serv</t>
  </si>
  <si>
    <t>g-govt0</t>
  </si>
  <si>
    <t>ftx</t>
  </si>
  <si>
    <t>mapftax</t>
  </si>
  <si>
    <t>i-debt0</t>
  </si>
  <si>
    <t>i-debt</t>
  </si>
  <si>
    <t>DebtStkD0</t>
  </si>
  <si>
    <t>DebtStkF0</t>
  </si>
  <si>
    <t>i-ginv</t>
  </si>
  <si>
    <t>i-adpPub</t>
  </si>
  <si>
    <t>i-adpPri</t>
  </si>
  <si>
    <t>adpinv</t>
  </si>
  <si>
    <t>a-pdr0</t>
  </si>
  <si>
    <t>c-pdr0</t>
  </si>
  <si>
    <t>a-oxt</t>
  </si>
  <si>
    <t>a-wht0</t>
  </si>
  <si>
    <t>c-wht0</t>
  </si>
  <si>
    <t>a-gro0</t>
  </si>
  <si>
    <t>c-gro0</t>
  </si>
  <si>
    <t>a-v_f0</t>
  </si>
  <si>
    <t>c-v_f0</t>
  </si>
  <si>
    <t>a-osd0</t>
  </si>
  <si>
    <t>c-osd0</t>
  </si>
  <si>
    <t>a-c_b0</t>
  </si>
  <si>
    <t>c-c_b0</t>
  </si>
  <si>
    <t>a-pfb0</t>
  </si>
  <si>
    <t>c-pfb0</t>
  </si>
  <si>
    <t>a-gdt</t>
  </si>
  <si>
    <t>a-ocr0</t>
  </si>
  <si>
    <t>c-ocr0</t>
  </si>
  <si>
    <t>a-wtr</t>
  </si>
  <si>
    <t>a-ctl0</t>
  </si>
  <si>
    <t>c-ctl0</t>
  </si>
  <si>
    <t>a-b_t</t>
  </si>
  <si>
    <t>a-cns</t>
  </si>
  <si>
    <t>a-oap0</t>
  </si>
  <si>
    <t>c-oap0</t>
  </si>
  <si>
    <t>a-tex</t>
  </si>
  <si>
    <t>a-trd</t>
  </si>
  <si>
    <t>a-rmk0</t>
  </si>
  <si>
    <t>c-rmk0</t>
  </si>
  <si>
    <t>a-afs</t>
  </si>
  <si>
    <t>a-wol0</t>
  </si>
  <si>
    <t>c-wol0</t>
  </si>
  <si>
    <t>a-otp</t>
  </si>
  <si>
    <t>a-frs0</t>
  </si>
  <si>
    <t>c-frs0</t>
  </si>
  <si>
    <t>a-frs</t>
  </si>
  <si>
    <t>a-wtp</t>
  </si>
  <si>
    <t>a-fsh0</t>
  </si>
  <si>
    <t>c-fsh0</t>
  </si>
  <si>
    <t>a-atp</t>
  </si>
  <si>
    <t>a-oxt0</t>
  </si>
  <si>
    <t>c-gas0</t>
  </si>
  <si>
    <t>a-cmt0</t>
  </si>
  <si>
    <t>c-oxt0</t>
  </si>
  <si>
    <t>a-chm</t>
  </si>
  <si>
    <t>a-cmn</t>
  </si>
  <si>
    <t>a-omt0</t>
  </si>
  <si>
    <t>c-cmt0</t>
  </si>
  <si>
    <t>a-bph</t>
  </si>
  <si>
    <t>a-ofi</t>
  </si>
  <si>
    <t>a-vol0</t>
  </si>
  <si>
    <t>c-omt0</t>
  </si>
  <si>
    <t>a-ins</t>
  </si>
  <si>
    <t>a-mil0</t>
  </si>
  <si>
    <t>c-vol0</t>
  </si>
  <si>
    <t>a-pcr0</t>
  </si>
  <si>
    <t>c-mil0</t>
  </si>
  <si>
    <t>a-sgr0</t>
  </si>
  <si>
    <t>c-pcr0</t>
  </si>
  <si>
    <t>a-ofd0</t>
  </si>
  <si>
    <t>c-sgr0</t>
  </si>
  <si>
    <t>a-osg</t>
  </si>
  <si>
    <t>a-b_t0</t>
  </si>
  <si>
    <t>c-ofd0</t>
  </si>
  <si>
    <t>a-edu</t>
  </si>
  <si>
    <t>a-tex0</t>
  </si>
  <si>
    <t>c-b_t0</t>
  </si>
  <si>
    <t>a-hht</t>
  </si>
  <si>
    <t>a-wap0</t>
  </si>
  <si>
    <t>c-tex0</t>
  </si>
  <si>
    <t>a-lea0</t>
  </si>
  <si>
    <t>c-wap0</t>
  </si>
  <si>
    <t>a-lum0</t>
  </si>
  <si>
    <t>c-lea0</t>
  </si>
  <si>
    <t>a-ppp0</t>
  </si>
  <si>
    <t>c-lum0</t>
  </si>
  <si>
    <t>a-omf</t>
  </si>
  <si>
    <t>a-p_c0</t>
  </si>
  <si>
    <t>c-ppp0</t>
  </si>
  <si>
    <t>a-chm0</t>
  </si>
  <si>
    <t>c-p_c0</t>
  </si>
  <si>
    <t>a-bph0</t>
  </si>
  <si>
    <t>c-chm0</t>
  </si>
  <si>
    <t>a-rpp0</t>
  </si>
  <si>
    <t>c-bph0</t>
  </si>
  <si>
    <t>a-nmm0</t>
  </si>
  <si>
    <t>c-rpp0</t>
  </si>
  <si>
    <t>a-i_s0</t>
  </si>
  <si>
    <t>c-nmm0</t>
  </si>
  <si>
    <t>a-nfm0</t>
  </si>
  <si>
    <t>c-i_s0</t>
  </si>
  <si>
    <t>a-fmp0</t>
  </si>
  <si>
    <t>c-nfm0</t>
  </si>
  <si>
    <t>a-ele0</t>
  </si>
  <si>
    <t>c-fmp0</t>
  </si>
  <si>
    <t>a-eeq0</t>
  </si>
  <si>
    <t>c-ele0</t>
  </si>
  <si>
    <t>a-ome0</t>
  </si>
  <si>
    <t>c-eeq0</t>
  </si>
  <si>
    <t>a-mvh0</t>
  </si>
  <si>
    <t>c-ome0</t>
  </si>
  <si>
    <t>a-otn0</t>
  </si>
  <si>
    <t>c-mvh0</t>
  </si>
  <si>
    <t>a-omf0</t>
  </si>
  <si>
    <t>c-otn0</t>
  </si>
  <si>
    <t>c-omf0</t>
  </si>
  <si>
    <t>a-gdt0</t>
  </si>
  <si>
    <t>a-wtr0</t>
  </si>
  <si>
    <t>a-cns0</t>
  </si>
  <si>
    <t>a-trd0</t>
  </si>
  <si>
    <t>a-afs0</t>
  </si>
  <si>
    <t>a-otp0</t>
  </si>
  <si>
    <t>a-wtp0</t>
  </si>
  <si>
    <t>a-atp0</t>
  </si>
  <si>
    <t>c-gdt0</t>
  </si>
  <si>
    <t>a-whs0</t>
  </si>
  <si>
    <t>c-wtr0</t>
  </si>
  <si>
    <t>a-cmn0</t>
  </si>
  <si>
    <t>c-cns0</t>
  </si>
  <si>
    <t>a-ofi0</t>
  </si>
  <si>
    <t>c-trd0</t>
  </si>
  <si>
    <t>a-ins0</t>
  </si>
  <si>
    <t>c-afs0</t>
  </si>
  <si>
    <t>a-rsa0</t>
  </si>
  <si>
    <t>c-otp0</t>
  </si>
  <si>
    <t>a-obs0</t>
  </si>
  <si>
    <t>c-wtp0</t>
  </si>
  <si>
    <t>a-ros0</t>
  </si>
  <si>
    <t>c-atp0</t>
  </si>
  <si>
    <t>a-osg0</t>
  </si>
  <si>
    <t>c-whs0</t>
  </si>
  <si>
    <t>a-edu0</t>
  </si>
  <si>
    <t>c-cmn0</t>
  </si>
  <si>
    <t>a-hht0</t>
  </si>
  <si>
    <t>c-ofi0</t>
  </si>
  <si>
    <t>a-dwe0</t>
  </si>
  <si>
    <t>c-ins0</t>
  </si>
  <si>
    <t>c-rsa0</t>
  </si>
  <si>
    <t>c-obs0</t>
  </si>
  <si>
    <t>c-ros0</t>
  </si>
  <si>
    <t>c-osg0</t>
  </si>
  <si>
    <t>c-edu0</t>
  </si>
  <si>
    <t>c-hht0</t>
  </si>
  <si>
    <t>c-dwe0</t>
  </si>
  <si>
    <t>c-frs</t>
  </si>
  <si>
    <t>c-coa0</t>
  </si>
  <si>
    <t>c-oil0</t>
  </si>
  <si>
    <t>c-oxt</t>
  </si>
  <si>
    <t>c-b_t</t>
  </si>
  <si>
    <t>c-tex</t>
  </si>
  <si>
    <t>c-chm</t>
  </si>
  <si>
    <t>c-bph</t>
  </si>
  <si>
    <t>c-omf</t>
  </si>
  <si>
    <t>c-gdt</t>
  </si>
  <si>
    <t>c-wtr</t>
  </si>
  <si>
    <t>c-cns</t>
  </si>
  <si>
    <t>c-trd</t>
  </si>
  <si>
    <t>c-afs</t>
  </si>
  <si>
    <t>c-otp</t>
  </si>
  <si>
    <t>c-wtp</t>
  </si>
  <si>
    <t>c-atp</t>
  </si>
  <si>
    <t>c-cmn</t>
  </si>
  <si>
    <t>c-ofi</t>
  </si>
  <si>
    <t>c-ins</t>
  </si>
  <si>
    <t>c-osg</t>
  </si>
  <si>
    <t>c-edu</t>
  </si>
  <si>
    <t>c-hht</t>
  </si>
  <si>
    <t>f-Land</t>
  </si>
  <si>
    <t>e-ent</t>
  </si>
  <si>
    <t>f-Land0</t>
  </si>
  <si>
    <t>f-Capital</t>
  </si>
  <si>
    <t>f-NatlRes</t>
  </si>
  <si>
    <t>f-Capital0</t>
  </si>
  <si>
    <t>f-NatlRes0</t>
  </si>
  <si>
    <t>e-ent0</t>
  </si>
  <si>
    <t>t-tmm_world</t>
  </si>
  <si>
    <t>t-PRODTAX</t>
  </si>
  <si>
    <t>t-tmm_world0</t>
  </si>
  <si>
    <t>t-DIRTAX</t>
  </si>
  <si>
    <t>t-PRODTAX0</t>
  </si>
  <si>
    <t>t-DIRTAX0</t>
  </si>
  <si>
    <t>t-tssd0</t>
  </si>
  <si>
    <t>w-ww_world</t>
  </si>
  <si>
    <t>i-CGDS0</t>
  </si>
  <si>
    <t>w-ww_world0</t>
  </si>
  <si>
    <t>Agriculture</t>
  </si>
  <si>
    <t>ener</t>
  </si>
  <si>
    <t>c-ely</t>
  </si>
  <si>
    <t>a-oil0</t>
  </si>
  <si>
    <t>a-gas0</t>
  </si>
  <si>
    <t>a-fod</t>
  </si>
  <si>
    <t>a-wod</t>
  </si>
  <si>
    <t>a-met</t>
  </si>
  <si>
    <t>a-ely</t>
  </si>
  <si>
    <t>a-osr</t>
  </si>
  <si>
    <t>c-fod</t>
  </si>
  <si>
    <t>c-wod</t>
  </si>
  <si>
    <t>c-met</t>
  </si>
  <si>
    <t>c-osr</t>
  </si>
  <si>
    <t>a-c-h-g-i</t>
  </si>
  <si>
    <t>h-e-g-i</t>
  </si>
  <si>
    <t>t-tss</t>
  </si>
  <si>
    <t>Heal</t>
  </si>
  <si>
    <t>a-coa0</t>
  </si>
  <si>
    <t>emSrc</t>
  </si>
  <si>
    <t>emsrc</t>
  </si>
  <si>
    <t>atour</t>
  </si>
  <si>
    <t>ctour</t>
  </si>
  <si>
    <t>iedu</t>
  </si>
  <si>
    <t>ihea</t>
  </si>
  <si>
    <t>i-ginv0</t>
  </si>
  <si>
    <t>t-vat</t>
  </si>
  <si>
    <t>DebtIntD0</t>
  </si>
  <si>
    <t>DebtIntF0</t>
  </si>
  <si>
    <t>f-labSkInf</t>
  </si>
  <si>
    <t>f-labSkFor</t>
  </si>
  <si>
    <t>f-labUsInf</t>
  </si>
  <si>
    <t>f-labUsFor</t>
  </si>
  <si>
    <t>h-Dec1</t>
  </si>
  <si>
    <t>h-Dec2</t>
  </si>
  <si>
    <t>h-Dec3</t>
  </si>
  <si>
    <t>h-Dec4</t>
  </si>
  <si>
    <t>h-Dec5</t>
  </si>
  <si>
    <t>h-Dec6</t>
  </si>
  <si>
    <t>h-Dec7</t>
  </si>
  <si>
    <t>h-Dec8</t>
  </si>
  <si>
    <t>h-Dec9</t>
  </si>
  <si>
    <t>h-DecX</t>
  </si>
  <si>
    <t>t-Land</t>
  </si>
  <si>
    <t>t-labSkInf</t>
  </si>
  <si>
    <t>t-labSkFor</t>
  </si>
  <si>
    <t>t-labUsInf</t>
  </si>
  <si>
    <t>t-labUsFor</t>
  </si>
  <si>
    <t>t-Capital</t>
  </si>
  <si>
    <t>t-NatlRes</t>
  </si>
  <si>
    <t>aa-man</t>
  </si>
  <si>
    <t>aa-srv</t>
  </si>
  <si>
    <t>cc-man</t>
  </si>
  <si>
    <t>cc-srv</t>
  </si>
  <si>
    <t>Forestry and Fish</t>
  </si>
  <si>
    <t>Mining</t>
  </si>
  <si>
    <t>Food Manufacturing</t>
  </si>
  <si>
    <t>Beverages and Tobacco</t>
  </si>
  <si>
    <t>Textile</t>
  </si>
  <si>
    <t>Furniture</t>
  </si>
  <si>
    <t>Chemicals</t>
  </si>
  <si>
    <t>Pharmaceuticals</t>
  </si>
  <si>
    <t>Metal based</t>
  </si>
  <si>
    <t>Other Manufacturing</t>
  </si>
  <si>
    <t>Electricity</t>
  </si>
  <si>
    <t>Gas Distribution</t>
  </si>
  <si>
    <t>Water</t>
  </si>
  <si>
    <t>Construction</t>
  </si>
  <si>
    <t>Trade</t>
  </si>
  <si>
    <t>Hotels and Rest.</t>
  </si>
  <si>
    <t>Road Transport</t>
  </si>
  <si>
    <t>Water Transport</t>
  </si>
  <si>
    <t>Air Transport</t>
  </si>
  <si>
    <t>Communications</t>
  </si>
  <si>
    <t>Finance</t>
  </si>
  <si>
    <t>Insurance</t>
  </si>
  <si>
    <t>Other Services</t>
  </si>
  <si>
    <t>Public Administration</t>
  </si>
  <si>
    <t>Education</t>
  </si>
  <si>
    <t>Health</t>
  </si>
  <si>
    <t>Activities</t>
  </si>
  <si>
    <t>Commodities</t>
  </si>
  <si>
    <t>Skilled Informal Labor</t>
  </si>
  <si>
    <t>Skilled Formal Labor</t>
  </si>
  <si>
    <t>Unskilled Informal Labor</t>
  </si>
  <si>
    <t>Unskilled Formal Labor</t>
  </si>
  <si>
    <t>Natural Resources</t>
  </si>
  <si>
    <t>Quintile 1 (poorest)</t>
  </si>
  <si>
    <t>Quintile 2</t>
  </si>
  <si>
    <t>Quintile 3</t>
  </si>
  <si>
    <t>Quintile 4</t>
  </si>
  <si>
    <t>Quintile 5</t>
  </si>
  <si>
    <t>Quintile 6</t>
  </si>
  <si>
    <t>Quintile 7</t>
  </si>
  <si>
    <t>Quintile 8</t>
  </si>
  <si>
    <t>Quintile 9</t>
  </si>
  <si>
    <t>Quintile 10 (richest)</t>
  </si>
  <si>
    <t>Factors</t>
  </si>
  <si>
    <t>Households</t>
  </si>
  <si>
    <t>Institutions</t>
  </si>
  <si>
    <t>Taxes</t>
  </si>
  <si>
    <t>Production tax</t>
  </si>
  <si>
    <t>Diret tax</t>
  </si>
  <si>
    <t>Excise tax</t>
  </si>
  <si>
    <t>Value added tax</t>
  </si>
  <si>
    <t>a-TnD0</t>
  </si>
  <si>
    <t>a-OilBL0</t>
  </si>
  <si>
    <t>a-OilP0</t>
  </si>
  <si>
    <t>c-TnD0</t>
  </si>
  <si>
    <t>c-NuclearBL0</t>
  </si>
  <si>
    <t>c-CoalBL0</t>
  </si>
  <si>
    <t>c-GasBL0</t>
  </si>
  <si>
    <t>c-WindBL0</t>
  </si>
  <si>
    <t>c-HydroBL0</t>
  </si>
  <si>
    <t>c-OilBL0</t>
  </si>
  <si>
    <t>c-OtherBL0</t>
  </si>
  <si>
    <t>c-GasP0</t>
  </si>
  <si>
    <t>c-HydroP0</t>
  </si>
  <si>
    <t>c-OilP0</t>
  </si>
  <si>
    <t>c-SolarP0</t>
  </si>
  <si>
    <t>f-F_skl0</t>
  </si>
  <si>
    <t>f-M_skl0</t>
  </si>
  <si>
    <t>f-F_nsk0</t>
  </si>
  <si>
    <t>f-M_nsk0</t>
  </si>
  <si>
    <t>h-hhold0</t>
  </si>
  <si>
    <t>t-tf_E1Land0</t>
  </si>
  <si>
    <t>t-tf_F_skl0</t>
  </si>
  <si>
    <t>t-tf_M_skl0</t>
  </si>
  <si>
    <t>t-tf_F_nsk0</t>
  </si>
  <si>
    <t>t-tf_M_nsk0</t>
  </si>
  <si>
    <t>t-tf_E7Capital0</t>
  </si>
  <si>
    <t>t-tf_E8NatlRes0</t>
  </si>
  <si>
    <t>t-tee_world0</t>
  </si>
  <si>
    <t>t-prodsub0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</si>
  <si>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</si>
  <si>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</si>
  <si>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</si>
  <si>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</si>
  <si>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</si>
  <si>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</si>
  <si>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</si>
  <si>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</si>
  <si>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 horses</t>
  </si>
  <si>
    <t>Animal products nec</t>
  </si>
  <si>
    <t>Raw milk</t>
  </si>
  <si>
    <t>Wool, silk-worm cocoons</t>
  </si>
  <si>
    <t>Forestry</t>
  </si>
  <si>
    <t>Fishing</t>
  </si>
  <si>
    <t>Coal</t>
  </si>
  <si>
    <t>Oil</t>
  </si>
  <si>
    <t>Gas</t>
  </si>
  <si>
    <t>oxt</t>
  </si>
  <si>
    <t>Other Extraction (formerly omn Minerals nec)</t>
  </si>
  <si>
    <t>Bovine meat products</t>
  </si>
  <si>
    <t>Meat products nec</t>
  </si>
  <si>
    <t>Vegetable oils and fats</t>
  </si>
  <si>
    <t>Dairy products</t>
  </si>
  <si>
    <t>Processed rice</t>
  </si>
  <si>
    <t>Sugar</t>
  </si>
  <si>
    <t>Food products nec</t>
  </si>
  <si>
    <t>Beverages and tobacco products</t>
  </si>
  <si>
    <t>Textiles</t>
  </si>
  <si>
    <t>Wearing apparel</t>
  </si>
  <si>
    <t>Leather products</t>
  </si>
  <si>
    <t>Wood products</t>
  </si>
  <si>
    <t>Paper products, publishing</t>
  </si>
  <si>
    <t>Petroleum, coal products</t>
  </si>
  <si>
    <t>chm</t>
  </si>
  <si>
    <t>Chemical products</t>
  </si>
  <si>
    <t>bph</t>
  </si>
  <si>
    <t>Basic pharmaceutical products</t>
  </si>
  <si>
    <t>rpp</t>
  </si>
  <si>
    <t>Rubber and plastic products</t>
  </si>
  <si>
    <t>Mineral products nec</t>
  </si>
  <si>
    <t>Ferrous metals</t>
  </si>
  <si>
    <t>Metals nec</t>
  </si>
  <si>
    <t>Metal products</t>
  </si>
  <si>
    <t>Computer, electronic and optical products</t>
  </si>
  <si>
    <t>eeq</t>
  </si>
  <si>
    <t>Electrical equipment</t>
  </si>
  <si>
    <t>Machinery and equipment nec</t>
  </si>
  <si>
    <t>Motor vehicles and parts</t>
  </si>
  <si>
    <t>Transport equipment nec</t>
  </si>
  <si>
    <t>Manufactures nec</t>
  </si>
  <si>
    <t>Electricity Transmission and Distribution</t>
  </si>
  <si>
    <t>Electricity - Oil Base Load</t>
  </si>
  <si>
    <t>Electricity - Oil Peak Load</t>
  </si>
  <si>
    <t>Gas manufacture, distribution</t>
  </si>
  <si>
    <t>afs</t>
  </si>
  <si>
    <t>Accommodation, Food and service activities</t>
  </si>
  <si>
    <t>Transport nec</t>
  </si>
  <si>
    <t>Water transport</t>
  </si>
  <si>
    <t>Air transport</t>
  </si>
  <si>
    <t>whs</t>
  </si>
  <si>
    <t>Warehousing and support activities</t>
  </si>
  <si>
    <t>Communication</t>
  </si>
  <si>
    <t>Financial services nec</t>
  </si>
  <si>
    <t>ins</t>
  </si>
  <si>
    <t>Insurance (formerly isr)</t>
  </si>
  <si>
    <t>rsa</t>
  </si>
  <si>
    <t>Real estate activities</t>
  </si>
  <si>
    <t>Business services nec</t>
  </si>
  <si>
    <t>Recreational and other services</t>
  </si>
  <si>
    <t>Public Administration and defense</t>
  </si>
  <si>
    <t>edu</t>
  </si>
  <si>
    <t>hht</t>
  </si>
  <si>
    <t>Human health and social work activities</t>
  </si>
  <si>
    <t>Dwellings</t>
  </si>
  <si>
    <t>Electricity - Nuclear</t>
  </si>
  <si>
    <t>Electricity  - Coal Base Load</t>
  </si>
  <si>
    <t>Electricity  - Gas Base Load</t>
  </si>
  <si>
    <t>Electricity  - Wind Base Load</t>
  </si>
  <si>
    <t>Electricity  - Hydro Base Load</t>
  </si>
  <si>
    <t>Electricity  - Oil Base Load</t>
  </si>
  <si>
    <t>Electricity  - Other Base Load</t>
  </si>
  <si>
    <t>Electricity  - Gas Peak Load</t>
  </si>
  <si>
    <t>Electricity  - Hydro Peak Load</t>
  </si>
  <si>
    <t>Electricity  - Oil Peak Load</t>
  </si>
  <si>
    <t>Electricity  - Solar Peak Load</t>
  </si>
  <si>
    <t>Female Skilled</t>
  </si>
  <si>
    <t>Male Skilled</t>
  </si>
  <si>
    <t>Female Unskilled</t>
  </si>
  <si>
    <t>Male Unskilled</t>
  </si>
  <si>
    <t xml:space="preserve">Capital </t>
  </si>
  <si>
    <t xml:space="preserve">Natural Resources </t>
  </si>
  <si>
    <t>Household</t>
  </si>
  <si>
    <t>Factor Tax - Land</t>
  </si>
  <si>
    <t>Factor TaxFemale Skilled</t>
  </si>
  <si>
    <t>Factor TaxMale Skilled</t>
  </si>
  <si>
    <t>Factor TaxFemale Unskilled</t>
  </si>
  <si>
    <t>Factor TaxMale Unskilled</t>
  </si>
  <si>
    <t>Factor TaxCapital</t>
  </si>
  <si>
    <t xml:space="preserve">Factor TaxNatural Resources </t>
  </si>
  <si>
    <t>Production subsidies</t>
  </si>
  <si>
    <t>Production Tax</t>
  </si>
  <si>
    <t>Investment</t>
  </si>
  <si>
    <t>Debt</t>
  </si>
  <si>
    <t xml:space="preserve">Rest of the World </t>
  </si>
  <si>
    <t>fl</t>
  </si>
  <si>
    <t>ml</t>
  </si>
  <si>
    <t>GDPMP (units of SAM4)</t>
  </si>
  <si>
    <t>a-rubber0</t>
  </si>
  <si>
    <t>a-water0</t>
  </si>
  <si>
    <t>a-constr0</t>
  </si>
  <si>
    <t>a-trade0</t>
  </si>
  <si>
    <t>c-rubber0</t>
  </si>
  <si>
    <t>c-water0</t>
  </si>
  <si>
    <t>c-constr0</t>
  </si>
  <si>
    <t>c-trade0</t>
  </si>
  <si>
    <t>f-land0</t>
  </si>
  <si>
    <t>h-ruraq10</t>
  </si>
  <si>
    <t>g-gov0</t>
  </si>
  <si>
    <t>Units</t>
  </si>
  <si>
    <t>Billion XOF</t>
  </si>
  <si>
    <t>Activity Cultivation of Local Maize</t>
  </si>
  <si>
    <t>almaize</t>
  </si>
  <si>
    <t>Activity Cultivation of Improved Maize</t>
  </si>
  <si>
    <t>aimaize</t>
  </si>
  <si>
    <t>Activity Cultivation of Rice</t>
  </si>
  <si>
    <t>arice</t>
  </si>
  <si>
    <t>Activity Cultivation of Cassava</t>
  </si>
  <si>
    <t>acassav</t>
  </si>
  <si>
    <t>Activity Cultivation of Yam</t>
  </si>
  <si>
    <t>ayam</t>
  </si>
  <si>
    <t>Activity Cultivation of Pineapple</t>
  </si>
  <si>
    <t>apineap</t>
  </si>
  <si>
    <t>Activity Cultivation of Fresh Vegetables and Spices</t>
  </si>
  <si>
    <t>avegspi</t>
  </si>
  <si>
    <t>Activity Other Food Crops for Local Consumption or Export</t>
  </si>
  <si>
    <t>aofcrcx</t>
  </si>
  <si>
    <t>Activity Cultivation of Cotton</t>
  </si>
  <si>
    <t>acotton</t>
  </si>
  <si>
    <t>Activity Cultivation of Cashew</t>
  </si>
  <si>
    <t>acashe</t>
  </si>
  <si>
    <t>Activity Cultivation of Palm nut</t>
  </si>
  <si>
    <t>apalm</t>
  </si>
  <si>
    <t>Activity Cultivation of Other Agricultural Crops for Industry or Export</t>
  </si>
  <si>
    <t>aocrinx</t>
  </si>
  <si>
    <t>Activity Animals and Poultry Breeding</t>
  </si>
  <si>
    <t>alivani</t>
  </si>
  <si>
    <t>Activity Raw Milk</t>
  </si>
  <si>
    <t>armilk</t>
  </si>
  <si>
    <t>Activity Eggs and other Husbandry Activities</t>
  </si>
  <si>
    <t>aeggoth</t>
  </si>
  <si>
    <t>Activity Hunting and Sylviculture</t>
  </si>
  <si>
    <t>ahunsyl</t>
  </si>
  <si>
    <t>Activity Fishing</t>
  </si>
  <si>
    <t>afisch</t>
  </si>
  <si>
    <t>Activity Oil Extraction</t>
  </si>
  <si>
    <t>apetrom</t>
  </si>
  <si>
    <t>Activity Sand Mining</t>
  </si>
  <si>
    <t>asandm</t>
  </si>
  <si>
    <t>Activity Other Mining</t>
  </si>
  <si>
    <t>aothm</t>
  </si>
  <si>
    <t xml:space="preserve">Activity Slaughtering, Meat and Fish Processing </t>
  </si>
  <si>
    <t>aslmfip</t>
  </si>
  <si>
    <t xml:space="preserve">Activity Manufacture of Oils and Fats </t>
  </si>
  <si>
    <t>aoilfat</t>
  </si>
  <si>
    <t>Activity Cashew Processing</t>
  </si>
  <si>
    <t>acashp</t>
  </si>
  <si>
    <t>Activity Manufacture of Canned Fruit and Vegetables</t>
  </si>
  <si>
    <t>afrvegp</t>
  </si>
  <si>
    <t>Activity Beverages Production</t>
  </si>
  <si>
    <t>abevera</t>
  </si>
  <si>
    <t>Activity Other Food Industry</t>
  </si>
  <si>
    <t>aofooin</t>
  </si>
  <si>
    <t>Activity Cotton Ginning</t>
  </si>
  <si>
    <t>acotgin</t>
  </si>
  <si>
    <t xml:space="preserve">Activity Manufacturing of Textiles and Fibers </t>
  </si>
  <si>
    <t>atexfib</t>
  </si>
  <si>
    <t>Activity Manufacturing of Clothing and Furs</t>
  </si>
  <si>
    <t>aclofur</t>
  </si>
  <si>
    <t>Activity Manufacturing of Other Clothing, Leather and Skins</t>
  </si>
  <si>
    <t>aoclols</t>
  </si>
  <si>
    <t>Activity Petrol Refinery, Electricity, Water, Other Artisanal and Modern Industries</t>
  </si>
  <si>
    <t>aelwoin</t>
  </si>
  <si>
    <t>Activity Construction</t>
  </si>
  <si>
    <t>aconstr</t>
  </si>
  <si>
    <t>Activity Trade</t>
  </si>
  <si>
    <t>atrade</t>
  </si>
  <si>
    <t>Activity Accommodation and Food Services</t>
  </si>
  <si>
    <t>ahotres</t>
  </si>
  <si>
    <t>Activity Transport and Communication Services</t>
  </si>
  <si>
    <t>atracom</t>
  </si>
  <si>
    <t>Activity Financial Services</t>
  </si>
  <si>
    <t>afinanc</t>
  </si>
  <si>
    <t>Activity Education, Health and Non-commercial Services</t>
  </si>
  <si>
    <t>aedhncs</t>
  </si>
  <si>
    <t>Activity Other Services</t>
  </si>
  <si>
    <t>aoservi</t>
  </si>
  <si>
    <t>Margin Domestic Trade</t>
  </si>
  <si>
    <t>TRD</t>
  </si>
  <si>
    <t>Margin Trade of Exports</t>
  </si>
  <si>
    <t>TRE</t>
  </si>
  <si>
    <t>Margin Trade of Imports</t>
  </si>
  <si>
    <t>TRM</t>
  </si>
  <si>
    <t>Commodity Cultivation of Maize</t>
  </si>
  <si>
    <t>cmaize</t>
  </si>
  <si>
    <t>Commodity Cultivation of Rice</t>
  </si>
  <si>
    <t>crice</t>
  </si>
  <si>
    <t>Commodity Cultivation of Cassava</t>
  </si>
  <si>
    <t>ccassav</t>
  </si>
  <si>
    <t>Commodity Cultivation of Yam</t>
  </si>
  <si>
    <t>cyam</t>
  </si>
  <si>
    <t>Commodity Cultivation of Pineapple</t>
  </si>
  <si>
    <t>cpineap</t>
  </si>
  <si>
    <t>Commodity Cultivation of Fresh Vegetables and Spices</t>
  </si>
  <si>
    <t>cvegspi</t>
  </si>
  <si>
    <t>Commodity Cultivation of Other Food Crops for Local Consumption</t>
  </si>
  <si>
    <t>cofcrc</t>
  </si>
  <si>
    <t>Commodity Cultivation of Other Food Crops for Export</t>
  </si>
  <si>
    <t>cofcrx</t>
  </si>
  <si>
    <t>Commodity Cultivation of Cotton</t>
  </si>
  <si>
    <t>ccotton</t>
  </si>
  <si>
    <t>Commodity Cultivation of Cashew</t>
  </si>
  <si>
    <t>ccashe</t>
  </si>
  <si>
    <t>Commodity Cultivation of Palm nut</t>
  </si>
  <si>
    <t>cpalm</t>
  </si>
  <si>
    <t>Commodity Cultivation of Other Agricultural Crops for Industry or Export</t>
  </si>
  <si>
    <t>cocrinx</t>
  </si>
  <si>
    <t>Commodity Living Animals and Poultry</t>
  </si>
  <si>
    <t>clivani</t>
  </si>
  <si>
    <t>Commodity Raw Milk</t>
  </si>
  <si>
    <t>crmilk</t>
  </si>
  <si>
    <t>Commodity Eggs and other Livestock Products</t>
  </si>
  <si>
    <t>ceggoth</t>
  </si>
  <si>
    <t>Commodity Hunting and Sylviculture</t>
  </si>
  <si>
    <t>chunsyl</t>
  </si>
  <si>
    <t>Commodity Fishing Products</t>
  </si>
  <si>
    <t>cfisch</t>
  </si>
  <si>
    <t>Commodity Oil Extraction Products</t>
  </si>
  <si>
    <t>cpetrom</t>
  </si>
  <si>
    <t>Commodity Sand Mining</t>
  </si>
  <si>
    <t>csandm</t>
  </si>
  <si>
    <t>Commodity Other Mining</t>
  </si>
  <si>
    <t>cothm</t>
  </si>
  <si>
    <t>Commodity Slaughtering, Processing and Preservation of Meat and Fish</t>
  </si>
  <si>
    <t>cslmfip</t>
  </si>
  <si>
    <t>Commodity oil and fat</t>
  </si>
  <si>
    <t>coilfat</t>
  </si>
  <si>
    <t>Commodity Processed Cashew</t>
  </si>
  <si>
    <t>ccashp</t>
  </si>
  <si>
    <t>Commodity Canned fruit and vegetable products</t>
  </si>
  <si>
    <t>cfrvegp</t>
  </si>
  <si>
    <t xml:space="preserve">Commodity Beverages </t>
  </si>
  <si>
    <t>cbevera</t>
  </si>
  <si>
    <t>Commodity Other Food Industry products</t>
  </si>
  <si>
    <t>cofooin</t>
  </si>
  <si>
    <t>Commodity Ginning products</t>
  </si>
  <si>
    <t>ccotgin</t>
  </si>
  <si>
    <t xml:space="preserve">Commodity Textiles and Fibers </t>
  </si>
  <si>
    <t>ctexfib</t>
  </si>
  <si>
    <t>Commodity Clothing and Furs</t>
  </si>
  <si>
    <t>cclofur</t>
  </si>
  <si>
    <t>Commodity Other Clothing, Leather and Skins</t>
  </si>
  <si>
    <t>coclols</t>
  </si>
  <si>
    <t>Commodity Electricity, Water, other Artisanal and Modern Industry Products</t>
  </si>
  <si>
    <t>celwoin</t>
  </si>
  <si>
    <t>Commodity Construction</t>
  </si>
  <si>
    <t>cconstr</t>
  </si>
  <si>
    <t>Commodity Trade</t>
  </si>
  <si>
    <t>ctrade</t>
  </si>
  <si>
    <t>Commodity Accommodation and Food Services</t>
  </si>
  <si>
    <t>chotres</t>
  </si>
  <si>
    <t>Commodity Transport and Communication Services</t>
  </si>
  <si>
    <t>ctracom</t>
  </si>
  <si>
    <t>Commodity Financial Services</t>
  </si>
  <si>
    <t>cfinanc</t>
  </si>
  <si>
    <t>Commodity Education, Health and non-Commercial Services</t>
  </si>
  <si>
    <t>cedhncs</t>
  </si>
  <si>
    <t>Commodity Other Services</t>
  </si>
  <si>
    <t>coservi</t>
  </si>
  <si>
    <t>Unskilled Labour</t>
  </si>
  <si>
    <t>funskla</t>
  </si>
  <si>
    <t>Skilled Labour</t>
  </si>
  <si>
    <t>fskilla</t>
  </si>
  <si>
    <t>fcapit</t>
  </si>
  <si>
    <t>fland</t>
  </si>
  <si>
    <t>ENT</t>
  </si>
  <si>
    <t>Rural Households Quintile1</t>
  </si>
  <si>
    <t>hruraq1</t>
  </si>
  <si>
    <t>Rural Households Quintile2</t>
  </si>
  <si>
    <t>hruraq2</t>
  </si>
  <si>
    <t>Rural Households Quintile3</t>
  </si>
  <si>
    <t>hruraq3</t>
  </si>
  <si>
    <t>Rural Households Quintile4</t>
  </si>
  <si>
    <t>hruraq4</t>
  </si>
  <si>
    <t>Rural Households Quintile5</t>
  </si>
  <si>
    <t>hruraq5</t>
  </si>
  <si>
    <t>Urban Households Quintile1</t>
  </si>
  <si>
    <t>hurbaq1</t>
  </si>
  <si>
    <t>Urban Households Quintile2</t>
  </si>
  <si>
    <t>hurbaq2</t>
  </si>
  <si>
    <t>Urban Households Quintile3</t>
  </si>
  <si>
    <t>hurbaq3</t>
  </si>
  <si>
    <t>Urban Households Quintile4</t>
  </si>
  <si>
    <t>hurbaq4</t>
  </si>
  <si>
    <t>Urban Households Quintile5</t>
  </si>
  <si>
    <t>hurbaq5</t>
  </si>
  <si>
    <t>GOVT</t>
  </si>
  <si>
    <t>Direct Taxes</t>
  </si>
  <si>
    <t>DIRTAX</t>
  </si>
  <si>
    <t>Other Production Taxes net of Subsidies</t>
  </si>
  <si>
    <t>INDTAX</t>
  </si>
  <si>
    <t>VAT</t>
  </si>
  <si>
    <t>VATTAX</t>
  </si>
  <si>
    <t>Other Commodity Taxes net of Subsidies</t>
  </si>
  <si>
    <t>SALTAX</t>
  </si>
  <si>
    <t>Customs Duties on Imports Excluding VAT</t>
  </si>
  <si>
    <t>IMPTAX</t>
  </si>
  <si>
    <t>Export Taxes</t>
  </si>
  <si>
    <t>EXPTAX</t>
  </si>
  <si>
    <t>Savings-Investment Private</t>
  </si>
  <si>
    <t>invpriv</t>
  </si>
  <si>
    <t>Savings-Investment Public</t>
  </si>
  <si>
    <t>invpub</t>
  </si>
  <si>
    <t>rowoth</t>
  </si>
  <si>
    <t>a-fin</t>
  </si>
  <si>
    <t>c-fin</t>
  </si>
  <si>
    <t>aa-min</t>
  </si>
  <si>
    <t>aa-util</t>
  </si>
  <si>
    <t>aa-cns</t>
  </si>
  <si>
    <t>cc-min</t>
  </si>
  <si>
    <t>cc-util</t>
  </si>
  <si>
    <t>cc-cns</t>
  </si>
  <si>
    <t>SAM!B2</t>
  </si>
  <si>
    <t>ghgInvUsr</t>
  </si>
  <si>
    <t>Agri</t>
  </si>
  <si>
    <t>map_is0_ghgInvUsr</t>
  </si>
  <si>
    <t>cement</t>
  </si>
  <si>
    <t>Indu</t>
  </si>
  <si>
    <t>Elec</t>
  </si>
  <si>
    <t>Wast</t>
  </si>
  <si>
    <t>Avia</t>
  </si>
  <si>
    <t>Fugi</t>
  </si>
  <si>
    <t>Othr</t>
  </si>
  <si>
    <t>Buil</t>
  </si>
  <si>
    <t>Electricity - Hydro</t>
  </si>
  <si>
    <t>Electricity - Solar</t>
  </si>
  <si>
    <t>Petrol Refinery, Electricity, Water, Other Artisanal and Modern Industries</t>
  </si>
  <si>
    <t>Transport and Communication Services</t>
  </si>
  <si>
    <t>output</t>
  </si>
  <si>
    <t>cap/xp</t>
  </si>
  <si>
    <t>ror</t>
  </si>
  <si>
    <t>fugi</t>
  </si>
  <si>
    <t>min</t>
  </si>
  <si>
    <t>CFA per US dollar</t>
  </si>
  <si>
    <t>CFA per Euro</t>
  </si>
  <si>
    <t>CFA per international dollar</t>
  </si>
  <si>
    <t>a-agriv0</t>
  </si>
  <si>
    <t>a-agrie0</t>
  </si>
  <si>
    <t>a-elev0</t>
  </si>
  <si>
    <t>a-elevagr0</t>
  </si>
  <si>
    <t>a-sylv0</t>
  </si>
  <si>
    <t>a-pech0</t>
  </si>
  <si>
    <t>a-gold0</t>
  </si>
  <si>
    <t>a-diamon0</t>
  </si>
  <si>
    <t>a-bauxite0</t>
  </si>
  <si>
    <t>a-mn0</t>
  </si>
  <si>
    <t>a-ni0</t>
  </si>
  <si>
    <t>a-sand0</t>
  </si>
  <si>
    <t>a-extroth0</t>
  </si>
  <si>
    <t>a-supextr0</t>
  </si>
  <si>
    <t>a-meatfish0</t>
  </si>
  <si>
    <t>a-seed0</t>
  </si>
  <si>
    <t>a-cofcocoa0</t>
  </si>
  <si>
    <t>a-oilsedd0</t>
  </si>
  <si>
    <t>a-alim0</t>
  </si>
  <si>
    <t>a-drink0</t>
  </si>
  <si>
    <t>a-tobaco0</t>
  </si>
  <si>
    <t>a-text0</t>
  </si>
  <si>
    <t>a-cuir0</t>
  </si>
  <si>
    <t>a-wood0</t>
  </si>
  <si>
    <t>a-paper0</t>
  </si>
  <si>
    <t>a-rafoil0</t>
  </si>
  <si>
    <t>a-chim0</t>
  </si>
  <si>
    <t>a-mineralprod0</t>
  </si>
  <si>
    <t>a-metal0</t>
  </si>
  <si>
    <t>a-equiptv0</t>
  </si>
  <si>
    <t>a-trpmat0</t>
  </si>
  <si>
    <t>a-meubl0</t>
  </si>
  <si>
    <t>a-tnd0</t>
  </si>
  <si>
    <t>a-gaselec0</t>
  </si>
  <si>
    <t>a-hydro0</t>
  </si>
  <si>
    <t>a-otherelec0</t>
  </si>
  <si>
    <t>a-gasdistr0</t>
  </si>
  <si>
    <t>a-repar0</t>
  </si>
  <si>
    <t>a-hotrest0</t>
  </si>
  <si>
    <t>a-trpcomm0</t>
  </si>
  <si>
    <t>a-telcom0</t>
  </si>
  <si>
    <t>a-fin0</t>
  </si>
  <si>
    <t>a-immo0</t>
  </si>
  <si>
    <t>a-scient0</t>
  </si>
  <si>
    <t>a-adm0</t>
  </si>
  <si>
    <t>a-health0</t>
  </si>
  <si>
    <t>a-xservp0</t>
  </si>
  <si>
    <t>c-agriv0</t>
  </si>
  <si>
    <t>c-agrie0</t>
  </si>
  <si>
    <t>c-elev0</t>
  </si>
  <si>
    <t>c-elevagr0</t>
  </si>
  <si>
    <t>c-sylv0</t>
  </si>
  <si>
    <t>c-pech0</t>
  </si>
  <si>
    <t>c-gold0</t>
  </si>
  <si>
    <t>c-diamon0</t>
  </si>
  <si>
    <t>c-bauxite0</t>
  </si>
  <si>
    <t>c-mn0</t>
  </si>
  <si>
    <t>c-ni0</t>
  </si>
  <si>
    <t>c-sand0</t>
  </si>
  <si>
    <t>c-extroth0</t>
  </si>
  <si>
    <t>c-supextr0</t>
  </si>
  <si>
    <t>c-meatfish0</t>
  </si>
  <si>
    <t>c-seed0</t>
  </si>
  <si>
    <t>c-cofcocoa0</t>
  </si>
  <si>
    <t>c-oilsedd0</t>
  </si>
  <si>
    <t>c-alim0</t>
  </si>
  <si>
    <t>c-milk0</t>
  </si>
  <si>
    <t>c-drink0</t>
  </si>
  <si>
    <t>c-tobaco0</t>
  </si>
  <si>
    <t>c-text0</t>
  </si>
  <si>
    <t>c-cuir0</t>
  </si>
  <si>
    <t>c-wood0</t>
  </si>
  <si>
    <t>c-paper0</t>
  </si>
  <si>
    <t>c-rafoil0</t>
  </si>
  <si>
    <t>c-chim0</t>
  </si>
  <si>
    <t>c-mineralprod0</t>
  </si>
  <si>
    <t>c-metal0</t>
  </si>
  <si>
    <t>c-equiptv0</t>
  </si>
  <si>
    <t>c-trpmat0</t>
  </si>
  <si>
    <t>c-meubl0</t>
  </si>
  <si>
    <t>c-tnd0</t>
  </si>
  <si>
    <t>c-gaselec0</t>
  </si>
  <si>
    <t>c-hydro0</t>
  </si>
  <si>
    <t>c-otherelec0</t>
  </si>
  <si>
    <t>c-gasdistr0</t>
  </si>
  <si>
    <t>c-repar0</t>
  </si>
  <si>
    <t>c-hotrest0</t>
  </si>
  <si>
    <t>c-trpcomm0</t>
  </si>
  <si>
    <t>c-telcom0</t>
  </si>
  <si>
    <t>c-fin0</t>
  </si>
  <si>
    <t>c-immo0</t>
  </si>
  <si>
    <t>c-scient0</t>
  </si>
  <si>
    <t>c-adm0</t>
  </si>
  <si>
    <t>c-health0</t>
  </si>
  <si>
    <t>c-xservp0</t>
  </si>
  <si>
    <t>f-labskl0</t>
  </si>
  <si>
    <t>f-labmeskl0</t>
  </si>
  <si>
    <t>f-labuskl0</t>
  </si>
  <si>
    <t>f-capital0</t>
  </si>
  <si>
    <t>f-natres0</t>
  </si>
  <si>
    <t>t-tsubprod0</t>
  </si>
  <si>
    <t>t-tva0</t>
  </si>
  <si>
    <t>t-othtaxcom0</t>
  </si>
  <si>
    <t>t-exp0</t>
  </si>
  <si>
    <t>t-imp0</t>
  </si>
  <si>
    <t>t-dire0</t>
  </si>
  <si>
    <t>h-hhld0</t>
  </si>
  <si>
    <t>w-rdm0</t>
  </si>
  <si>
    <t>i-invt0</t>
  </si>
  <si>
    <t>i-stk0</t>
  </si>
  <si>
    <t>agri</t>
  </si>
  <si>
    <t>manganese</t>
  </si>
  <si>
    <t>nickel</t>
  </si>
  <si>
    <t>diamant</t>
  </si>
  <si>
    <t>bauxite</t>
  </si>
  <si>
    <t>MinBAU</t>
  </si>
  <si>
    <t>GoldSIM</t>
  </si>
  <si>
    <t>IronSIM</t>
  </si>
  <si>
    <t>CopperSIM</t>
  </si>
  <si>
    <t>BauxSIM</t>
  </si>
  <si>
    <t>GasSIM</t>
  </si>
  <si>
    <t>OilSIM</t>
  </si>
  <si>
    <t>fiscbal</t>
  </si>
  <si>
    <t>IronCopperSIM</t>
  </si>
  <si>
    <t>fercuivre</t>
  </si>
  <si>
    <t>mine</t>
  </si>
  <si>
    <t>labor force participation</t>
  </si>
  <si>
    <t>active population</t>
  </si>
  <si>
    <t>labor force active</t>
  </si>
  <si>
    <t>OtherBL</t>
  </si>
  <si>
    <t>a-agriv</t>
  </si>
  <si>
    <t>a-agrie</t>
  </si>
  <si>
    <t>a-elev</t>
  </si>
  <si>
    <t>a-elevagr</t>
  </si>
  <si>
    <t>a-sylv</t>
  </si>
  <si>
    <t>a-pech</t>
  </si>
  <si>
    <t>a-oil</t>
  </si>
  <si>
    <t>a-gas</t>
  </si>
  <si>
    <t>a-gold</t>
  </si>
  <si>
    <t>a-diamon</t>
  </si>
  <si>
    <t>a-bauxite</t>
  </si>
  <si>
    <t>a-mn</t>
  </si>
  <si>
    <t>a-supextr</t>
  </si>
  <si>
    <t>a-meatfish</t>
  </si>
  <si>
    <t>a-seed</t>
  </si>
  <si>
    <t>a-cofcocoa</t>
  </si>
  <si>
    <t>a-oilsedd</t>
  </si>
  <si>
    <t>a-alim</t>
  </si>
  <si>
    <t>a-drink</t>
  </si>
  <si>
    <t>a-tobaco</t>
  </si>
  <si>
    <t>a-text</t>
  </si>
  <si>
    <t>a-cuir</t>
  </si>
  <si>
    <t>a-wood</t>
  </si>
  <si>
    <t>a-paper</t>
  </si>
  <si>
    <t>a-rafoil</t>
  </si>
  <si>
    <t>a-chim</t>
  </si>
  <si>
    <t>a-rubber</t>
  </si>
  <si>
    <t>a-mineralprod</t>
  </si>
  <si>
    <t>a-metal</t>
  </si>
  <si>
    <t>a-equiptv</t>
  </si>
  <si>
    <t>a-trpmat</t>
  </si>
  <si>
    <t>a-meubl</t>
  </si>
  <si>
    <t>a-tnd</t>
  </si>
  <si>
    <t>a-gaselec</t>
  </si>
  <si>
    <t>a-hydro</t>
  </si>
  <si>
    <t>a-otherelec</t>
  </si>
  <si>
    <t>a-gasdistr</t>
  </si>
  <si>
    <t>a-water</t>
  </si>
  <si>
    <t>a-constr</t>
  </si>
  <si>
    <t>a-trade</t>
  </si>
  <si>
    <t>a-repar</t>
  </si>
  <si>
    <t>a-hotrest</t>
  </si>
  <si>
    <t>a-trpcomm</t>
  </si>
  <si>
    <t>a-telcom</t>
  </si>
  <si>
    <t>a-immo</t>
  </si>
  <si>
    <t>a-scient</t>
  </si>
  <si>
    <t>a-adm</t>
  </si>
  <si>
    <t>a-health</t>
  </si>
  <si>
    <t>a-xservp</t>
  </si>
  <si>
    <t>c-agriv</t>
  </si>
  <si>
    <t>c-agrie</t>
  </si>
  <si>
    <t>c-elev</t>
  </si>
  <si>
    <t>c-elevagr</t>
  </si>
  <si>
    <t>c-sylv</t>
  </si>
  <si>
    <t>c-pech</t>
  </si>
  <si>
    <t>c-oil</t>
  </si>
  <si>
    <t>c-gas</t>
  </si>
  <si>
    <t>c-gold</t>
  </si>
  <si>
    <t>c-diamon</t>
  </si>
  <si>
    <t>c-bauxite</t>
  </si>
  <si>
    <t>c-mn</t>
  </si>
  <si>
    <t>c-ni</t>
  </si>
  <si>
    <t>c-sand</t>
  </si>
  <si>
    <t>c-extroth</t>
  </si>
  <si>
    <t>c-supextr</t>
  </si>
  <si>
    <t>c-meatfish</t>
  </si>
  <si>
    <t>c-seed</t>
  </si>
  <si>
    <t>c-cofcocoa</t>
  </si>
  <si>
    <t>c-oilsedd</t>
  </si>
  <si>
    <t>c-alim</t>
  </si>
  <si>
    <t>c-drink</t>
  </si>
  <si>
    <t>c-tobaco</t>
  </si>
  <si>
    <t>c-text</t>
  </si>
  <si>
    <t>c-cuir</t>
  </si>
  <si>
    <t>c-wood</t>
  </si>
  <si>
    <t>c-paper</t>
  </si>
  <si>
    <t>c-rafoil</t>
  </si>
  <si>
    <t>c-chim</t>
  </si>
  <si>
    <t>c-rubber</t>
  </si>
  <si>
    <t>c-mineralprod</t>
  </si>
  <si>
    <t>c-metal</t>
  </si>
  <si>
    <t>c-equiptv</t>
  </si>
  <si>
    <t>c-trpmat</t>
  </si>
  <si>
    <t>c-meubl</t>
  </si>
  <si>
    <t>c-tnd</t>
  </si>
  <si>
    <t>c-gaselec</t>
  </si>
  <si>
    <t>c-hydro</t>
  </si>
  <si>
    <t>c-otherelec</t>
  </si>
  <si>
    <t>c-gasdistr</t>
  </si>
  <si>
    <t>c-water</t>
  </si>
  <si>
    <t>c-constr</t>
  </si>
  <si>
    <t>c-trade</t>
  </si>
  <si>
    <t>c-repar</t>
  </si>
  <si>
    <t>c-hotrest</t>
  </si>
  <si>
    <t>c-trpcomm</t>
  </si>
  <si>
    <t>c-telcom</t>
  </si>
  <si>
    <t>c-immo</t>
  </si>
  <si>
    <t>c-scient</t>
  </si>
  <si>
    <t>c-adm</t>
  </si>
  <si>
    <t>c-health</t>
  </si>
  <si>
    <t>c-xservp</t>
  </si>
  <si>
    <t>f-labskl</t>
  </si>
  <si>
    <t>f-labmeskl</t>
  </si>
  <si>
    <t>f-labuskl</t>
  </si>
  <si>
    <t>f-capital</t>
  </si>
  <si>
    <t>f-land</t>
  </si>
  <si>
    <t>f-natres</t>
  </si>
  <si>
    <t>t-tsubprod</t>
  </si>
  <si>
    <t>t-tva</t>
  </si>
  <si>
    <t>t-othtaxcom</t>
  </si>
  <si>
    <t>t-exp</t>
  </si>
  <si>
    <t>t-imp</t>
  </si>
  <si>
    <t>t-dire</t>
  </si>
  <si>
    <t>h-hhld</t>
  </si>
  <si>
    <t>w-rdm</t>
  </si>
  <si>
    <t>i-invt</t>
  </si>
  <si>
    <t>i-stk</t>
  </si>
  <si>
    <t>aa-agri</t>
  </si>
  <si>
    <t>aa-ind</t>
  </si>
  <si>
    <t>aa-serv</t>
  </si>
  <si>
    <t>cc-agri</t>
  </si>
  <si>
    <t>cc-ind</t>
  </si>
  <si>
    <t>cc-serv</t>
  </si>
  <si>
    <t>aa-ener</t>
  </si>
  <si>
    <t>cc-ener</t>
  </si>
  <si>
    <t>FCFA per US dollar</t>
  </si>
  <si>
    <t>FCFA per Euro</t>
  </si>
  <si>
    <t>FCFA per international dollar</t>
  </si>
  <si>
    <t>MAcroData!A4</t>
  </si>
  <si>
    <t>kstock</t>
  </si>
  <si>
    <t>kaps</t>
  </si>
  <si>
    <t>mapaagr</t>
  </si>
  <si>
    <t>electr</t>
  </si>
  <si>
    <t>Maps!AH6</t>
  </si>
  <si>
    <t>backup</t>
  </si>
  <si>
    <t>backup avec les xp</t>
  </si>
  <si>
    <t>backup avant modification du 02 07 2024</t>
  </si>
  <si>
    <t>fer</t>
  </si>
  <si>
    <t>cuivre</t>
  </si>
  <si>
    <t xml:space="preserve">taux de change </t>
  </si>
  <si>
    <t>prix en dollar</t>
  </si>
  <si>
    <t>echelle pour comparer</t>
  </si>
  <si>
    <t>EPS</t>
  </si>
  <si>
    <t>aa-agr</t>
  </si>
  <si>
    <t>cc-agr</t>
  </si>
  <si>
    <t>debtstk</t>
  </si>
  <si>
    <t>part des autres mineraies</t>
  </si>
  <si>
    <t>BAU</t>
  </si>
  <si>
    <t>gaz</t>
  </si>
  <si>
    <t>petrole</t>
  </si>
  <si>
    <t>or</t>
  </si>
  <si>
    <t>Dynamics!A11</t>
  </si>
  <si>
    <t>Dynamics!A22</t>
  </si>
  <si>
    <t>Dynamics!A36</t>
  </si>
  <si>
    <t>Dynamics!A46</t>
  </si>
  <si>
    <t>Dynamics!A41</t>
  </si>
  <si>
    <t>Dynamics!A52</t>
  </si>
  <si>
    <t>DiamSIM</t>
  </si>
  <si>
    <t>MnSIM</t>
  </si>
  <si>
    <t>Dynamics!A61</t>
  </si>
  <si>
    <t>Dynamics!A56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</si>
</sst>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"/>
    <numFmt numFmtId="166" formatCode="0.000"/>
    <numFmt numFmtId="167" formatCode="#,##0.00000"/>
    <numFmt numFmtId="168" formatCode="#,##0.0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1"/>
      <color rgb="FF008000"/>
      <name val="Consolas"/>
      <family val="3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1"/>
      <color theme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3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</font>
  </fonts>
  <fills count="7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66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9966FF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BF1DE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10" fillId="7" borderId="0" applyNumberFormat="0" applyBorder="0" applyAlignment="0" applyProtection="0"/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22" fillId="16" borderId="0" applyNumberFormat="0" applyBorder="0" applyAlignment="0" applyProtection="0"/>
    <xf numFmtId="0" fontId="23" fillId="17" borderId="0" applyNumberFormat="0" applyBorder="0" applyAlignment="0" applyProtection="0"/>
    <xf numFmtId="0" fontId="24" fillId="18" borderId="4" applyNumberFormat="0" applyAlignment="0" applyProtection="0"/>
    <xf numFmtId="0" fontId="25" fillId="19" borderId="5" applyNumberFormat="0" applyAlignment="0" applyProtection="0"/>
    <xf numFmtId="0" fontId="26" fillId="19" borderId="4" applyNumberFormat="0" applyAlignment="0" applyProtection="0"/>
    <xf numFmtId="0" fontId="27" fillId="0" borderId="6" applyNumberFormat="0" applyFill="0" applyAlignment="0" applyProtection="0"/>
    <xf numFmtId="0" fontId="28" fillId="20" borderId="7" applyNumberFormat="0" applyAlignment="0" applyProtection="0"/>
    <xf numFmtId="0" fontId="2" fillId="0" borderId="0" applyNumberFormat="0" applyFill="0" applyBorder="0" applyAlignment="0" applyProtection="0"/>
    <xf numFmtId="0" fontId="1" fillId="21" borderId="8" applyNumberFormat="0" applyFont="0" applyAlignment="0" applyProtection="0"/>
    <xf numFmtId="0" fontId="29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3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0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30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2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3" fillId="0" borderId="0" xfId="0" applyFont="1"/>
    <xf numFmtId="0" fontId="0" fillId="0" borderId="0" xfId="0" quotePrefix="1"/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1" applyNumberFormat="1" applyFont="1"/>
    <xf numFmtId="0" fontId="2" fillId="0" borderId="0" xfId="0" applyFont="1" applyAlignment="1">
      <alignment horizontal="center"/>
    </xf>
    <xf numFmtId="0" fontId="0" fillId="6" borderId="0" xfId="0" applyFill="1"/>
    <xf numFmtId="3" fontId="0" fillId="0" borderId="0" xfId="0" applyNumberFormat="1"/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11" fontId="0" fillId="0" borderId="0" xfId="0" applyNumberFormat="1"/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10" fontId="0" fillId="0" borderId="0" xfId="0" applyNumberFormat="1"/>
    <xf numFmtId="166" fontId="0" fillId="0" borderId="0" xfId="0" applyNumberFormat="1"/>
    <xf numFmtId="4" fontId="0" fillId="0" borderId="0" xfId="2" applyNumberFormat="1" applyFont="1"/>
    <xf numFmtId="4" fontId="0" fillId="0" borderId="0" xfId="0" applyNumberFormat="1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2" fillId="5" borderId="0" xfId="0" applyFont="1" applyFill="1"/>
    <xf numFmtId="0" fontId="0" fillId="13" borderId="0" xfId="0" applyFill="1"/>
    <xf numFmtId="0" fontId="15" fillId="0" borderId="0" xfId="0" quotePrefix="1" applyFont="1"/>
    <xf numFmtId="0" fontId="15" fillId="5" borderId="0" xfId="0" quotePrefix="1" applyFont="1" applyFill="1"/>
    <xf numFmtId="0" fontId="16" fillId="0" borderId="0" xfId="0" applyFont="1"/>
    <xf numFmtId="0" fontId="16" fillId="8" borderId="0" xfId="0" applyFont="1" applyFill="1"/>
    <xf numFmtId="0" fontId="16" fillId="3" borderId="0" xfId="0" applyFont="1" applyFill="1"/>
    <xf numFmtId="0" fontId="16" fillId="12" borderId="0" xfId="0" applyFont="1" applyFill="1"/>
    <xf numFmtId="0" fontId="0" fillId="14" borderId="0" xfId="0" applyFill="1"/>
    <xf numFmtId="0" fontId="0" fillId="15" borderId="0" xfId="0" applyFill="1"/>
    <xf numFmtId="0" fontId="13" fillId="0" borderId="0" xfId="0" applyFont="1"/>
    <xf numFmtId="0" fontId="17" fillId="0" borderId="0" xfId="0" applyFont="1"/>
    <xf numFmtId="0" fontId="14" fillId="0" borderId="0" xfId="0" applyFont="1"/>
    <xf numFmtId="0" fontId="31" fillId="0" borderId="0" xfId="0" applyFont="1"/>
    <xf numFmtId="0" fontId="12" fillId="46" borderId="0" xfId="0" applyFont="1" applyFill="1"/>
    <xf numFmtId="0" fontId="17" fillId="47" borderId="0" xfId="0" applyFont="1" applyFill="1"/>
    <xf numFmtId="0" fontId="0" fillId="46" borderId="0" xfId="0" applyFill="1" applyAlignment="1">
      <alignment horizontal="right"/>
    </xf>
    <xf numFmtId="166" fontId="0" fillId="48" borderId="0" xfId="0" applyNumberFormat="1" applyFill="1"/>
    <xf numFmtId="0" fontId="3" fillId="11" borderId="0" xfId="0" applyFont="1" applyFill="1"/>
    <xf numFmtId="0" fontId="0" fillId="49" borderId="0" xfId="0" applyFill="1"/>
    <xf numFmtId="0" fontId="0" fillId="11" borderId="0" xfId="0" quotePrefix="1" applyFill="1"/>
    <xf numFmtId="0" fontId="32" fillId="50" borderId="0" xfId="0" applyFont="1" applyFill="1" applyAlignment="1">
      <alignment vertical="center" wrapText="1"/>
    </xf>
    <xf numFmtId="4" fontId="33" fillId="51" borderId="0" xfId="0" applyNumberFormat="1" applyFont="1" applyFill="1"/>
    <xf numFmtId="4" fontId="33" fillId="52" borderId="0" xfId="0" applyNumberFormat="1" applyFont="1" applyFill="1"/>
    <xf numFmtId="4" fontId="33" fillId="53" borderId="0" xfId="0" applyNumberFormat="1" applyFont="1" applyFill="1"/>
    <xf numFmtId="4" fontId="33" fillId="54" borderId="0" xfId="0" applyNumberFormat="1" applyFont="1" applyFill="1"/>
    <xf numFmtId="4" fontId="33" fillId="55" borderId="0" xfId="0" applyNumberFormat="1" applyFont="1" applyFill="1"/>
    <xf numFmtId="4" fontId="33" fillId="56" borderId="0" xfId="0" applyNumberFormat="1" applyFont="1" applyFill="1"/>
    <xf numFmtId="4" fontId="33" fillId="0" borderId="0" xfId="0" applyNumberFormat="1" applyFont="1"/>
    <xf numFmtId="4" fontId="33" fillId="57" borderId="0" xfId="0" applyNumberFormat="1" applyFont="1" applyFill="1"/>
    <xf numFmtId="4" fontId="33" fillId="58" borderId="0" xfId="0" applyNumberFormat="1" applyFont="1" applyFill="1"/>
    <xf numFmtId="0" fontId="33" fillId="55" borderId="0" xfId="0" applyFont="1" applyFill="1"/>
    <xf numFmtId="4" fontId="33" fillId="59" borderId="0" xfId="0" applyNumberFormat="1" applyFont="1" applyFill="1"/>
    <xf numFmtId="0" fontId="33" fillId="0" borderId="0" xfId="0" applyFont="1"/>
    <xf numFmtId="4" fontId="33" fillId="60" borderId="0" xfId="0" applyNumberFormat="1" applyFont="1" applyFill="1"/>
    <xf numFmtId="4" fontId="33" fillId="61" borderId="0" xfId="0" applyNumberFormat="1" applyFont="1" applyFill="1"/>
    <xf numFmtId="4" fontId="33" fillId="62" borderId="0" xfId="0" applyNumberFormat="1" applyFont="1" applyFill="1"/>
    <xf numFmtId="4" fontId="33" fillId="63" borderId="0" xfId="0" applyNumberFormat="1" applyFont="1" applyFill="1"/>
    <xf numFmtId="4" fontId="33" fillId="64" borderId="0" xfId="0" applyNumberFormat="1" applyFont="1" applyFill="1"/>
    <xf numFmtId="4" fontId="33" fillId="65" borderId="0" xfId="0" applyNumberFormat="1" applyFont="1" applyFill="1"/>
    <xf numFmtId="4" fontId="4" fillId="0" borderId="0" xfId="0" applyNumberFormat="1" applyFont="1"/>
    <xf numFmtId="4" fontId="34" fillId="0" borderId="0" xfId="0" applyNumberFormat="1" applyFont="1"/>
    <xf numFmtId="4" fontId="4" fillId="0" borderId="0" xfId="2" applyNumberFormat="1" applyFont="1" applyFill="1" applyBorder="1"/>
    <xf numFmtId="4" fontId="5" fillId="0" borderId="0" xfId="2" applyNumberFormat="1" applyFont="1" applyFill="1" applyBorder="1"/>
    <xf numFmtId="4" fontId="35" fillId="0" borderId="0" xfId="0" applyNumberFormat="1" applyFont="1"/>
    <xf numFmtId="9" fontId="35" fillId="0" borderId="0" xfId="1" applyFont="1" applyFill="1" applyBorder="1"/>
    <xf numFmtId="0" fontId="35" fillId="0" borderId="0" xfId="0" applyFont="1"/>
    <xf numFmtId="0" fontId="36" fillId="0" borderId="0" xfId="0" applyFont="1" applyAlignment="1">
      <alignment horizontal="center"/>
    </xf>
    <xf numFmtId="4" fontId="35" fillId="51" borderId="0" xfId="0" applyNumberFormat="1" applyFont="1" applyFill="1"/>
    <xf numFmtId="167" fontId="0" fillId="0" borderId="0" xfId="0" applyNumberFormat="1"/>
    <xf numFmtId="0" fontId="0" fillId="66" borderId="0" xfId="0" applyFill="1"/>
    <xf numFmtId="0" fontId="33" fillId="67" borderId="0" xfId="39" applyFont="1" applyFill="1" applyBorder="1"/>
    <xf numFmtId="0" fontId="33" fillId="67" borderId="0" xfId="43" applyFont="1" applyFill="1" applyBorder="1"/>
    <xf numFmtId="4" fontId="35" fillId="68" borderId="0" xfId="0" applyNumberFormat="1" applyFont="1" applyFill="1"/>
    <xf numFmtId="0" fontId="0" fillId="69" borderId="0" xfId="0" applyFill="1"/>
    <xf numFmtId="4" fontId="35" fillId="70" borderId="0" xfId="0" applyNumberFormat="1" applyFont="1" applyFill="1"/>
    <xf numFmtId="2" fontId="0" fillId="71" borderId="0" xfId="0" applyNumberFormat="1" applyFill="1"/>
    <xf numFmtId="0" fontId="0" fillId="71" borderId="0" xfId="0" applyFill="1" applyAlignment="1">
      <alignment horizontal="right"/>
    </xf>
    <xf numFmtId="0" fontId="0" fillId="72" borderId="0" xfId="0" applyFill="1"/>
    <xf numFmtId="0" fontId="33" fillId="73" borderId="0" xfId="31" applyFont="1" applyFill="1" applyBorder="1" applyAlignment="1">
      <alignment horizontal="right"/>
    </xf>
    <xf numFmtId="167" fontId="35" fillId="0" borderId="0" xfId="0" applyNumberFormat="1" applyFont="1"/>
    <xf numFmtId="0" fontId="0" fillId="74" borderId="0" xfId="0" applyFill="1"/>
    <xf numFmtId="0" fontId="0" fillId="75" borderId="0" xfId="0" applyFill="1"/>
    <xf numFmtId="10" fontId="0" fillId="0" borderId="0" xfId="1" applyNumberFormat="1" applyFont="1"/>
    <xf numFmtId="0" fontId="0" fillId="76" borderId="0" xfId="0" applyFill="1"/>
    <xf numFmtId="0" fontId="0" fillId="76" borderId="0" xfId="0" applyFill="1" applyAlignment="1">
      <alignment horizontal="right"/>
    </xf>
    <xf numFmtId="168" fontId="35" fillId="0" borderId="0" xfId="0" applyNumberFormat="1" applyFont="1"/>
    <xf numFmtId="4" fontId="37" fillId="0" borderId="0" xfId="0" applyNumberFormat="1" applyFont="1"/>
    <xf numFmtId="0" fontId="0" fillId="0" borderId="0" xfId="0" applyAlignment="1">
      <alignment horizontal="center" wrapText="1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4" builtinId="27" customBuiltin="1"/>
    <cellStyle name="Calculation" xfId="15" builtinId="22" customBuiltin="1"/>
    <cellStyle name="Check Cell" xfId="17" builtinId="23" customBuiltin="1"/>
    <cellStyle name="Comma" xfId="2" builtinId="3"/>
    <cellStyle name="Comma 2" xfId="5" xr:uid="{DF3C4BA5-B5DB-43F8-826E-08E672986B41}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3" xr:uid="{00000000-0005-0000-0000-000003000000}"/>
    <cellStyle name="Note" xfId="19" builtinId="10" customBuiltin="1"/>
    <cellStyle name="Output" xfId="14" builtinId="21" customBuiltin="1"/>
    <cellStyle name="Percent" xfId="1" builtinId="5"/>
    <cellStyle name="Title" xfId="6" builtinId="15" customBuiltin="1"/>
    <cellStyle name="Total" xfId="21" builtinId="25" customBuiltin="1"/>
    <cellStyle name="Warning Text" xfId="18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4</xdr:row>
      <xdr:rowOff>6350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723900" y="157257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4</xdr:row>
      <xdr:rowOff>6350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723900" y="155257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4</xdr:row>
      <xdr:rowOff>6350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723900" y="155257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4</xdr:row>
      <xdr:rowOff>6350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723900" y="155257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4</xdr:row>
      <xdr:rowOff>6350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4</xdr:row>
      <xdr:rowOff>6350</xdr:rowOff>
    </xdr:to>
    <xdr:sp macro="" textlink="">
      <xdr:nvSpPr>
        <xdr:cNvPr id="11" name="Text Box 5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4</xdr:row>
      <xdr:rowOff>6350</xdr:rowOff>
    </xdr:to>
    <xdr:sp macro="" textlink="">
      <xdr:nvSpPr>
        <xdr:cNvPr id="12" name="Text Box 6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4</xdr:row>
      <xdr:rowOff>6350</xdr:rowOff>
    </xdr:to>
    <xdr:sp macro="" textlink="">
      <xdr:nvSpPr>
        <xdr:cNvPr id="13" name="Text Box 7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1789DC91-28F4-4037-8D07-3695B8E8972A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id="{6CDCD50F-8FAE-47BB-B635-064612DE664D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id="{5F5006C8-CFFF-40FC-889F-434874107C91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86FCFAB4-A2FF-4EEA-AB53-313909196FB3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27430265-42AC-4B67-AAF8-FBBDD2C7CE5D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9" name="Text Box 5">
          <a:extLst>
            <a:ext uri="{FF2B5EF4-FFF2-40B4-BE49-F238E27FC236}">
              <a16:creationId xmlns:a16="http://schemas.microsoft.com/office/drawing/2014/main" id="{22E14FFF-EE28-4B3F-A3A5-6BF16B7F9BE1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20" name="Text Box 6">
          <a:extLst>
            <a:ext uri="{FF2B5EF4-FFF2-40B4-BE49-F238E27FC236}">
              <a16:creationId xmlns:a16="http://schemas.microsoft.com/office/drawing/2014/main" id="{6C3792FD-06CB-4847-B84B-68745E91ED81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21" name="Text Box 7">
          <a:extLst>
            <a:ext uri="{FF2B5EF4-FFF2-40B4-BE49-F238E27FC236}">
              <a16:creationId xmlns:a16="http://schemas.microsoft.com/office/drawing/2014/main" id="{DC216EE3-A00F-4A49-940F-C3E329D5D897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190500"/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2A16548F-5DDC-4576-BFDA-063771FDAA0C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190500"/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id="{ECDFFABB-EC82-4788-8B21-BE6DCF073EBF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190500"/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id="{D691637C-6BAF-4137-83A1-A6819EDC1316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190500"/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id="{CC25ADCB-E587-46B3-851C-F3CDBC378DB9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190500"/>
    <xdr:sp macro="" textlink="">
      <xdr:nvSpPr>
        <xdr:cNvPr id="22" name="Text Box 1">
          <a:extLst>
            <a:ext uri="{FF2B5EF4-FFF2-40B4-BE49-F238E27FC236}">
              <a16:creationId xmlns:a16="http://schemas.microsoft.com/office/drawing/2014/main" id="{31F20F67-6EA4-4F99-884D-118075CA0F3E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190500"/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id="{0F17D631-6925-490F-9A0C-54776653FBD8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190500"/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id="{104931F8-444F-415A-A75D-DBA6774DB544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190500"/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id="{577F5593-0F03-4C39-B86A-53D3A4B87762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200025"/>
    <xdr:sp macro="" textlink="">
      <xdr:nvSpPr>
        <xdr:cNvPr id="26" name="Text Box 1">
          <a:extLst>
            <a:ext uri="{FF2B5EF4-FFF2-40B4-BE49-F238E27FC236}">
              <a16:creationId xmlns:a16="http://schemas.microsoft.com/office/drawing/2014/main" id="{8D4F98F4-16B7-4235-A230-22F11A4AEE87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200025"/>
    <xdr:sp macro="" textlink="">
      <xdr:nvSpPr>
        <xdr:cNvPr id="27" name="Text Box 5">
          <a:extLst>
            <a:ext uri="{FF2B5EF4-FFF2-40B4-BE49-F238E27FC236}">
              <a16:creationId xmlns:a16="http://schemas.microsoft.com/office/drawing/2014/main" id="{6A2B3905-1C1A-497E-ACEB-58BD20ABEE32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200025"/>
    <xdr:sp macro="" textlink="">
      <xdr:nvSpPr>
        <xdr:cNvPr id="28" name="Text Box 6">
          <a:extLst>
            <a:ext uri="{FF2B5EF4-FFF2-40B4-BE49-F238E27FC236}">
              <a16:creationId xmlns:a16="http://schemas.microsoft.com/office/drawing/2014/main" id="{78CB5809-3107-4D72-8147-A9AF38029798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200025"/>
    <xdr:sp macro="" textlink="">
      <xdr:nvSpPr>
        <xdr:cNvPr id="29" name="Text Box 7">
          <a:extLst>
            <a:ext uri="{FF2B5EF4-FFF2-40B4-BE49-F238E27FC236}">
              <a16:creationId xmlns:a16="http://schemas.microsoft.com/office/drawing/2014/main" id="{EDA23F97-FEA7-41F4-AAD1-F7BB93FB0206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200025"/>
    <xdr:sp macro="" textlink="">
      <xdr:nvSpPr>
        <xdr:cNvPr id="30" name="Text Box 1">
          <a:extLst>
            <a:ext uri="{FF2B5EF4-FFF2-40B4-BE49-F238E27FC236}">
              <a16:creationId xmlns:a16="http://schemas.microsoft.com/office/drawing/2014/main" id="{500EA68A-1F29-4162-8315-82D3363A4F75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200025"/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id="{8A633461-FE9A-431A-9E26-5490482C04DA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200025"/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id="{2AE29868-BF87-4CEE-BF01-0E744BFBC79A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200025"/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id="{B14B74CE-0A45-486A-8CD1-0C5C66824853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190500"/>
    <xdr:sp macro="" textlink="">
      <xdr:nvSpPr>
        <xdr:cNvPr id="34" name="Text Box 1">
          <a:extLst>
            <a:ext uri="{FF2B5EF4-FFF2-40B4-BE49-F238E27FC236}">
              <a16:creationId xmlns:a16="http://schemas.microsoft.com/office/drawing/2014/main" id="{4539A554-8B0D-402A-8767-1D8009AAD099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190500"/>
    <xdr:sp macro="" textlink="">
      <xdr:nvSpPr>
        <xdr:cNvPr id="35" name="Text Box 5">
          <a:extLst>
            <a:ext uri="{FF2B5EF4-FFF2-40B4-BE49-F238E27FC236}">
              <a16:creationId xmlns:a16="http://schemas.microsoft.com/office/drawing/2014/main" id="{7E755245-C3C1-493E-A52E-50B4554FE34A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190500"/>
    <xdr:sp macro="" textlink="">
      <xdr:nvSpPr>
        <xdr:cNvPr id="36" name="Text Box 6">
          <a:extLst>
            <a:ext uri="{FF2B5EF4-FFF2-40B4-BE49-F238E27FC236}">
              <a16:creationId xmlns:a16="http://schemas.microsoft.com/office/drawing/2014/main" id="{F1387FDA-2D5A-4A9C-ACB3-D97313DE0D38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190500"/>
    <xdr:sp macro="" textlink="">
      <xdr:nvSpPr>
        <xdr:cNvPr id="37" name="Text Box 7">
          <a:extLst>
            <a:ext uri="{FF2B5EF4-FFF2-40B4-BE49-F238E27FC236}">
              <a16:creationId xmlns:a16="http://schemas.microsoft.com/office/drawing/2014/main" id="{42201785-3742-4EC4-B5C9-1680AECEB1E2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190500"/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A5F7745B-E167-4D20-8562-CD2D57B7A57C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190500"/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id="{E51AF290-6C97-4334-867F-6D0AB616ECD9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190500"/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id="{B99D2B19-8CFC-4509-99F7-F9D6B0534F14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190500"/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id="{85D5BCF5-3C0A-4C79-9FA5-200F9BB7F753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200025"/>
    <xdr:sp macro="" textlink="">
      <xdr:nvSpPr>
        <xdr:cNvPr id="42" name="Text Box 1">
          <a:extLst>
            <a:ext uri="{FF2B5EF4-FFF2-40B4-BE49-F238E27FC236}">
              <a16:creationId xmlns:a16="http://schemas.microsoft.com/office/drawing/2014/main" id="{427FF0BC-CF4F-4285-B9FC-98D77170285B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200025"/>
    <xdr:sp macro="" textlink="">
      <xdr:nvSpPr>
        <xdr:cNvPr id="43" name="Text Box 5">
          <a:extLst>
            <a:ext uri="{FF2B5EF4-FFF2-40B4-BE49-F238E27FC236}">
              <a16:creationId xmlns:a16="http://schemas.microsoft.com/office/drawing/2014/main" id="{E361E28E-4D2B-4910-B2BF-DEFE29B746D8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200025"/>
    <xdr:sp macro="" textlink="">
      <xdr:nvSpPr>
        <xdr:cNvPr id="44" name="Text Box 6">
          <a:extLst>
            <a:ext uri="{FF2B5EF4-FFF2-40B4-BE49-F238E27FC236}">
              <a16:creationId xmlns:a16="http://schemas.microsoft.com/office/drawing/2014/main" id="{2BD4F16F-A27D-4FB5-B93F-A5121E26C5EC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200025"/>
    <xdr:sp macro="" textlink="">
      <xdr:nvSpPr>
        <xdr:cNvPr id="45" name="Text Box 7">
          <a:extLst>
            <a:ext uri="{FF2B5EF4-FFF2-40B4-BE49-F238E27FC236}">
              <a16:creationId xmlns:a16="http://schemas.microsoft.com/office/drawing/2014/main" id="{272D6970-0711-40D7-B684-2EB0FF3F5EEF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200025"/>
    <xdr:sp macro="" textlink="">
      <xdr:nvSpPr>
        <xdr:cNvPr id="46" name="Text Box 1">
          <a:extLst>
            <a:ext uri="{FF2B5EF4-FFF2-40B4-BE49-F238E27FC236}">
              <a16:creationId xmlns:a16="http://schemas.microsoft.com/office/drawing/2014/main" id="{AA21BD03-7BD9-452C-A09E-5AED02B64BCC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200025"/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id="{35EABDEE-D507-4521-B1AF-2FE9AD48277A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200025"/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id="{DE9AE8E8-37D1-415E-A7CB-819207CE150F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200025"/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id="{C0C6CD73-5346-4BC9-B9F3-59786E665A35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190500"/>
    <xdr:sp macro="" textlink="">
      <xdr:nvSpPr>
        <xdr:cNvPr id="50" name="Text Box 1">
          <a:extLst>
            <a:ext uri="{FF2B5EF4-FFF2-40B4-BE49-F238E27FC236}">
              <a16:creationId xmlns:a16="http://schemas.microsoft.com/office/drawing/2014/main" id="{9ACA0F0E-7A69-4072-B723-A62AD87D484C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190500"/>
    <xdr:sp macro="" textlink="">
      <xdr:nvSpPr>
        <xdr:cNvPr id="51" name="Text Box 5">
          <a:extLst>
            <a:ext uri="{FF2B5EF4-FFF2-40B4-BE49-F238E27FC236}">
              <a16:creationId xmlns:a16="http://schemas.microsoft.com/office/drawing/2014/main" id="{89B1AB62-1829-4E64-947F-6347B7C5BB84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190500"/>
    <xdr:sp macro="" textlink="">
      <xdr:nvSpPr>
        <xdr:cNvPr id="52" name="Text Box 6">
          <a:extLst>
            <a:ext uri="{FF2B5EF4-FFF2-40B4-BE49-F238E27FC236}">
              <a16:creationId xmlns:a16="http://schemas.microsoft.com/office/drawing/2014/main" id="{7AD7BE14-48E7-4DF9-AFD1-3DC00E0391FA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190500"/>
    <xdr:sp macro="" textlink="">
      <xdr:nvSpPr>
        <xdr:cNvPr id="53" name="Text Box 7">
          <a:extLst>
            <a:ext uri="{FF2B5EF4-FFF2-40B4-BE49-F238E27FC236}">
              <a16:creationId xmlns:a16="http://schemas.microsoft.com/office/drawing/2014/main" id="{AF46F200-6E55-4E0E-84CA-AF86F3449502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190500"/>
    <xdr:sp macro="" textlink="">
      <xdr:nvSpPr>
        <xdr:cNvPr id="54" name="Text Box 1">
          <a:extLst>
            <a:ext uri="{FF2B5EF4-FFF2-40B4-BE49-F238E27FC236}">
              <a16:creationId xmlns:a16="http://schemas.microsoft.com/office/drawing/2014/main" id="{E01305D9-71E7-4679-B287-FE8660B2D261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190500"/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id="{78FD91BD-AE3C-486B-BB63-BBE0C37B371E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190500"/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id="{97809946-F6FD-41EC-886B-BBAB380B6549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190500"/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id="{71C3E904-A5F5-42A5-B54C-F054D34F01AB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200025"/>
    <xdr:sp macro="" textlink="">
      <xdr:nvSpPr>
        <xdr:cNvPr id="58" name="Text Box 1">
          <a:extLst>
            <a:ext uri="{FF2B5EF4-FFF2-40B4-BE49-F238E27FC236}">
              <a16:creationId xmlns:a16="http://schemas.microsoft.com/office/drawing/2014/main" id="{BC13A150-CED8-471C-B597-4B78D2AF9EC5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200025"/>
    <xdr:sp macro="" textlink="">
      <xdr:nvSpPr>
        <xdr:cNvPr id="59" name="Text Box 5">
          <a:extLst>
            <a:ext uri="{FF2B5EF4-FFF2-40B4-BE49-F238E27FC236}">
              <a16:creationId xmlns:a16="http://schemas.microsoft.com/office/drawing/2014/main" id="{CC0DB612-3430-4265-A96C-57560EEBDCB5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200025"/>
    <xdr:sp macro="" textlink="">
      <xdr:nvSpPr>
        <xdr:cNvPr id="60" name="Text Box 6">
          <a:extLst>
            <a:ext uri="{FF2B5EF4-FFF2-40B4-BE49-F238E27FC236}">
              <a16:creationId xmlns:a16="http://schemas.microsoft.com/office/drawing/2014/main" id="{A916AE3C-BF8B-4F87-920C-2805A566FDB0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200025"/>
    <xdr:sp macro="" textlink="">
      <xdr:nvSpPr>
        <xdr:cNvPr id="61" name="Text Box 7">
          <a:extLst>
            <a:ext uri="{FF2B5EF4-FFF2-40B4-BE49-F238E27FC236}">
              <a16:creationId xmlns:a16="http://schemas.microsoft.com/office/drawing/2014/main" id="{19714331-0E3B-419E-8EFD-E9F6460D3353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200025"/>
    <xdr:sp macro="" textlink="">
      <xdr:nvSpPr>
        <xdr:cNvPr id="62" name="Text Box 1">
          <a:extLst>
            <a:ext uri="{FF2B5EF4-FFF2-40B4-BE49-F238E27FC236}">
              <a16:creationId xmlns:a16="http://schemas.microsoft.com/office/drawing/2014/main" id="{252EC642-03A9-412C-992C-5FCF362B5EC0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200025"/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id="{B36BB6CE-73E4-4DEA-B8C2-7236EE5F6F93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200025"/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id="{CA20C03E-81AA-42F7-AA82-275EA6E6D35B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200025"/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id="{9AF7FC40-0B3B-4C27-926B-3D7EC4A629A2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190500"/>
    <xdr:sp macro="" textlink="">
      <xdr:nvSpPr>
        <xdr:cNvPr id="66" name="Text Box 1">
          <a:extLst>
            <a:ext uri="{FF2B5EF4-FFF2-40B4-BE49-F238E27FC236}">
              <a16:creationId xmlns:a16="http://schemas.microsoft.com/office/drawing/2014/main" id="{0789C6E6-B177-4564-B4D6-0C9A560069CF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190500"/>
    <xdr:sp macro="" textlink="">
      <xdr:nvSpPr>
        <xdr:cNvPr id="67" name="Text Box 5">
          <a:extLst>
            <a:ext uri="{FF2B5EF4-FFF2-40B4-BE49-F238E27FC236}">
              <a16:creationId xmlns:a16="http://schemas.microsoft.com/office/drawing/2014/main" id="{4B6974E8-1D09-4E3A-9D62-1740DDE798BA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190500"/>
    <xdr:sp macro="" textlink="">
      <xdr:nvSpPr>
        <xdr:cNvPr id="68" name="Text Box 6">
          <a:extLst>
            <a:ext uri="{FF2B5EF4-FFF2-40B4-BE49-F238E27FC236}">
              <a16:creationId xmlns:a16="http://schemas.microsoft.com/office/drawing/2014/main" id="{D6C4FE94-3F83-455D-B5A1-D38792544989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190500"/>
    <xdr:sp macro="" textlink="">
      <xdr:nvSpPr>
        <xdr:cNvPr id="69" name="Text Box 7">
          <a:extLst>
            <a:ext uri="{FF2B5EF4-FFF2-40B4-BE49-F238E27FC236}">
              <a16:creationId xmlns:a16="http://schemas.microsoft.com/office/drawing/2014/main" id="{B834F5E2-DCA1-4AA2-90ED-601A743404FD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190500"/>
    <xdr:sp macro="" textlink="">
      <xdr:nvSpPr>
        <xdr:cNvPr id="70" name="Text Box 1">
          <a:extLst>
            <a:ext uri="{FF2B5EF4-FFF2-40B4-BE49-F238E27FC236}">
              <a16:creationId xmlns:a16="http://schemas.microsoft.com/office/drawing/2014/main" id="{245783E8-DADD-4FBB-9ADC-313B9CB4B39A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190500"/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id="{82E6E823-EFC7-42D1-AA53-D81315711CF3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190500"/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id="{E67432E1-2B2D-4AD6-AE8A-61492E503497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190500"/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id="{C0134BB1-3F5F-4015-98DE-718D5BF85BC0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200025"/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D96717CE-7411-4AC2-89C1-20998DC8824A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200025"/>
    <xdr:sp macro="" textlink="">
      <xdr:nvSpPr>
        <xdr:cNvPr id="75" name="Text Box 5">
          <a:extLst>
            <a:ext uri="{FF2B5EF4-FFF2-40B4-BE49-F238E27FC236}">
              <a16:creationId xmlns:a16="http://schemas.microsoft.com/office/drawing/2014/main" id="{676521A8-A4ED-4835-8501-297562D108CE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200025"/>
    <xdr:sp macro="" textlink="">
      <xdr:nvSpPr>
        <xdr:cNvPr id="76" name="Text Box 6">
          <a:extLst>
            <a:ext uri="{FF2B5EF4-FFF2-40B4-BE49-F238E27FC236}">
              <a16:creationId xmlns:a16="http://schemas.microsoft.com/office/drawing/2014/main" id="{E3694CEF-2120-4371-8417-165F08F87394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200025"/>
    <xdr:sp macro="" textlink="">
      <xdr:nvSpPr>
        <xdr:cNvPr id="77" name="Text Box 7">
          <a:extLst>
            <a:ext uri="{FF2B5EF4-FFF2-40B4-BE49-F238E27FC236}">
              <a16:creationId xmlns:a16="http://schemas.microsoft.com/office/drawing/2014/main" id="{0F2464AB-31EB-47E7-9ADE-ECE995FE93B2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200025"/>
    <xdr:sp macro="" textlink="">
      <xdr:nvSpPr>
        <xdr:cNvPr id="78" name="Text Box 1">
          <a:extLst>
            <a:ext uri="{FF2B5EF4-FFF2-40B4-BE49-F238E27FC236}">
              <a16:creationId xmlns:a16="http://schemas.microsoft.com/office/drawing/2014/main" id="{AC0CC13E-C44F-44D0-A1E9-6DE438C727F7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200025"/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id="{68FB5DD6-A23B-4D64-905D-1F37146660D0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200025"/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id="{BB153C13-81F6-43CB-A582-F482B0E2FBA8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200025"/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id="{9F8F2B6D-3173-4A81-8256-136CE36EF5EB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190500"/>
    <xdr:sp macro="" textlink="">
      <xdr:nvSpPr>
        <xdr:cNvPr id="82" name="Text Box 1">
          <a:extLst>
            <a:ext uri="{FF2B5EF4-FFF2-40B4-BE49-F238E27FC236}">
              <a16:creationId xmlns:a16="http://schemas.microsoft.com/office/drawing/2014/main" id="{CC411FD8-99CE-4D29-9D83-B3F46F9A019C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190500"/>
    <xdr:sp macro="" textlink="">
      <xdr:nvSpPr>
        <xdr:cNvPr id="83" name="Text Box 5">
          <a:extLst>
            <a:ext uri="{FF2B5EF4-FFF2-40B4-BE49-F238E27FC236}">
              <a16:creationId xmlns:a16="http://schemas.microsoft.com/office/drawing/2014/main" id="{44C688BC-FA5F-43A7-80FE-7C2517EE292B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190500"/>
    <xdr:sp macro="" textlink="">
      <xdr:nvSpPr>
        <xdr:cNvPr id="84" name="Text Box 6">
          <a:extLst>
            <a:ext uri="{FF2B5EF4-FFF2-40B4-BE49-F238E27FC236}">
              <a16:creationId xmlns:a16="http://schemas.microsoft.com/office/drawing/2014/main" id="{D53E54E9-6DC8-48D3-A56E-61FEF6F5113B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190500"/>
    <xdr:sp macro="" textlink="">
      <xdr:nvSpPr>
        <xdr:cNvPr id="85" name="Text Box 7">
          <a:extLst>
            <a:ext uri="{FF2B5EF4-FFF2-40B4-BE49-F238E27FC236}">
              <a16:creationId xmlns:a16="http://schemas.microsoft.com/office/drawing/2014/main" id="{29C1CC07-D0DC-46F5-B20E-88FCCB6D4AD0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190500"/>
    <xdr:sp macro="" textlink="">
      <xdr:nvSpPr>
        <xdr:cNvPr id="86" name="Text Box 1">
          <a:extLst>
            <a:ext uri="{FF2B5EF4-FFF2-40B4-BE49-F238E27FC236}">
              <a16:creationId xmlns:a16="http://schemas.microsoft.com/office/drawing/2014/main" id="{1CA5D90E-111C-4BC3-B4B8-B20181D49D39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190500"/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id="{97C12E4A-5CED-4629-8EBE-23CC94CF4F55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190500"/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id="{2926F300-C5B8-4033-A218-861F9A43BA92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190500"/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id="{87ED0111-C17B-493D-A97B-18BDC9561F9E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200025"/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6B2FB1DF-AAAF-431E-B63F-C97E8284773A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200025"/>
    <xdr:sp macro="" textlink="">
      <xdr:nvSpPr>
        <xdr:cNvPr id="91" name="Text Box 5">
          <a:extLst>
            <a:ext uri="{FF2B5EF4-FFF2-40B4-BE49-F238E27FC236}">
              <a16:creationId xmlns:a16="http://schemas.microsoft.com/office/drawing/2014/main" id="{A4A91365-3324-42B5-B588-4F2EA90B143E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200025"/>
    <xdr:sp macro="" textlink="">
      <xdr:nvSpPr>
        <xdr:cNvPr id="92" name="Text Box 6">
          <a:extLst>
            <a:ext uri="{FF2B5EF4-FFF2-40B4-BE49-F238E27FC236}">
              <a16:creationId xmlns:a16="http://schemas.microsoft.com/office/drawing/2014/main" id="{3668BCEE-91A4-4F7C-B125-79A5CBF3A2DE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200025"/>
    <xdr:sp macro="" textlink="">
      <xdr:nvSpPr>
        <xdr:cNvPr id="93" name="Text Box 7">
          <a:extLst>
            <a:ext uri="{FF2B5EF4-FFF2-40B4-BE49-F238E27FC236}">
              <a16:creationId xmlns:a16="http://schemas.microsoft.com/office/drawing/2014/main" id="{22882CF9-DD04-4629-B9C2-409D1C7A6905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200025"/>
    <xdr:sp macro="" textlink="">
      <xdr:nvSpPr>
        <xdr:cNvPr id="94" name="Text Box 1">
          <a:extLst>
            <a:ext uri="{FF2B5EF4-FFF2-40B4-BE49-F238E27FC236}">
              <a16:creationId xmlns:a16="http://schemas.microsoft.com/office/drawing/2014/main" id="{7A9F56F8-8F6B-4B58-9DDE-07066F1A2ACB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200025"/>
    <xdr:sp macro="" textlink="">
      <xdr:nvSpPr>
        <xdr:cNvPr id="95" name="Text Box 5">
          <a:extLst>
            <a:ext uri="{FF2B5EF4-FFF2-40B4-BE49-F238E27FC236}">
              <a16:creationId xmlns:a16="http://schemas.microsoft.com/office/drawing/2014/main" id="{AE40931C-C1B1-46DD-A7B1-943273EC4437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200025"/>
    <xdr:sp macro="" textlink="">
      <xdr:nvSpPr>
        <xdr:cNvPr id="96" name="Text Box 6">
          <a:extLst>
            <a:ext uri="{FF2B5EF4-FFF2-40B4-BE49-F238E27FC236}">
              <a16:creationId xmlns:a16="http://schemas.microsoft.com/office/drawing/2014/main" id="{8FFE5B23-F05D-4858-85B7-126D7C5A11FE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200025"/>
    <xdr:sp macro="" textlink="">
      <xdr:nvSpPr>
        <xdr:cNvPr id="97" name="Text Box 7">
          <a:extLst>
            <a:ext uri="{FF2B5EF4-FFF2-40B4-BE49-F238E27FC236}">
              <a16:creationId xmlns:a16="http://schemas.microsoft.com/office/drawing/2014/main" id="{D365B8AB-6930-4E42-BBE6-F5E9AAD8A6CF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190500"/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E90A7888-E83A-4762-9BED-DC30940F0C2E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190500"/>
    <xdr:sp macro="" textlink="">
      <xdr:nvSpPr>
        <xdr:cNvPr id="99" name="Text Box 5">
          <a:extLst>
            <a:ext uri="{FF2B5EF4-FFF2-40B4-BE49-F238E27FC236}">
              <a16:creationId xmlns:a16="http://schemas.microsoft.com/office/drawing/2014/main" id="{9069C84A-B0F9-4039-9150-B6CB2CCAEB66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190500"/>
    <xdr:sp macro="" textlink="">
      <xdr:nvSpPr>
        <xdr:cNvPr id="100" name="Text Box 6">
          <a:extLst>
            <a:ext uri="{FF2B5EF4-FFF2-40B4-BE49-F238E27FC236}">
              <a16:creationId xmlns:a16="http://schemas.microsoft.com/office/drawing/2014/main" id="{67AB381D-0FE4-4954-B6FC-54A758D5C2C2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190500"/>
    <xdr:sp macro="" textlink="">
      <xdr:nvSpPr>
        <xdr:cNvPr id="101" name="Text Box 7">
          <a:extLst>
            <a:ext uri="{FF2B5EF4-FFF2-40B4-BE49-F238E27FC236}">
              <a16:creationId xmlns:a16="http://schemas.microsoft.com/office/drawing/2014/main" id="{D59967A0-D61D-45CE-ADBF-E084E7CEC5A0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190500"/>
    <xdr:sp macro="" textlink="">
      <xdr:nvSpPr>
        <xdr:cNvPr id="102" name="Text Box 1">
          <a:extLst>
            <a:ext uri="{FF2B5EF4-FFF2-40B4-BE49-F238E27FC236}">
              <a16:creationId xmlns:a16="http://schemas.microsoft.com/office/drawing/2014/main" id="{18CC0924-FDD2-4738-BF40-C519D5D6B3C1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190500"/>
    <xdr:sp macro="" textlink="">
      <xdr:nvSpPr>
        <xdr:cNvPr id="103" name="Text Box 5">
          <a:extLst>
            <a:ext uri="{FF2B5EF4-FFF2-40B4-BE49-F238E27FC236}">
              <a16:creationId xmlns:a16="http://schemas.microsoft.com/office/drawing/2014/main" id="{2563343C-16CE-4643-BCD1-2B1ECAE2507A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190500"/>
    <xdr:sp macro="" textlink="">
      <xdr:nvSpPr>
        <xdr:cNvPr id="104" name="Text Box 6">
          <a:extLst>
            <a:ext uri="{FF2B5EF4-FFF2-40B4-BE49-F238E27FC236}">
              <a16:creationId xmlns:a16="http://schemas.microsoft.com/office/drawing/2014/main" id="{CE51C62D-F287-4D83-8264-627B9E3B5F41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190500"/>
    <xdr:sp macro="" textlink="">
      <xdr:nvSpPr>
        <xdr:cNvPr id="105" name="Text Box 7">
          <a:extLst>
            <a:ext uri="{FF2B5EF4-FFF2-40B4-BE49-F238E27FC236}">
              <a16:creationId xmlns:a16="http://schemas.microsoft.com/office/drawing/2014/main" id="{A8828EC2-99C7-4556-8149-5B45B6B883F9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200025"/>
    <xdr:sp macro="" textlink="">
      <xdr:nvSpPr>
        <xdr:cNvPr id="106" name="Text Box 1">
          <a:extLst>
            <a:ext uri="{FF2B5EF4-FFF2-40B4-BE49-F238E27FC236}">
              <a16:creationId xmlns:a16="http://schemas.microsoft.com/office/drawing/2014/main" id="{2907E28C-BDD9-452A-B9E0-D8997AB261DE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200025"/>
    <xdr:sp macro="" textlink="">
      <xdr:nvSpPr>
        <xdr:cNvPr id="107" name="Text Box 5">
          <a:extLst>
            <a:ext uri="{FF2B5EF4-FFF2-40B4-BE49-F238E27FC236}">
              <a16:creationId xmlns:a16="http://schemas.microsoft.com/office/drawing/2014/main" id="{45332FCC-4AEF-4184-9BD8-A00ED31A48DF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200025"/>
    <xdr:sp macro="" textlink="">
      <xdr:nvSpPr>
        <xdr:cNvPr id="108" name="Text Box 6">
          <a:extLst>
            <a:ext uri="{FF2B5EF4-FFF2-40B4-BE49-F238E27FC236}">
              <a16:creationId xmlns:a16="http://schemas.microsoft.com/office/drawing/2014/main" id="{E60DD5B2-9965-4943-AA3E-7D00CB1DC092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200025"/>
    <xdr:sp macro="" textlink="">
      <xdr:nvSpPr>
        <xdr:cNvPr id="109" name="Text Box 7">
          <a:extLst>
            <a:ext uri="{FF2B5EF4-FFF2-40B4-BE49-F238E27FC236}">
              <a16:creationId xmlns:a16="http://schemas.microsoft.com/office/drawing/2014/main" id="{8E9AA7A8-EECF-4058-BBFA-0C9C2B84BC43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200025"/>
    <xdr:sp macro="" textlink="">
      <xdr:nvSpPr>
        <xdr:cNvPr id="110" name="Text Box 1">
          <a:extLst>
            <a:ext uri="{FF2B5EF4-FFF2-40B4-BE49-F238E27FC236}">
              <a16:creationId xmlns:a16="http://schemas.microsoft.com/office/drawing/2014/main" id="{EA1BF874-3163-4C94-AD94-3ABB0848B210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200025"/>
    <xdr:sp macro="" textlink="">
      <xdr:nvSpPr>
        <xdr:cNvPr id="111" name="Text Box 5">
          <a:extLst>
            <a:ext uri="{FF2B5EF4-FFF2-40B4-BE49-F238E27FC236}">
              <a16:creationId xmlns:a16="http://schemas.microsoft.com/office/drawing/2014/main" id="{3B240C59-B185-44E8-B007-CF6B380EAE5C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200025"/>
    <xdr:sp macro="" textlink="">
      <xdr:nvSpPr>
        <xdr:cNvPr id="112" name="Text Box 6">
          <a:extLst>
            <a:ext uri="{FF2B5EF4-FFF2-40B4-BE49-F238E27FC236}">
              <a16:creationId xmlns:a16="http://schemas.microsoft.com/office/drawing/2014/main" id="{1EB76927-F589-4E70-85EC-9D51D5E20800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200025"/>
    <xdr:sp macro="" textlink="">
      <xdr:nvSpPr>
        <xdr:cNvPr id="113" name="Text Box 7">
          <a:extLst>
            <a:ext uri="{FF2B5EF4-FFF2-40B4-BE49-F238E27FC236}">
              <a16:creationId xmlns:a16="http://schemas.microsoft.com/office/drawing/2014/main" id="{E392F575-2A8D-46C6-86CD-26D02F28BF6F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oulaye Ibrahim Bamba" id="{CE97A954-2C45-4118-8E16-94DAA3E51B99}" userId="S::mbamba1@worldbank.org::49c28fd7-b7b9-4dd2-8c33-9b4190207c8f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" dT="2024-06-22T09:36:22.72" personId="{CE97A954-2C45-4118-8E16-94DAA3E51B99}" id="{0623B1F8-FB4A-401B-A431-50190C2DCE55}">
    <text xml:space="preserve">Les chiffres en rouge son juste pour faire tourner correctement les scenarios </text>
  </threadedComment>
  <threadedComment ref="X12" dT="2024-05-19T18:19:47.72" personId="{CE97A954-2C45-4118-8E16-94DAA3E51B99}" id="{156C10AE-E97D-427E-8DBC-BE86068C230E}">
    <text>Ressource non epuisee qui reste stable jusqu en 2040</text>
  </threadedComment>
  <threadedComment ref="A18" dT="2024-05-18T19:03:39.56" personId="{CE97A954-2C45-4118-8E16-94DAA3E51B99}" id="{BB63A19C-4C1F-4717-8A6A-A1EB4070E138}">
    <text>Le gaz est en Mpc/j et le oil est baril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/>
  <dimension ref="A1:U201"/>
  <sheetViews>
    <sheetView workbookViewId="0">
      <selection activeCell="A31" sqref="A31:AG203"/>
    </sheetView>
  </sheetViews>
  <sheetFormatPr defaultRowHeight="14.5" x14ac:dyDescent="0.35"/>
  <cols>
    <col min="6" max="6" width="12" bestFit="1" customWidth="1"/>
    <col min="12" max="12" width="23" bestFit="1" customWidth="1"/>
    <col min="15" max="15" width="18.81640625" bestFit="1" customWidth="1"/>
    <col min="18" max="18" width="16.54296875" bestFit="1" customWidth="1"/>
    <col min="21" max="21" width="32" bestFit="1" customWidth="1"/>
  </cols>
  <sheetData>
    <row r="1" spans="1:21" x14ac:dyDescent="0.35">
      <c r="A1" t="s">
        <v>735</v>
      </c>
      <c r="G1" t="s">
        <v>736</v>
      </c>
      <c r="K1" t="s">
        <v>752</v>
      </c>
      <c r="N1" t="s">
        <v>753</v>
      </c>
      <c r="Q1" t="s">
        <v>754</v>
      </c>
      <c r="T1" t="s">
        <v>755</v>
      </c>
    </row>
    <row r="2" spans="1:21" x14ac:dyDescent="0.35">
      <c r="A2" t="s">
        <v>316</v>
      </c>
      <c r="B2" t="s">
        <v>655</v>
      </c>
      <c r="G2" t="s">
        <v>317</v>
      </c>
      <c r="H2" t="s">
        <v>655</v>
      </c>
      <c r="K2" t="s">
        <v>637</v>
      </c>
      <c r="L2" t="s">
        <v>88</v>
      </c>
      <c r="N2" t="s">
        <v>688</v>
      </c>
      <c r="O2" t="s">
        <v>742</v>
      </c>
      <c r="Q2" t="s">
        <v>638</v>
      </c>
      <c r="R2" t="s">
        <v>155</v>
      </c>
      <c r="T2" t="s">
        <v>698</v>
      </c>
      <c r="U2" t="str">
        <f>+L2&amp;" factor tax"</f>
        <v>Land factor tax</v>
      </c>
    </row>
    <row r="3" spans="1:21" x14ac:dyDescent="0.35">
      <c r="A3" t="s">
        <v>505</v>
      </c>
      <c r="B3" t="s">
        <v>709</v>
      </c>
      <c r="G3" t="s">
        <v>614</v>
      </c>
      <c r="H3" t="s">
        <v>709</v>
      </c>
      <c r="K3" t="s">
        <v>684</v>
      </c>
      <c r="L3" t="s">
        <v>737</v>
      </c>
      <c r="N3" t="s">
        <v>689</v>
      </c>
      <c r="O3" t="s">
        <v>743</v>
      </c>
      <c r="Q3" t="s">
        <v>453</v>
      </c>
      <c r="R3" t="s">
        <v>2</v>
      </c>
      <c r="T3" t="s">
        <v>699</v>
      </c>
      <c r="U3" t="str">
        <f t="shared" ref="U3:U8" si="0">+L3&amp;" factor tax"</f>
        <v>Skilled Informal Labor factor tax</v>
      </c>
    </row>
    <row r="4" spans="1:21" x14ac:dyDescent="0.35">
      <c r="A4" t="s">
        <v>472</v>
      </c>
      <c r="B4" t="s">
        <v>710</v>
      </c>
      <c r="G4" t="s">
        <v>617</v>
      </c>
      <c r="H4" t="s">
        <v>710</v>
      </c>
      <c r="K4" t="s">
        <v>685</v>
      </c>
      <c r="L4" t="s">
        <v>738</v>
      </c>
      <c r="N4" t="s">
        <v>690</v>
      </c>
      <c r="O4" t="s">
        <v>744</v>
      </c>
      <c r="Q4" t="s">
        <v>652</v>
      </c>
      <c r="R4" t="s">
        <v>261</v>
      </c>
      <c r="T4" t="s">
        <v>700</v>
      </c>
      <c r="U4" t="str">
        <f t="shared" si="0"/>
        <v>Skilled Formal Labor factor tax</v>
      </c>
    </row>
    <row r="5" spans="1:21" x14ac:dyDescent="0.35">
      <c r="A5" t="s">
        <v>660</v>
      </c>
      <c r="B5" t="s">
        <v>711</v>
      </c>
      <c r="G5" t="s">
        <v>665</v>
      </c>
      <c r="H5" t="s">
        <v>711</v>
      </c>
      <c r="K5" t="s">
        <v>686</v>
      </c>
      <c r="L5" t="s">
        <v>739</v>
      </c>
      <c r="N5" t="s">
        <v>691</v>
      </c>
      <c r="O5" t="s">
        <v>745</v>
      </c>
      <c r="T5" t="s">
        <v>701</v>
      </c>
      <c r="U5" t="str">
        <f t="shared" si="0"/>
        <v>Unskilled Informal Labor factor tax</v>
      </c>
    </row>
    <row r="6" spans="1:21" x14ac:dyDescent="0.35">
      <c r="A6" t="s">
        <v>491</v>
      </c>
      <c r="B6" t="s">
        <v>712</v>
      </c>
      <c r="G6" t="s">
        <v>618</v>
      </c>
      <c r="H6" t="s">
        <v>712</v>
      </c>
      <c r="K6" t="s">
        <v>687</v>
      </c>
      <c r="L6" t="s">
        <v>740</v>
      </c>
      <c r="N6" t="s">
        <v>692</v>
      </c>
      <c r="O6" t="s">
        <v>746</v>
      </c>
      <c r="T6" t="s">
        <v>702</v>
      </c>
      <c r="U6" t="str">
        <f t="shared" si="0"/>
        <v>Unskilled Formal Labor factor tax</v>
      </c>
    </row>
    <row r="7" spans="1:21" x14ac:dyDescent="0.35">
      <c r="A7" t="s">
        <v>495</v>
      </c>
      <c r="B7" t="s">
        <v>713</v>
      </c>
      <c r="G7" t="s">
        <v>619</v>
      </c>
      <c r="H7" t="s">
        <v>713</v>
      </c>
      <c r="K7" t="s">
        <v>640</v>
      </c>
      <c r="L7" t="s">
        <v>1</v>
      </c>
      <c r="N7" t="s">
        <v>693</v>
      </c>
      <c r="O7" t="s">
        <v>747</v>
      </c>
      <c r="T7" t="s">
        <v>703</v>
      </c>
      <c r="U7" t="str">
        <f t="shared" si="0"/>
        <v>Capital factor tax</v>
      </c>
    </row>
    <row r="8" spans="1:21" x14ac:dyDescent="0.35">
      <c r="A8" t="s">
        <v>661</v>
      </c>
      <c r="B8" t="s">
        <v>714</v>
      </c>
      <c r="G8" t="s">
        <v>666</v>
      </c>
      <c r="H8" t="s">
        <v>714</v>
      </c>
      <c r="K8" t="s">
        <v>641</v>
      </c>
      <c r="L8" t="s">
        <v>741</v>
      </c>
      <c r="N8" t="s">
        <v>694</v>
      </c>
      <c r="O8" t="s">
        <v>748</v>
      </c>
      <c r="T8" t="s">
        <v>704</v>
      </c>
      <c r="U8" t="str">
        <f t="shared" si="0"/>
        <v>Natural Resources factor tax</v>
      </c>
    </row>
    <row r="9" spans="1:21" x14ac:dyDescent="0.35">
      <c r="A9" t="s">
        <v>514</v>
      </c>
      <c r="B9" t="s">
        <v>715</v>
      </c>
      <c r="G9" t="s">
        <v>620</v>
      </c>
      <c r="H9" t="s">
        <v>715</v>
      </c>
      <c r="N9" t="s">
        <v>695</v>
      </c>
      <c r="O9" t="s">
        <v>749</v>
      </c>
      <c r="T9" t="s">
        <v>645</v>
      </c>
      <c r="U9" t="s">
        <v>162</v>
      </c>
    </row>
    <row r="10" spans="1:21" x14ac:dyDescent="0.35">
      <c r="A10" t="s">
        <v>518</v>
      </c>
      <c r="B10" t="s">
        <v>716</v>
      </c>
      <c r="G10" t="s">
        <v>621</v>
      </c>
      <c r="H10" t="s">
        <v>716</v>
      </c>
      <c r="N10" t="s">
        <v>696</v>
      </c>
      <c r="O10" t="s">
        <v>750</v>
      </c>
      <c r="T10" t="s">
        <v>646</v>
      </c>
      <c r="U10" t="s">
        <v>756</v>
      </c>
    </row>
    <row r="11" spans="1:21" x14ac:dyDescent="0.35">
      <c r="A11" t="s">
        <v>662</v>
      </c>
      <c r="B11" t="s">
        <v>717</v>
      </c>
      <c r="G11" t="s">
        <v>667</v>
      </c>
      <c r="H11" t="s">
        <v>717</v>
      </c>
      <c r="N11" t="s">
        <v>697</v>
      </c>
      <c r="O11" t="s">
        <v>751</v>
      </c>
      <c r="T11" t="s">
        <v>648</v>
      </c>
      <c r="U11" t="s">
        <v>757</v>
      </c>
    </row>
    <row r="12" spans="1:21" x14ac:dyDescent="0.35">
      <c r="A12" t="s">
        <v>546</v>
      </c>
      <c r="B12" t="s">
        <v>718</v>
      </c>
      <c r="G12" t="s">
        <v>622</v>
      </c>
      <c r="H12" t="s">
        <v>718</v>
      </c>
      <c r="T12" t="s">
        <v>671</v>
      </c>
      <c r="U12" t="s">
        <v>758</v>
      </c>
    </row>
    <row r="13" spans="1:21" x14ac:dyDescent="0.35">
      <c r="A13" t="s">
        <v>663</v>
      </c>
      <c r="B13" t="s">
        <v>719</v>
      </c>
      <c r="G13" t="s">
        <v>657</v>
      </c>
      <c r="H13" t="s">
        <v>719</v>
      </c>
      <c r="T13" t="s">
        <v>681</v>
      </c>
      <c r="U13" t="s">
        <v>759</v>
      </c>
    </row>
    <row r="14" spans="1:21" x14ac:dyDescent="0.35">
      <c r="A14" t="s">
        <v>485</v>
      </c>
      <c r="B14" t="s">
        <v>720</v>
      </c>
      <c r="G14" t="s">
        <v>623</v>
      </c>
      <c r="H14" t="s">
        <v>720</v>
      </c>
    </row>
    <row r="15" spans="1:21" x14ac:dyDescent="0.35">
      <c r="A15" t="s">
        <v>488</v>
      </c>
      <c r="B15" t="s">
        <v>721</v>
      </c>
      <c r="G15" t="s">
        <v>624</v>
      </c>
      <c r="H15" t="s">
        <v>721</v>
      </c>
    </row>
    <row r="16" spans="1:21" x14ac:dyDescent="0.35">
      <c r="A16" t="s">
        <v>492</v>
      </c>
      <c r="B16" t="s">
        <v>722</v>
      </c>
      <c r="G16" t="s">
        <v>625</v>
      </c>
      <c r="H16" t="s">
        <v>722</v>
      </c>
    </row>
    <row r="17" spans="1:10" x14ac:dyDescent="0.35">
      <c r="A17" t="s">
        <v>496</v>
      </c>
      <c r="B17" t="s">
        <v>723</v>
      </c>
      <c r="G17" t="s">
        <v>626</v>
      </c>
      <c r="H17" t="s">
        <v>723</v>
      </c>
    </row>
    <row r="18" spans="1:10" x14ac:dyDescent="0.35">
      <c r="A18" t="s">
        <v>499</v>
      </c>
      <c r="B18" t="s">
        <v>724</v>
      </c>
      <c r="G18" t="s">
        <v>627</v>
      </c>
      <c r="H18" t="s">
        <v>724</v>
      </c>
    </row>
    <row r="19" spans="1:10" x14ac:dyDescent="0.35">
      <c r="A19" t="s">
        <v>502</v>
      </c>
      <c r="B19" t="s">
        <v>725</v>
      </c>
      <c r="G19" t="s">
        <v>628</v>
      </c>
      <c r="H19" t="s">
        <v>725</v>
      </c>
    </row>
    <row r="20" spans="1:10" x14ac:dyDescent="0.35">
      <c r="A20" t="s">
        <v>506</v>
      </c>
      <c r="B20" t="s">
        <v>726</v>
      </c>
      <c r="G20" t="s">
        <v>629</v>
      </c>
      <c r="H20" t="s">
        <v>726</v>
      </c>
    </row>
    <row r="21" spans="1:10" x14ac:dyDescent="0.35">
      <c r="A21" t="s">
        <v>509</v>
      </c>
      <c r="B21" t="s">
        <v>727</v>
      </c>
      <c r="G21" t="s">
        <v>630</v>
      </c>
      <c r="H21" t="s">
        <v>727</v>
      </c>
    </row>
    <row r="22" spans="1:10" x14ac:dyDescent="0.35">
      <c r="A22" t="s">
        <v>515</v>
      </c>
      <c r="B22" t="s">
        <v>728</v>
      </c>
      <c r="G22" t="s">
        <v>631</v>
      </c>
      <c r="H22" t="s">
        <v>728</v>
      </c>
    </row>
    <row r="23" spans="1:10" x14ac:dyDescent="0.35">
      <c r="A23" t="s">
        <v>519</v>
      </c>
      <c r="B23" t="s">
        <v>729</v>
      </c>
      <c r="G23" t="s">
        <v>632</v>
      </c>
      <c r="H23" t="s">
        <v>729</v>
      </c>
    </row>
    <row r="24" spans="1:10" x14ac:dyDescent="0.35">
      <c r="A24" t="s">
        <v>522</v>
      </c>
      <c r="B24" t="s">
        <v>730</v>
      </c>
      <c r="G24" t="s">
        <v>633</v>
      </c>
      <c r="H24" t="s">
        <v>730</v>
      </c>
    </row>
    <row r="25" spans="1:10" x14ac:dyDescent="0.35">
      <c r="A25" t="s">
        <v>664</v>
      </c>
      <c r="B25" t="s">
        <v>731</v>
      </c>
      <c r="G25" t="s">
        <v>668</v>
      </c>
      <c r="H25" t="s">
        <v>731</v>
      </c>
    </row>
    <row r="26" spans="1:10" x14ac:dyDescent="0.35">
      <c r="A26" t="s">
        <v>531</v>
      </c>
      <c r="B26" t="s">
        <v>732</v>
      </c>
      <c r="G26" t="s">
        <v>634</v>
      </c>
      <c r="H26" t="s">
        <v>732</v>
      </c>
    </row>
    <row r="27" spans="1:10" x14ac:dyDescent="0.35">
      <c r="A27" t="s">
        <v>534</v>
      </c>
      <c r="B27" t="s">
        <v>733</v>
      </c>
      <c r="G27" t="s">
        <v>635</v>
      </c>
      <c r="H27" t="s">
        <v>733</v>
      </c>
    </row>
    <row r="28" spans="1:10" x14ac:dyDescent="0.35">
      <c r="A28" t="s">
        <v>537</v>
      </c>
      <c r="B28" t="s">
        <v>734</v>
      </c>
      <c r="G28" t="s">
        <v>636</v>
      </c>
      <c r="H28" t="s">
        <v>734</v>
      </c>
    </row>
    <row r="32" spans="1:10" x14ac:dyDescent="0.35">
      <c r="A32" t="s">
        <v>470</v>
      </c>
      <c r="B32" t="s">
        <v>175</v>
      </c>
      <c r="C32" t="s">
        <v>789</v>
      </c>
      <c r="I32" s="8" t="s">
        <v>907</v>
      </c>
      <c r="J32" s="8" t="s">
        <v>908</v>
      </c>
    </row>
    <row r="33" spans="1:10" x14ac:dyDescent="0.35">
      <c r="A33" t="s">
        <v>473</v>
      </c>
      <c r="B33" t="s">
        <v>179</v>
      </c>
      <c r="C33" t="s">
        <v>790</v>
      </c>
    </row>
    <row r="34" spans="1:10" x14ac:dyDescent="0.35">
      <c r="A34" t="s">
        <v>475</v>
      </c>
      <c r="B34" t="s">
        <v>180</v>
      </c>
      <c r="C34" t="s">
        <v>791</v>
      </c>
      <c r="I34" t="s">
        <v>909</v>
      </c>
      <c r="J34" t="s">
        <v>910</v>
      </c>
    </row>
    <row r="35" spans="1:10" x14ac:dyDescent="0.35">
      <c r="A35" t="s">
        <v>477</v>
      </c>
      <c r="B35" t="s">
        <v>181</v>
      </c>
      <c r="C35" t="s">
        <v>792</v>
      </c>
      <c r="I35" t="s">
        <v>911</v>
      </c>
      <c r="J35" t="s">
        <v>912</v>
      </c>
    </row>
    <row r="36" spans="1:10" x14ac:dyDescent="0.35">
      <c r="A36" t="s">
        <v>479</v>
      </c>
      <c r="B36" t="s">
        <v>182</v>
      </c>
      <c r="C36" t="s">
        <v>793</v>
      </c>
      <c r="I36" t="s">
        <v>913</v>
      </c>
      <c r="J36" t="s">
        <v>914</v>
      </c>
    </row>
    <row r="37" spans="1:10" x14ac:dyDescent="0.35">
      <c r="A37" t="s">
        <v>481</v>
      </c>
      <c r="B37" t="s">
        <v>455</v>
      </c>
      <c r="C37" t="s">
        <v>794</v>
      </c>
      <c r="I37" t="s">
        <v>915</v>
      </c>
      <c r="J37" t="s">
        <v>916</v>
      </c>
    </row>
    <row r="38" spans="1:10" x14ac:dyDescent="0.35">
      <c r="A38" t="s">
        <v>483</v>
      </c>
      <c r="B38" t="s">
        <v>183</v>
      </c>
      <c r="C38" t="s">
        <v>795</v>
      </c>
      <c r="I38" t="s">
        <v>917</v>
      </c>
      <c r="J38" t="s">
        <v>918</v>
      </c>
    </row>
    <row r="39" spans="1:10" x14ac:dyDescent="0.35">
      <c r="A39" t="s">
        <v>486</v>
      </c>
      <c r="B39" t="s">
        <v>184</v>
      </c>
      <c r="C39" t="s">
        <v>796</v>
      </c>
      <c r="I39" t="s">
        <v>919</v>
      </c>
      <c r="J39" t="s">
        <v>920</v>
      </c>
    </row>
    <row r="40" spans="1:10" x14ac:dyDescent="0.35">
      <c r="A40" t="s">
        <v>489</v>
      </c>
      <c r="B40" t="s">
        <v>185</v>
      </c>
      <c r="C40" t="s">
        <v>797</v>
      </c>
      <c r="I40" t="s">
        <v>921</v>
      </c>
      <c r="J40" t="s">
        <v>922</v>
      </c>
    </row>
    <row r="41" spans="1:10" x14ac:dyDescent="0.35">
      <c r="A41" t="s">
        <v>493</v>
      </c>
      <c r="B41" t="s">
        <v>186</v>
      </c>
      <c r="C41" t="s">
        <v>798</v>
      </c>
      <c r="I41" t="s">
        <v>923</v>
      </c>
      <c r="J41" t="s">
        <v>924</v>
      </c>
    </row>
    <row r="42" spans="1:10" x14ac:dyDescent="0.35">
      <c r="A42" t="s">
        <v>497</v>
      </c>
      <c r="B42" t="s">
        <v>187</v>
      </c>
      <c r="C42" t="s">
        <v>799</v>
      </c>
      <c r="I42" t="s">
        <v>925</v>
      </c>
      <c r="J42" t="s">
        <v>926</v>
      </c>
    </row>
    <row r="43" spans="1:10" x14ac:dyDescent="0.35">
      <c r="A43" t="s">
        <v>500</v>
      </c>
      <c r="B43" t="s">
        <v>188</v>
      </c>
      <c r="C43" t="s">
        <v>800</v>
      </c>
      <c r="I43" t="s">
        <v>927</v>
      </c>
      <c r="J43" t="s">
        <v>928</v>
      </c>
    </row>
    <row r="44" spans="1:10" x14ac:dyDescent="0.35">
      <c r="A44" t="s">
        <v>503</v>
      </c>
      <c r="B44" t="s">
        <v>189</v>
      </c>
      <c r="C44" t="s">
        <v>801</v>
      </c>
      <c r="I44" t="s">
        <v>929</v>
      </c>
      <c r="J44" t="s">
        <v>930</v>
      </c>
    </row>
    <row r="45" spans="1:10" x14ac:dyDescent="0.35">
      <c r="A45" t="s">
        <v>507</v>
      </c>
      <c r="B45" t="s">
        <v>190</v>
      </c>
      <c r="C45" t="s">
        <v>802</v>
      </c>
      <c r="I45" t="s">
        <v>931</v>
      </c>
      <c r="J45" t="s">
        <v>932</v>
      </c>
    </row>
    <row r="46" spans="1:10" x14ac:dyDescent="0.35">
      <c r="A46" t="s">
        <v>673</v>
      </c>
      <c r="B46" t="s">
        <v>174</v>
      </c>
      <c r="C46" t="s">
        <v>803</v>
      </c>
      <c r="I46" t="s">
        <v>933</v>
      </c>
      <c r="J46" t="s">
        <v>934</v>
      </c>
    </row>
    <row r="47" spans="1:10" x14ac:dyDescent="0.35">
      <c r="A47" t="s">
        <v>658</v>
      </c>
      <c r="B47" t="s">
        <v>191</v>
      </c>
      <c r="C47" t="s">
        <v>804</v>
      </c>
      <c r="I47" t="s">
        <v>935</v>
      </c>
      <c r="J47" t="s">
        <v>936</v>
      </c>
    </row>
    <row r="48" spans="1:10" x14ac:dyDescent="0.35">
      <c r="A48" t="s">
        <v>659</v>
      </c>
      <c r="B48" t="s">
        <v>176</v>
      </c>
      <c r="C48" t="s">
        <v>805</v>
      </c>
      <c r="I48" t="s">
        <v>937</v>
      </c>
      <c r="J48" t="s">
        <v>938</v>
      </c>
    </row>
    <row r="49" spans="1:13" x14ac:dyDescent="0.35">
      <c r="A49" t="s">
        <v>510</v>
      </c>
      <c r="B49" t="s">
        <v>806</v>
      </c>
      <c r="C49" t="s">
        <v>807</v>
      </c>
      <c r="I49" t="s">
        <v>939</v>
      </c>
      <c r="J49" t="s">
        <v>940</v>
      </c>
    </row>
    <row r="50" spans="1:13" x14ac:dyDescent="0.35">
      <c r="A50" t="s">
        <v>512</v>
      </c>
      <c r="B50" t="s">
        <v>193</v>
      </c>
      <c r="C50" t="s">
        <v>808</v>
      </c>
      <c r="I50" t="s">
        <v>941</v>
      </c>
      <c r="J50" t="s">
        <v>942</v>
      </c>
    </row>
    <row r="51" spans="1:13" x14ac:dyDescent="0.35">
      <c r="A51" t="s">
        <v>516</v>
      </c>
      <c r="B51" t="s">
        <v>194</v>
      </c>
      <c r="C51" t="s">
        <v>809</v>
      </c>
      <c r="I51" t="s">
        <v>943</v>
      </c>
      <c r="J51" t="s">
        <v>944</v>
      </c>
    </row>
    <row r="52" spans="1:13" x14ac:dyDescent="0.35">
      <c r="A52" t="s">
        <v>520</v>
      </c>
      <c r="B52" t="s">
        <v>195</v>
      </c>
      <c r="C52" t="s">
        <v>810</v>
      </c>
      <c r="I52" t="s">
        <v>945</v>
      </c>
      <c r="J52" t="s">
        <v>946</v>
      </c>
    </row>
    <row r="53" spans="1:13" x14ac:dyDescent="0.35">
      <c r="A53" t="s">
        <v>523</v>
      </c>
      <c r="B53" t="s">
        <v>196</v>
      </c>
      <c r="C53" t="s">
        <v>811</v>
      </c>
      <c r="I53" t="s">
        <v>947</v>
      </c>
      <c r="J53" t="s">
        <v>948</v>
      </c>
    </row>
    <row r="54" spans="1:13" x14ac:dyDescent="0.35">
      <c r="A54" t="s">
        <v>525</v>
      </c>
      <c r="B54" t="s">
        <v>197</v>
      </c>
      <c r="C54" t="s">
        <v>812</v>
      </c>
      <c r="I54" t="s">
        <v>949</v>
      </c>
      <c r="J54" t="s">
        <v>950</v>
      </c>
    </row>
    <row r="55" spans="1:13" x14ac:dyDescent="0.35">
      <c r="A55" t="s">
        <v>527</v>
      </c>
      <c r="B55" t="s">
        <v>198</v>
      </c>
      <c r="C55" t="s">
        <v>813</v>
      </c>
      <c r="I55" t="s">
        <v>951</v>
      </c>
      <c r="J55" t="s">
        <v>952</v>
      </c>
    </row>
    <row r="56" spans="1:13" x14ac:dyDescent="0.35">
      <c r="A56" t="s">
        <v>529</v>
      </c>
      <c r="B56" t="s">
        <v>199</v>
      </c>
      <c r="C56" t="s">
        <v>814</v>
      </c>
      <c r="I56" t="s">
        <v>953</v>
      </c>
      <c r="J56" t="s">
        <v>954</v>
      </c>
    </row>
    <row r="57" spans="1:13" x14ac:dyDescent="0.35">
      <c r="A57" t="s">
        <v>532</v>
      </c>
      <c r="B57" t="s">
        <v>200</v>
      </c>
      <c r="C57" t="s">
        <v>815</v>
      </c>
      <c r="I57" t="s">
        <v>955</v>
      </c>
      <c r="J57" t="s">
        <v>956</v>
      </c>
    </row>
    <row r="58" spans="1:13" x14ac:dyDescent="0.35">
      <c r="A58" t="s">
        <v>535</v>
      </c>
      <c r="B58" t="s">
        <v>201</v>
      </c>
      <c r="C58" t="s">
        <v>816</v>
      </c>
      <c r="I58" t="s">
        <v>957</v>
      </c>
      <c r="J58" t="s">
        <v>958</v>
      </c>
    </row>
    <row r="59" spans="1:13" x14ac:dyDescent="0.35">
      <c r="A59" t="s">
        <v>538</v>
      </c>
      <c r="B59" t="s">
        <v>202</v>
      </c>
      <c r="C59" t="s">
        <v>817</v>
      </c>
      <c r="I59" t="s">
        <v>959</v>
      </c>
      <c r="J59" t="s">
        <v>960</v>
      </c>
    </row>
    <row r="60" spans="1:13" x14ac:dyDescent="0.35">
      <c r="A60" t="s">
        <v>540</v>
      </c>
      <c r="B60" t="s">
        <v>203</v>
      </c>
      <c r="C60" t="s">
        <v>818</v>
      </c>
      <c r="I60" t="s">
        <v>961</v>
      </c>
      <c r="J60" t="s">
        <v>962</v>
      </c>
    </row>
    <row r="61" spans="1:13" x14ac:dyDescent="0.35">
      <c r="A61" t="s">
        <v>542</v>
      </c>
      <c r="B61" t="s">
        <v>204</v>
      </c>
      <c r="C61" t="s">
        <v>819</v>
      </c>
      <c r="I61" t="s">
        <v>963</v>
      </c>
      <c r="J61" t="s">
        <v>964</v>
      </c>
    </row>
    <row r="62" spans="1:13" x14ac:dyDescent="0.35">
      <c r="A62" t="s">
        <v>544</v>
      </c>
      <c r="B62" t="s">
        <v>205</v>
      </c>
      <c r="C62" t="s">
        <v>820</v>
      </c>
      <c r="I62" t="s">
        <v>965</v>
      </c>
      <c r="J62" t="s">
        <v>966</v>
      </c>
    </row>
    <row r="63" spans="1:13" x14ac:dyDescent="0.35">
      <c r="A63" t="s">
        <v>547</v>
      </c>
      <c r="B63" t="s">
        <v>177</v>
      </c>
      <c r="C63" t="s">
        <v>821</v>
      </c>
      <c r="I63" t="s">
        <v>967</v>
      </c>
      <c r="J63" t="s">
        <v>968</v>
      </c>
    </row>
    <row r="64" spans="1:13" x14ac:dyDescent="0.35">
      <c r="A64" t="s">
        <v>549</v>
      </c>
      <c r="B64" t="s">
        <v>822</v>
      </c>
      <c r="C64" t="s">
        <v>823</v>
      </c>
      <c r="I64" t="s">
        <v>969</v>
      </c>
      <c r="J64" t="s">
        <v>970</v>
      </c>
      <c r="L64" s="111" t="s">
        <v>1134</v>
      </c>
      <c r="M64" t="s">
        <v>819</v>
      </c>
    </row>
    <row r="65" spans="1:13" x14ac:dyDescent="0.35">
      <c r="A65" t="s">
        <v>551</v>
      </c>
      <c r="B65" t="s">
        <v>824</v>
      </c>
      <c r="C65" t="s">
        <v>825</v>
      </c>
      <c r="I65" t="s">
        <v>971</v>
      </c>
      <c r="J65" t="s">
        <v>972</v>
      </c>
      <c r="L65" s="111"/>
      <c r="M65" t="s">
        <v>820</v>
      </c>
    </row>
    <row r="66" spans="1:13" x14ac:dyDescent="0.35">
      <c r="A66" t="s">
        <v>553</v>
      </c>
      <c r="B66" t="s">
        <v>826</v>
      </c>
      <c r="C66" t="s">
        <v>827</v>
      </c>
      <c r="I66" t="s">
        <v>973</v>
      </c>
      <c r="J66" t="s">
        <v>974</v>
      </c>
      <c r="L66" s="111"/>
      <c r="M66" t="s">
        <v>821</v>
      </c>
    </row>
    <row r="67" spans="1:13" x14ac:dyDescent="0.35">
      <c r="A67" t="s">
        <v>555</v>
      </c>
      <c r="B67" t="s">
        <v>207</v>
      </c>
      <c r="C67" t="s">
        <v>828</v>
      </c>
      <c r="I67" t="s">
        <v>975</v>
      </c>
      <c r="J67" t="s">
        <v>976</v>
      </c>
      <c r="L67" s="111"/>
      <c r="M67" t="s">
        <v>823</v>
      </c>
    </row>
    <row r="68" spans="1:13" x14ac:dyDescent="0.35">
      <c r="A68" t="s">
        <v>557</v>
      </c>
      <c r="B68" t="s">
        <v>456</v>
      </c>
      <c r="C68" t="s">
        <v>829</v>
      </c>
      <c r="I68" t="s">
        <v>977</v>
      </c>
      <c r="J68" t="s">
        <v>978</v>
      </c>
      <c r="L68" s="111"/>
      <c r="M68" t="s">
        <v>825</v>
      </c>
    </row>
    <row r="69" spans="1:13" x14ac:dyDescent="0.35">
      <c r="A69" t="s">
        <v>559</v>
      </c>
      <c r="B69" t="s">
        <v>208</v>
      </c>
      <c r="C69" t="s">
        <v>830</v>
      </c>
      <c r="I69" t="s">
        <v>979</v>
      </c>
      <c r="J69" t="s">
        <v>980</v>
      </c>
      <c r="L69" s="111"/>
      <c r="M69" t="s">
        <v>827</v>
      </c>
    </row>
    <row r="70" spans="1:13" x14ac:dyDescent="0.35">
      <c r="A70" t="s">
        <v>561</v>
      </c>
      <c r="B70" t="s">
        <v>209</v>
      </c>
      <c r="C70" t="s">
        <v>831</v>
      </c>
      <c r="I70" t="s">
        <v>981</v>
      </c>
      <c r="J70" t="s">
        <v>982</v>
      </c>
      <c r="L70" s="111"/>
      <c r="M70" t="s">
        <v>828</v>
      </c>
    </row>
    <row r="71" spans="1:13" x14ac:dyDescent="0.35">
      <c r="A71" t="s">
        <v>563</v>
      </c>
      <c r="B71" t="s">
        <v>212</v>
      </c>
      <c r="C71" t="s">
        <v>832</v>
      </c>
      <c r="I71" t="s">
        <v>983</v>
      </c>
      <c r="J71" t="s">
        <v>984</v>
      </c>
      <c r="L71" s="111"/>
      <c r="M71" t="s">
        <v>829</v>
      </c>
    </row>
    <row r="72" spans="1:13" x14ac:dyDescent="0.35">
      <c r="A72" t="s">
        <v>565</v>
      </c>
      <c r="B72" t="s">
        <v>833</v>
      </c>
      <c r="C72" t="s">
        <v>834</v>
      </c>
      <c r="I72" t="s">
        <v>985</v>
      </c>
      <c r="J72" t="s">
        <v>986</v>
      </c>
      <c r="L72" s="111"/>
      <c r="M72" t="s">
        <v>830</v>
      </c>
    </row>
    <row r="73" spans="1:13" x14ac:dyDescent="0.35">
      <c r="A73" t="s">
        <v>567</v>
      </c>
      <c r="B73" t="s">
        <v>213</v>
      </c>
      <c r="C73" t="s">
        <v>835</v>
      </c>
      <c r="I73" t="s">
        <v>987</v>
      </c>
      <c r="J73" t="s">
        <v>988</v>
      </c>
      <c r="L73" s="111"/>
      <c r="M73" t="s">
        <v>831</v>
      </c>
    </row>
    <row r="74" spans="1:13" x14ac:dyDescent="0.35">
      <c r="A74" t="s">
        <v>569</v>
      </c>
      <c r="B74" t="s">
        <v>210</v>
      </c>
      <c r="C74" t="s">
        <v>836</v>
      </c>
      <c r="I74" t="s">
        <v>989</v>
      </c>
      <c r="J74" t="s">
        <v>990</v>
      </c>
      <c r="L74" s="111"/>
      <c r="M74" t="s">
        <v>832</v>
      </c>
    </row>
    <row r="75" spans="1:13" x14ac:dyDescent="0.35">
      <c r="A75" t="s">
        <v>571</v>
      </c>
      <c r="B75" t="s">
        <v>211</v>
      </c>
      <c r="C75" t="s">
        <v>837</v>
      </c>
      <c r="I75" t="s">
        <v>991</v>
      </c>
      <c r="J75" t="s">
        <v>992</v>
      </c>
      <c r="L75" s="111"/>
      <c r="M75" t="s">
        <v>834</v>
      </c>
    </row>
    <row r="76" spans="1:13" x14ac:dyDescent="0.35">
      <c r="A76" t="s">
        <v>573</v>
      </c>
      <c r="B76" t="s">
        <v>214</v>
      </c>
      <c r="C76" t="s">
        <v>838</v>
      </c>
      <c r="I76" t="s">
        <v>993</v>
      </c>
      <c r="J76" t="s">
        <v>994</v>
      </c>
      <c r="L76" s="111"/>
      <c r="M76" t="s">
        <v>835</v>
      </c>
    </row>
    <row r="77" spans="1:13" x14ac:dyDescent="0.35">
      <c r="A77" t="s">
        <v>760</v>
      </c>
      <c r="C77" t="s">
        <v>839</v>
      </c>
      <c r="I77" t="s">
        <v>995</v>
      </c>
      <c r="J77" t="s">
        <v>996</v>
      </c>
      <c r="L77" s="111"/>
      <c r="M77" t="s">
        <v>836</v>
      </c>
    </row>
    <row r="78" spans="1:13" x14ac:dyDescent="0.35">
      <c r="A78" t="s">
        <v>761</v>
      </c>
      <c r="C78" t="s">
        <v>840</v>
      </c>
      <c r="I78" t="s">
        <v>997</v>
      </c>
      <c r="J78" t="s">
        <v>998</v>
      </c>
      <c r="L78" s="111"/>
      <c r="M78" t="s">
        <v>837</v>
      </c>
    </row>
    <row r="79" spans="1:13" x14ac:dyDescent="0.35">
      <c r="A79" t="s">
        <v>762</v>
      </c>
      <c r="C79" t="s">
        <v>841</v>
      </c>
      <c r="I79" t="s">
        <v>999</v>
      </c>
      <c r="J79" t="s">
        <v>1000</v>
      </c>
      <c r="L79" s="111"/>
      <c r="M79" t="s">
        <v>838</v>
      </c>
    </row>
    <row r="80" spans="1:13" x14ac:dyDescent="0.35">
      <c r="A80" t="s">
        <v>576</v>
      </c>
      <c r="B80" t="s">
        <v>178</v>
      </c>
      <c r="C80" t="s">
        <v>842</v>
      </c>
      <c r="I80" t="s">
        <v>1001</v>
      </c>
      <c r="J80" t="s">
        <v>1002</v>
      </c>
      <c r="L80" s="111"/>
      <c r="M80" t="s">
        <v>839</v>
      </c>
    </row>
    <row r="81" spans="1:13" x14ac:dyDescent="0.35">
      <c r="A81" t="s">
        <v>577</v>
      </c>
      <c r="B81" t="s">
        <v>215</v>
      </c>
      <c r="C81" t="s">
        <v>721</v>
      </c>
      <c r="I81" t="s">
        <v>1003</v>
      </c>
      <c r="J81" t="s">
        <v>1004</v>
      </c>
      <c r="L81" s="111"/>
      <c r="M81" t="s">
        <v>840</v>
      </c>
    </row>
    <row r="82" spans="1:13" x14ac:dyDescent="0.35">
      <c r="A82" t="s">
        <v>578</v>
      </c>
      <c r="B82" t="s">
        <v>216</v>
      </c>
      <c r="C82" t="s">
        <v>722</v>
      </c>
      <c r="I82" t="s">
        <v>1005</v>
      </c>
      <c r="J82" t="s">
        <v>1006</v>
      </c>
      <c r="L82" s="111"/>
      <c r="M82" t="s">
        <v>841</v>
      </c>
    </row>
    <row r="83" spans="1:13" x14ac:dyDescent="0.35">
      <c r="A83" t="s">
        <v>579</v>
      </c>
      <c r="B83" t="s">
        <v>217</v>
      </c>
      <c r="C83" t="s">
        <v>723</v>
      </c>
      <c r="I83" t="s">
        <v>1007</v>
      </c>
      <c r="J83" t="s">
        <v>1008</v>
      </c>
      <c r="L83" s="111"/>
      <c r="M83" t="s">
        <v>1132</v>
      </c>
    </row>
    <row r="84" spans="1:13" x14ac:dyDescent="0.35">
      <c r="A84" t="s">
        <v>580</v>
      </c>
      <c r="B84" t="s">
        <v>843</v>
      </c>
      <c r="C84" t="s">
        <v>844</v>
      </c>
      <c r="I84" t="s">
        <v>1009</v>
      </c>
      <c r="J84" t="s">
        <v>1010</v>
      </c>
      <c r="L84" s="111"/>
      <c r="M84" t="s">
        <v>1133</v>
      </c>
    </row>
    <row r="85" spans="1:13" x14ac:dyDescent="0.35">
      <c r="A85" t="s">
        <v>581</v>
      </c>
      <c r="B85" t="s">
        <v>218</v>
      </c>
      <c r="C85" t="s">
        <v>845</v>
      </c>
      <c r="I85" t="s">
        <v>1011</v>
      </c>
      <c r="J85" t="s">
        <v>1012</v>
      </c>
      <c r="L85" s="111"/>
      <c r="M85" t="s">
        <v>842</v>
      </c>
    </row>
    <row r="86" spans="1:13" x14ac:dyDescent="0.35">
      <c r="A86" t="s">
        <v>582</v>
      </c>
      <c r="B86" t="s">
        <v>219</v>
      </c>
      <c r="C86" t="s">
        <v>846</v>
      </c>
      <c r="I86" t="s">
        <v>1013</v>
      </c>
      <c r="J86" t="s">
        <v>1014</v>
      </c>
      <c r="L86" s="111" t="s">
        <v>1135</v>
      </c>
    </row>
    <row r="87" spans="1:13" x14ac:dyDescent="0.35">
      <c r="A87" t="s">
        <v>583</v>
      </c>
      <c r="B87" t="s">
        <v>220</v>
      </c>
      <c r="C87" t="s">
        <v>847</v>
      </c>
      <c r="I87" t="s">
        <v>1015</v>
      </c>
      <c r="J87" t="s">
        <v>1016</v>
      </c>
      <c r="L87" s="111"/>
      <c r="M87" t="s">
        <v>845</v>
      </c>
    </row>
    <row r="88" spans="1:13" x14ac:dyDescent="0.35">
      <c r="A88" t="s">
        <v>585</v>
      </c>
      <c r="B88" t="s">
        <v>848</v>
      </c>
      <c r="C88" t="s">
        <v>849</v>
      </c>
      <c r="I88" t="s">
        <v>1017</v>
      </c>
      <c r="J88" t="s">
        <v>1018</v>
      </c>
      <c r="L88" s="111"/>
      <c r="M88" t="s">
        <v>846</v>
      </c>
    </row>
    <row r="89" spans="1:13" x14ac:dyDescent="0.35">
      <c r="A89" t="s">
        <v>587</v>
      </c>
      <c r="B89" t="s">
        <v>221</v>
      </c>
      <c r="C89" t="s">
        <v>850</v>
      </c>
      <c r="I89" t="s">
        <v>1019</v>
      </c>
      <c r="J89" t="s">
        <v>1020</v>
      </c>
      <c r="L89" s="111"/>
      <c r="M89" t="s">
        <v>847</v>
      </c>
    </row>
    <row r="90" spans="1:13" x14ac:dyDescent="0.35">
      <c r="A90" t="s">
        <v>589</v>
      </c>
      <c r="B90" t="s">
        <v>222</v>
      </c>
      <c r="C90" t="s">
        <v>851</v>
      </c>
      <c r="I90" t="s">
        <v>1021</v>
      </c>
      <c r="J90" t="s">
        <v>1022</v>
      </c>
      <c r="L90" s="111"/>
      <c r="M90" t="s">
        <v>849</v>
      </c>
    </row>
    <row r="91" spans="1:13" x14ac:dyDescent="0.35">
      <c r="A91" t="s">
        <v>591</v>
      </c>
      <c r="B91" t="s">
        <v>852</v>
      </c>
      <c r="C91" t="s">
        <v>853</v>
      </c>
      <c r="I91" t="s">
        <v>1023</v>
      </c>
      <c r="J91" t="s">
        <v>1024</v>
      </c>
      <c r="L91" s="111"/>
      <c r="M91" t="s">
        <v>850</v>
      </c>
    </row>
    <row r="92" spans="1:13" x14ac:dyDescent="0.35">
      <c r="A92" t="s">
        <v>593</v>
      </c>
      <c r="B92" t="s">
        <v>854</v>
      </c>
      <c r="C92" t="s">
        <v>855</v>
      </c>
      <c r="I92" t="s">
        <v>1025</v>
      </c>
      <c r="J92" t="s">
        <v>1026</v>
      </c>
    </row>
    <row r="93" spans="1:13" x14ac:dyDescent="0.35">
      <c r="A93" t="s">
        <v>595</v>
      </c>
      <c r="B93" t="s">
        <v>224</v>
      </c>
      <c r="C93" t="s">
        <v>856</v>
      </c>
      <c r="I93" t="s">
        <v>1027</v>
      </c>
      <c r="J93" t="s">
        <v>1028</v>
      </c>
    </row>
    <row r="94" spans="1:13" x14ac:dyDescent="0.35">
      <c r="A94" t="s">
        <v>597</v>
      </c>
      <c r="B94" t="s">
        <v>225</v>
      </c>
      <c r="C94" t="s">
        <v>857</v>
      </c>
      <c r="I94" t="s">
        <v>1029</v>
      </c>
      <c r="J94" t="s">
        <v>1030</v>
      </c>
    </row>
    <row r="95" spans="1:13" x14ac:dyDescent="0.35">
      <c r="A95" t="s">
        <v>599</v>
      </c>
      <c r="B95" t="s">
        <v>226</v>
      </c>
      <c r="C95" t="s">
        <v>858</v>
      </c>
      <c r="I95" t="s">
        <v>1031</v>
      </c>
      <c r="J95" t="s">
        <v>1032</v>
      </c>
    </row>
    <row r="96" spans="1:13" x14ac:dyDescent="0.35">
      <c r="A96" t="s">
        <v>601</v>
      </c>
      <c r="B96" t="s">
        <v>859</v>
      </c>
      <c r="C96" t="s">
        <v>733</v>
      </c>
      <c r="I96" t="s">
        <v>1033</v>
      </c>
      <c r="J96" t="s">
        <v>1034</v>
      </c>
    </row>
    <row r="97" spans="1:10" x14ac:dyDescent="0.35">
      <c r="A97" t="s">
        <v>603</v>
      </c>
      <c r="B97" t="s">
        <v>860</v>
      </c>
      <c r="C97" t="s">
        <v>861</v>
      </c>
      <c r="I97" t="s">
        <v>1035</v>
      </c>
      <c r="J97" t="s">
        <v>1036</v>
      </c>
    </row>
    <row r="98" spans="1:10" x14ac:dyDescent="0.35">
      <c r="A98" t="s">
        <v>605</v>
      </c>
      <c r="B98" t="s">
        <v>227</v>
      </c>
      <c r="C98" t="s">
        <v>862</v>
      </c>
      <c r="I98" t="s">
        <v>1037</v>
      </c>
      <c r="J98" t="s">
        <v>1038</v>
      </c>
    </row>
    <row r="99" spans="1:10" x14ac:dyDescent="0.35">
      <c r="A99" t="s">
        <v>471</v>
      </c>
      <c r="C99" t="s">
        <v>789</v>
      </c>
      <c r="I99" t="s">
        <v>1039</v>
      </c>
      <c r="J99" t="s">
        <v>1040</v>
      </c>
    </row>
    <row r="100" spans="1:10" x14ac:dyDescent="0.35">
      <c r="A100" t="s">
        <v>474</v>
      </c>
      <c r="C100" t="s">
        <v>790</v>
      </c>
      <c r="I100" t="s">
        <v>1041</v>
      </c>
      <c r="J100" t="s">
        <v>1042</v>
      </c>
    </row>
    <row r="101" spans="1:10" x14ac:dyDescent="0.35">
      <c r="A101" t="s">
        <v>476</v>
      </c>
      <c r="C101" t="s">
        <v>791</v>
      </c>
      <c r="I101" t="s">
        <v>1043</v>
      </c>
      <c r="J101" t="s">
        <v>1044</v>
      </c>
    </row>
    <row r="102" spans="1:10" x14ac:dyDescent="0.35">
      <c r="A102" t="s">
        <v>478</v>
      </c>
      <c r="C102" t="s">
        <v>792</v>
      </c>
      <c r="I102" t="s">
        <v>1045</v>
      </c>
      <c r="J102" t="s">
        <v>1046</v>
      </c>
    </row>
    <row r="103" spans="1:10" x14ac:dyDescent="0.35">
      <c r="A103" t="s">
        <v>480</v>
      </c>
      <c r="C103" t="s">
        <v>793</v>
      </c>
      <c r="I103" t="s">
        <v>1047</v>
      </c>
      <c r="J103" t="s">
        <v>1048</v>
      </c>
    </row>
    <row r="104" spans="1:10" x14ac:dyDescent="0.35">
      <c r="A104" t="s">
        <v>482</v>
      </c>
      <c r="C104" t="s">
        <v>794</v>
      </c>
      <c r="I104" t="s">
        <v>1049</v>
      </c>
      <c r="J104" t="s">
        <v>1050</v>
      </c>
    </row>
    <row r="105" spans="1:10" x14ac:dyDescent="0.35">
      <c r="A105" t="s">
        <v>484</v>
      </c>
      <c r="C105" t="s">
        <v>795</v>
      </c>
      <c r="I105" t="s">
        <v>1051</v>
      </c>
      <c r="J105" t="s">
        <v>1052</v>
      </c>
    </row>
    <row r="106" spans="1:10" x14ac:dyDescent="0.35">
      <c r="A106" t="s">
        <v>487</v>
      </c>
      <c r="C106" t="s">
        <v>796</v>
      </c>
      <c r="I106" t="s">
        <v>1053</v>
      </c>
      <c r="J106" t="s">
        <v>1054</v>
      </c>
    </row>
    <row r="107" spans="1:10" x14ac:dyDescent="0.35">
      <c r="A107" t="s">
        <v>490</v>
      </c>
      <c r="C107" t="s">
        <v>797</v>
      </c>
      <c r="I107" t="s">
        <v>1055</v>
      </c>
      <c r="J107" t="s">
        <v>1056</v>
      </c>
    </row>
    <row r="108" spans="1:10" x14ac:dyDescent="0.35">
      <c r="A108" t="s">
        <v>494</v>
      </c>
      <c r="C108" t="s">
        <v>798</v>
      </c>
      <c r="I108" t="s">
        <v>1057</v>
      </c>
      <c r="J108" t="s">
        <v>1058</v>
      </c>
    </row>
    <row r="109" spans="1:10" x14ac:dyDescent="0.35">
      <c r="A109" t="s">
        <v>498</v>
      </c>
      <c r="C109" t="s">
        <v>799</v>
      </c>
      <c r="I109" t="s">
        <v>1059</v>
      </c>
      <c r="J109" t="s">
        <v>1060</v>
      </c>
    </row>
    <row r="110" spans="1:10" x14ac:dyDescent="0.35">
      <c r="A110" t="s">
        <v>501</v>
      </c>
      <c r="C110" t="s">
        <v>800</v>
      </c>
      <c r="I110" t="s">
        <v>1061</v>
      </c>
      <c r="J110" t="s">
        <v>1062</v>
      </c>
    </row>
    <row r="111" spans="1:10" x14ac:dyDescent="0.35">
      <c r="A111" t="s">
        <v>504</v>
      </c>
      <c r="C111" t="s">
        <v>801</v>
      </c>
      <c r="I111" t="s">
        <v>1063</v>
      </c>
      <c r="J111" t="s">
        <v>1064</v>
      </c>
    </row>
    <row r="112" spans="1:10" x14ac:dyDescent="0.35">
      <c r="A112" t="s">
        <v>508</v>
      </c>
      <c r="C112" t="s">
        <v>802</v>
      </c>
      <c r="I112" t="s">
        <v>1065</v>
      </c>
      <c r="J112" t="s">
        <v>1066</v>
      </c>
    </row>
    <row r="113" spans="1:10" x14ac:dyDescent="0.35">
      <c r="A113" t="s">
        <v>615</v>
      </c>
      <c r="C113" t="s">
        <v>803</v>
      </c>
      <c r="I113" t="s">
        <v>1067</v>
      </c>
      <c r="J113" t="s">
        <v>1068</v>
      </c>
    </row>
    <row r="114" spans="1:10" x14ac:dyDescent="0.35">
      <c r="A114" t="s">
        <v>616</v>
      </c>
      <c r="C114" t="s">
        <v>804</v>
      </c>
      <c r="I114" t="s">
        <v>1069</v>
      </c>
      <c r="J114" t="s">
        <v>1070</v>
      </c>
    </row>
    <row r="115" spans="1:10" x14ac:dyDescent="0.35">
      <c r="A115" t="s">
        <v>511</v>
      </c>
      <c r="C115" t="s">
        <v>805</v>
      </c>
      <c r="I115" t="s">
        <v>1</v>
      </c>
      <c r="J115" t="s">
        <v>1071</v>
      </c>
    </row>
    <row r="116" spans="1:10" x14ac:dyDescent="0.35">
      <c r="A116" t="s">
        <v>513</v>
      </c>
      <c r="C116" t="s">
        <v>807</v>
      </c>
      <c r="I116" t="s">
        <v>88</v>
      </c>
      <c r="J116" t="s">
        <v>1072</v>
      </c>
    </row>
    <row r="117" spans="1:10" x14ac:dyDescent="0.35">
      <c r="A117" t="s">
        <v>517</v>
      </c>
      <c r="C117" t="s">
        <v>808</v>
      </c>
      <c r="I117" t="s">
        <v>155</v>
      </c>
      <c r="J117" t="s">
        <v>1073</v>
      </c>
    </row>
    <row r="118" spans="1:10" x14ac:dyDescent="0.35">
      <c r="A118" t="s">
        <v>521</v>
      </c>
      <c r="C118" t="s">
        <v>809</v>
      </c>
      <c r="I118" t="s">
        <v>1074</v>
      </c>
      <c r="J118" t="s">
        <v>1075</v>
      </c>
    </row>
    <row r="119" spans="1:10" x14ac:dyDescent="0.35">
      <c r="A119" t="s">
        <v>524</v>
      </c>
      <c r="C119" t="s">
        <v>810</v>
      </c>
      <c r="I119" t="s">
        <v>1076</v>
      </c>
      <c r="J119" t="s">
        <v>1077</v>
      </c>
    </row>
    <row r="120" spans="1:10" x14ac:dyDescent="0.35">
      <c r="A120" t="s">
        <v>526</v>
      </c>
      <c r="C120" t="s">
        <v>811</v>
      </c>
      <c r="I120" t="s">
        <v>1078</v>
      </c>
      <c r="J120" t="s">
        <v>1079</v>
      </c>
    </row>
    <row r="121" spans="1:10" x14ac:dyDescent="0.35">
      <c r="A121" t="s">
        <v>528</v>
      </c>
      <c r="C121" t="s">
        <v>812</v>
      </c>
      <c r="I121" t="s">
        <v>1080</v>
      </c>
      <c r="J121" t="s">
        <v>1081</v>
      </c>
    </row>
    <row r="122" spans="1:10" x14ac:dyDescent="0.35">
      <c r="A122" t="s">
        <v>530</v>
      </c>
      <c r="C122" t="s">
        <v>813</v>
      </c>
      <c r="I122" t="s">
        <v>1082</v>
      </c>
      <c r="J122" t="s">
        <v>1083</v>
      </c>
    </row>
    <row r="123" spans="1:10" x14ac:dyDescent="0.35">
      <c r="A123" t="s">
        <v>533</v>
      </c>
      <c r="C123" t="s">
        <v>814</v>
      </c>
      <c r="I123" t="s">
        <v>1084</v>
      </c>
      <c r="J123" t="s">
        <v>1085</v>
      </c>
    </row>
    <row r="124" spans="1:10" x14ac:dyDescent="0.35">
      <c r="A124" t="s">
        <v>536</v>
      </c>
      <c r="C124" t="s">
        <v>815</v>
      </c>
      <c r="I124" t="s">
        <v>1086</v>
      </c>
      <c r="J124" t="s">
        <v>1087</v>
      </c>
    </row>
    <row r="125" spans="1:10" x14ac:dyDescent="0.35">
      <c r="A125" t="s">
        <v>539</v>
      </c>
      <c r="C125" t="s">
        <v>816</v>
      </c>
      <c r="I125" t="s">
        <v>1088</v>
      </c>
      <c r="J125" t="s">
        <v>1089</v>
      </c>
    </row>
    <row r="126" spans="1:10" x14ac:dyDescent="0.35">
      <c r="A126" t="s">
        <v>541</v>
      </c>
      <c r="C126" t="s">
        <v>817</v>
      </c>
      <c r="I126" t="s">
        <v>1090</v>
      </c>
      <c r="J126" t="s">
        <v>1091</v>
      </c>
    </row>
    <row r="127" spans="1:10" x14ac:dyDescent="0.35">
      <c r="A127" t="s">
        <v>543</v>
      </c>
      <c r="C127" t="s">
        <v>818</v>
      </c>
      <c r="I127" t="s">
        <v>1092</v>
      </c>
      <c r="J127" t="s">
        <v>1093</v>
      </c>
    </row>
    <row r="128" spans="1:10" x14ac:dyDescent="0.35">
      <c r="A128" t="s">
        <v>545</v>
      </c>
      <c r="C128" t="s">
        <v>819</v>
      </c>
      <c r="I128" t="s">
        <v>2</v>
      </c>
      <c r="J128" t="s">
        <v>1094</v>
      </c>
    </row>
    <row r="129" spans="1:10" x14ac:dyDescent="0.35">
      <c r="A129" t="s">
        <v>548</v>
      </c>
      <c r="C129" t="s">
        <v>820</v>
      </c>
      <c r="I129" t="s">
        <v>1095</v>
      </c>
      <c r="J129" t="s">
        <v>1096</v>
      </c>
    </row>
    <row r="130" spans="1:10" x14ac:dyDescent="0.35">
      <c r="A130" t="s">
        <v>550</v>
      </c>
      <c r="C130" t="s">
        <v>821</v>
      </c>
      <c r="I130" t="s">
        <v>1097</v>
      </c>
      <c r="J130" t="s">
        <v>1098</v>
      </c>
    </row>
    <row r="131" spans="1:10" x14ac:dyDescent="0.35">
      <c r="A131" t="s">
        <v>552</v>
      </c>
      <c r="C131" t="s">
        <v>823</v>
      </c>
      <c r="I131" t="s">
        <v>1099</v>
      </c>
      <c r="J131" t="s">
        <v>1100</v>
      </c>
    </row>
    <row r="132" spans="1:10" x14ac:dyDescent="0.35">
      <c r="A132" t="s">
        <v>554</v>
      </c>
      <c r="C132" t="s">
        <v>825</v>
      </c>
      <c r="I132" t="s">
        <v>1101</v>
      </c>
      <c r="J132" t="s">
        <v>1102</v>
      </c>
    </row>
    <row r="133" spans="1:10" x14ac:dyDescent="0.35">
      <c r="A133" t="s">
        <v>556</v>
      </c>
      <c r="C133" t="s">
        <v>827</v>
      </c>
      <c r="I133" t="s">
        <v>1103</v>
      </c>
      <c r="J133" t="s">
        <v>1104</v>
      </c>
    </row>
    <row r="134" spans="1:10" x14ac:dyDescent="0.35">
      <c r="A134" t="s">
        <v>558</v>
      </c>
      <c r="C134" t="s">
        <v>828</v>
      </c>
      <c r="I134" t="s">
        <v>1105</v>
      </c>
      <c r="J134" t="s">
        <v>1106</v>
      </c>
    </row>
    <row r="135" spans="1:10" x14ac:dyDescent="0.35">
      <c r="A135" t="s">
        <v>560</v>
      </c>
      <c r="C135" t="s">
        <v>829</v>
      </c>
      <c r="I135" t="s">
        <v>1107</v>
      </c>
      <c r="J135" t="s">
        <v>1108</v>
      </c>
    </row>
    <row r="136" spans="1:10" x14ac:dyDescent="0.35">
      <c r="A136" t="s">
        <v>562</v>
      </c>
      <c r="C136" t="s">
        <v>830</v>
      </c>
      <c r="I136" t="s">
        <v>1109</v>
      </c>
      <c r="J136" t="s">
        <v>1110</v>
      </c>
    </row>
    <row r="137" spans="1:10" x14ac:dyDescent="0.35">
      <c r="A137" t="s">
        <v>564</v>
      </c>
      <c r="C137" t="s">
        <v>831</v>
      </c>
      <c r="I137" t="s">
        <v>261</v>
      </c>
      <c r="J137" t="s">
        <v>1111</v>
      </c>
    </row>
    <row r="138" spans="1:10" x14ac:dyDescent="0.35">
      <c r="A138" t="s">
        <v>566</v>
      </c>
      <c r="C138" t="s">
        <v>832</v>
      </c>
    </row>
    <row r="139" spans="1:10" x14ac:dyDescent="0.35">
      <c r="A139" t="s">
        <v>568</v>
      </c>
      <c r="C139" t="s">
        <v>834</v>
      </c>
    </row>
    <row r="140" spans="1:10" x14ac:dyDescent="0.35">
      <c r="A140" t="s">
        <v>570</v>
      </c>
      <c r="C140" t="s">
        <v>835</v>
      </c>
    </row>
    <row r="141" spans="1:10" x14ac:dyDescent="0.35">
      <c r="A141" t="s">
        <v>572</v>
      </c>
      <c r="C141" t="s">
        <v>836</v>
      </c>
    </row>
    <row r="142" spans="1:10" x14ac:dyDescent="0.35">
      <c r="A142" t="s">
        <v>574</v>
      </c>
      <c r="C142" t="s">
        <v>837</v>
      </c>
    </row>
    <row r="143" spans="1:10" x14ac:dyDescent="0.35">
      <c r="A143" t="s">
        <v>575</v>
      </c>
      <c r="C143" t="s">
        <v>838</v>
      </c>
    </row>
    <row r="144" spans="1:10" x14ac:dyDescent="0.35">
      <c r="A144" t="s">
        <v>763</v>
      </c>
      <c r="C144" t="s">
        <v>839</v>
      </c>
    </row>
    <row r="145" spans="1:3" x14ac:dyDescent="0.35">
      <c r="A145" t="s">
        <v>764</v>
      </c>
      <c r="C145" t="s">
        <v>863</v>
      </c>
    </row>
    <row r="146" spans="1:3" x14ac:dyDescent="0.35">
      <c r="A146" t="s">
        <v>765</v>
      </c>
      <c r="C146" t="s">
        <v>864</v>
      </c>
    </row>
    <row r="147" spans="1:3" x14ac:dyDescent="0.35">
      <c r="A147" t="s">
        <v>766</v>
      </c>
      <c r="C147" t="s">
        <v>865</v>
      </c>
    </row>
    <row r="148" spans="1:3" x14ac:dyDescent="0.35">
      <c r="A148" t="s">
        <v>767</v>
      </c>
      <c r="C148" t="s">
        <v>866</v>
      </c>
    </row>
    <row r="149" spans="1:3" x14ac:dyDescent="0.35">
      <c r="A149" t="s">
        <v>768</v>
      </c>
      <c r="C149" t="s">
        <v>867</v>
      </c>
    </row>
    <row r="150" spans="1:3" x14ac:dyDescent="0.35">
      <c r="A150" t="s">
        <v>769</v>
      </c>
      <c r="C150" t="s">
        <v>868</v>
      </c>
    </row>
    <row r="151" spans="1:3" x14ac:dyDescent="0.35">
      <c r="A151" t="s">
        <v>770</v>
      </c>
      <c r="C151" t="s">
        <v>869</v>
      </c>
    </row>
    <row r="152" spans="1:3" x14ac:dyDescent="0.35">
      <c r="A152" t="s">
        <v>771</v>
      </c>
      <c r="C152" t="s">
        <v>870</v>
      </c>
    </row>
    <row r="153" spans="1:3" x14ac:dyDescent="0.35">
      <c r="A153" t="s">
        <v>772</v>
      </c>
      <c r="C153" t="s">
        <v>871</v>
      </c>
    </row>
    <row r="154" spans="1:3" x14ac:dyDescent="0.35">
      <c r="A154" t="s">
        <v>773</v>
      </c>
      <c r="C154" t="s">
        <v>872</v>
      </c>
    </row>
    <row r="155" spans="1:3" x14ac:dyDescent="0.35">
      <c r="A155" t="s">
        <v>774</v>
      </c>
      <c r="C155" t="s">
        <v>873</v>
      </c>
    </row>
    <row r="156" spans="1:3" x14ac:dyDescent="0.35">
      <c r="A156" t="s">
        <v>584</v>
      </c>
      <c r="C156" t="s">
        <v>842</v>
      </c>
    </row>
    <row r="157" spans="1:3" x14ac:dyDescent="0.35">
      <c r="A157" t="s">
        <v>586</v>
      </c>
      <c r="C157" t="s">
        <v>721</v>
      </c>
    </row>
    <row r="158" spans="1:3" x14ac:dyDescent="0.35">
      <c r="A158" t="s">
        <v>588</v>
      </c>
      <c r="C158" t="s">
        <v>722</v>
      </c>
    </row>
    <row r="159" spans="1:3" x14ac:dyDescent="0.35">
      <c r="A159" t="s">
        <v>590</v>
      </c>
      <c r="C159" t="s">
        <v>723</v>
      </c>
    </row>
    <row r="160" spans="1:3" x14ac:dyDescent="0.35">
      <c r="A160" t="s">
        <v>592</v>
      </c>
      <c r="C160" t="s">
        <v>844</v>
      </c>
    </row>
    <row r="161" spans="1:3" x14ac:dyDescent="0.35">
      <c r="A161" t="s">
        <v>594</v>
      </c>
      <c r="C161" t="s">
        <v>845</v>
      </c>
    </row>
    <row r="162" spans="1:3" x14ac:dyDescent="0.35">
      <c r="A162" t="s">
        <v>596</v>
      </c>
      <c r="C162" t="s">
        <v>846</v>
      </c>
    </row>
    <row r="163" spans="1:3" x14ac:dyDescent="0.35">
      <c r="A163" t="s">
        <v>598</v>
      </c>
      <c r="C163" t="s">
        <v>847</v>
      </c>
    </row>
    <row r="164" spans="1:3" x14ac:dyDescent="0.35">
      <c r="A164" t="s">
        <v>600</v>
      </c>
      <c r="C164" t="s">
        <v>849</v>
      </c>
    </row>
    <row r="165" spans="1:3" x14ac:dyDescent="0.35">
      <c r="A165" t="s">
        <v>602</v>
      </c>
      <c r="C165" t="s">
        <v>850</v>
      </c>
    </row>
    <row r="166" spans="1:3" x14ac:dyDescent="0.35">
      <c r="A166" t="s">
        <v>604</v>
      </c>
      <c r="C166" t="s">
        <v>851</v>
      </c>
    </row>
    <row r="167" spans="1:3" x14ac:dyDescent="0.35">
      <c r="A167" t="s">
        <v>606</v>
      </c>
      <c r="C167" t="s">
        <v>853</v>
      </c>
    </row>
    <row r="168" spans="1:3" x14ac:dyDescent="0.35">
      <c r="A168" t="s">
        <v>607</v>
      </c>
      <c r="C168" t="s">
        <v>855</v>
      </c>
    </row>
    <row r="169" spans="1:3" x14ac:dyDescent="0.35">
      <c r="A169" t="s">
        <v>608</v>
      </c>
      <c r="C169" t="s">
        <v>856</v>
      </c>
    </row>
    <row r="170" spans="1:3" x14ac:dyDescent="0.35">
      <c r="A170" t="s">
        <v>609</v>
      </c>
      <c r="C170" t="s">
        <v>857</v>
      </c>
    </row>
    <row r="171" spans="1:3" x14ac:dyDescent="0.35">
      <c r="A171" t="s">
        <v>610</v>
      </c>
      <c r="C171" t="s">
        <v>858</v>
      </c>
    </row>
    <row r="172" spans="1:3" x14ac:dyDescent="0.35">
      <c r="A172" t="s">
        <v>611</v>
      </c>
      <c r="C172" t="s">
        <v>733</v>
      </c>
    </row>
    <row r="173" spans="1:3" x14ac:dyDescent="0.35">
      <c r="A173" t="s">
        <v>612</v>
      </c>
      <c r="C173" t="s">
        <v>861</v>
      </c>
    </row>
    <row r="174" spans="1:3" x14ac:dyDescent="0.35">
      <c r="A174" t="s">
        <v>613</v>
      </c>
      <c r="C174" t="s">
        <v>862</v>
      </c>
    </row>
    <row r="175" spans="1:3" x14ac:dyDescent="0.35">
      <c r="A175" t="s">
        <v>639</v>
      </c>
      <c r="C175" t="s">
        <v>88</v>
      </c>
    </row>
    <row r="176" spans="1:3" x14ac:dyDescent="0.35">
      <c r="A176" t="s">
        <v>775</v>
      </c>
      <c r="C176" t="s">
        <v>874</v>
      </c>
    </row>
    <row r="177" spans="1:3" x14ac:dyDescent="0.35">
      <c r="A177" t="s">
        <v>776</v>
      </c>
      <c r="C177" t="s">
        <v>875</v>
      </c>
    </row>
    <row r="178" spans="1:3" x14ac:dyDescent="0.35">
      <c r="A178" t="s">
        <v>777</v>
      </c>
      <c r="C178" t="s">
        <v>876</v>
      </c>
    </row>
    <row r="179" spans="1:3" x14ac:dyDescent="0.35">
      <c r="A179" t="s">
        <v>778</v>
      </c>
      <c r="C179" t="s">
        <v>877</v>
      </c>
    </row>
    <row r="180" spans="1:3" x14ac:dyDescent="0.35">
      <c r="A180" t="s">
        <v>642</v>
      </c>
      <c r="C180" t="s">
        <v>878</v>
      </c>
    </row>
    <row r="181" spans="1:3" x14ac:dyDescent="0.35">
      <c r="A181" t="s">
        <v>643</v>
      </c>
      <c r="C181" t="s">
        <v>879</v>
      </c>
    </row>
    <row r="182" spans="1:3" x14ac:dyDescent="0.35">
      <c r="A182" t="s">
        <v>779</v>
      </c>
      <c r="C182" t="s">
        <v>880</v>
      </c>
    </row>
    <row r="183" spans="1:3" x14ac:dyDescent="0.35">
      <c r="A183" t="s">
        <v>644</v>
      </c>
      <c r="C183" t="s">
        <v>155</v>
      </c>
    </row>
    <row r="184" spans="1:3" x14ac:dyDescent="0.35">
      <c r="A184" t="s">
        <v>459</v>
      </c>
      <c r="C184" t="s">
        <v>2</v>
      </c>
    </row>
    <row r="185" spans="1:3" x14ac:dyDescent="0.35">
      <c r="A185" t="s">
        <v>780</v>
      </c>
      <c r="C185" t="s">
        <v>881</v>
      </c>
    </row>
    <row r="186" spans="1:3" x14ac:dyDescent="0.35">
      <c r="A186" t="s">
        <v>781</v>
      </c>
      <c r="C186" t="s">
        <v>882</v>
      </c>
    </row>
    <row r="187" spans="1:3" x14ac:dyDescent="0.35">
      <c r="A187" t="s">
        <v>782</v>
      </c>
      <c r="C187" t="s">
        <v>883</v>
      </c>
    </row>
    <row r="188" spans="1:3" x14ac:dyDescent="0.35">
      <c r="A188" t="s">
        <v>783</v>
      </c>
      <c r="C188" t="s">
        <v>884</v>
      </c>
    </row>
    <row r="189" spans="1:3" x14ac:dyDescent="0.35">
      <c r="A189" t="s">
        <v>784</v>
      </c>
      <c r="C189" t="s">
        <v>885</v>
      </c>
    </row>
    <row r="190" spans="1:3" x14ac:dyDescent="0.35">
      <c r="A190" t="s">
        <v>785</v>
      </c>
      <c r="C190" t="s">
        <v>886</v>
      </c>
    </row>
    <row r="191" spans="1:3" x14ac:dyDescent="0.35">
      <c r="A191" t="s">
        <v>786</v>
      </c>
      <c r="C191" t="s">
        <v>887</v>
      </c>
    </row>
    <row r="192" spans="1:3" x14ac:dyDescent="0.35">
      <c r="A192" t="s">
        <v>787</v>
      </c>
      <c r="C192" t="s">
        <v>168</v>
      </c>
    </row>
    <row r="193" spans="1:3" x14ac:dyDescent="0.35">
      <c r="A193" t="s">
        <v>647</v>
      </c>
      <c r="C193" t="s">
        <v>162</v>
      </c>
    </row>
    <row r="194" spans="1:3" x14ac:dyDescent="0.35">
      <c r="A194" t="s">
        <v>788</v>
      </c>
      <c r="C194" t="s">
        <v>888</v>
      </c>
    </row>
    <row r="195" spans="1:3" x14ac:dyDescent="0.35">
      <c r="A195" t="s">
        <v>649</v>
      </c>
      <c r="C195" t="s">
        <v>889</v>
      </c>
    </row>
    <row r="196" spans="1:3" x14ac:dyDescent="0.35">
      <c r="A196" t="s">
        <v>650</v>
      </c>
      <c r="C196" t="s">
        <v>158</v>
      </c>
    </row>
    <row r="197" spans="1:3" x14ac:dyDescent="0.35">
      <c r="A197" t="s">
        <v>651</v>
      </c>
      <c r="C197" t="s">
        <v>160</v>
      </c>
    </row>
    <row r="198" spans="1:3" x14ac:dyDescent="0.35">
      <c r="A198" t="s">
        <v>653</v>
      </c>
      <c r="C198" t="s">
        <v>890</v>
      </c>
    </row>
    <row r="199" spans="1:3" x14ac:dyDescent="0.35">
      <c r="A199" t="s">
        <v>680</v>
      </c>
      <c r="C199" t="s">
        <v>75</v>
      </c>
    </row>
    <row r="200" spans="1:3" x14ac:dyDescent="0.35">
      <c r="A200" t="s">
        <v>462</v>
      </c>
      <c r="C200" t="s">
        <v>891</v>
      </c>
    </row>
    <row r="201" spans="1:3" x14ac:dyDescent="0.35">
      <c r="A201" t="s">
        <v>654</v>
      </c>
      <c r="C201" t="s">
        <v>892</v>
      </c>
    </row>
  </sheetData>
  <mergeCells count="2">
    <mergeCell ref="L64:L85"/>
    <mergeCell ref="L86:L91"/>
  </mergeCells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2:U44"/>
  <sheetViews>
    <sheetView topLeftCell="A10" workbookViewId="0">
      <selection activeCell="F19" sqref="F19"/>
    </sheetView>
  </sheetViews>
  <sheetFormatPr defaultRowHeight="14.5" x14ac:dyDescent="0.35"/>
  <cols>
    <col min="1" max="1" width="14.453125" bestFit="1" customWidth="1"/>
    <col min="2" max="2" width="12" bestFit="1" customWidth="1"/>
    <col min="3" max="11" width="11.453125" bestFit="1" customWidth="1"/>
  </cols>
  <sheetData>
    <row r="2" spans="1:10" x14ac:dyDescent="0.35">
      <c r="A2" t="s">
        <v>294</v>
      </c>
      <c r="B2" s="1" t="s">
        <v>259</v>
      </c>
      <c r="D2" s="14"/>
    </row>
    <row r="3" spans="1:10" x14ac:dyDescent="0.35">
      <c r="A3" t="s">
        <v>295</v>
      </c>
      <c r="B3" s="1">
        <v>0.25</v>
      </c>
      <c r="D3" s="14"/>
      <c r="G3" s="1"/>
      <c r="I3" s="1"/>
    </row>
    <row r="4" spans="1:10" x14ac:dyDescent="0.35">
      <c r="A4" t="s">
        <v>296</v>
      </c>
      <c r="B4" s="59">
        <v>0.2</v>
      </c>
      <c r="D4" s="14"/>
      <c r="G4" s="1"/>
      <c r="H4" s="1"/>
      <c r="I4" s="1"/>
    </row>
    <row r="5" spans="1:10" x14ac:dyDescent="0.35">
      <c r="A5" t="s">
        <v>297</v>
      </c>
      <c r="B5" s="1">
        <v>1.01</v>
      </c>
      <c r="D5" s="14"/>
      <c r="G5" s="1"/>
      <c r="H5" s="1"/>
      <c r="I5" s="1"/>
    </row>
    <row r="6" spans="1:10" x14ac:dyDescent="0.35">
      <c r="A6" t="s">
        <v>298</v>
      </c>
      <c r="B6" s="1">
        <v>1.01</v>
      </c>
      <c r="D6" s="14"/>
      <c r="H6" s="1"/>
    </row>
    <row r="7" spans="1:10" x14ac:dyDescent="0.35">
      <c r="A7" t="s">
        <v>299</v>
      </c>
      <c r="B7" s="59">
        <v>0.2</v>
      </c>
      <c r="D7" s="14"/>
      <c r="H7" s="1"/>
    </row>
    <row r="8" spans="1:10" x14ac:dyDescent="0.35">
      <c r="A8" t="s">
        <v>300</v>
      </c>
      <c r="B8" s="18">
        <v>0.1</v>
      </c>
      <c r="D8" s="14"/>
    </row>
    <row r="9" spans="1:10" x14ac:dyDescent="0.35">
      <c r="A9" t="s">
        <v>301</v>
      </c>
      <c r="B9" s="1" t="s">
        <v>38</v>
      </c>
      <c r="D9" s="14"/>
      <c r="H9" s="1"/>
    </row>
    <row r="10" spans="1:10" x14ac:dyDescent="0.35">
      <c r="A10" t="s">
        <v>302</v>
      </c>
      <c r="B10" s="1" t="s">
        <v>259</v>
      </c>
      <c r="D10" s="14"/>
    </row>
    <row r="11" spans="1:10" x14ac:dyDescent="0.35">
      <c r="A11" t="s">
        <v>303</v>
      </c>
      <c r="B11" s="18" t="s">
        <v>38</v>
      </c>
      <c r="D11" s="14"/>
      <c r="H11" s="1"/>
    </row>
    <row r="12" spans="1:10" x14ac:dyDescent="0.35">
      <c r="A12" t="s">
        <v>65</v>
      </c>
      <c r="B12" s="1">
        <v>0.1</v>
      </c>
      <c r="D12" s="14"/>
    </row>
    <row r="13" spans="1:10" x14ac:dyDescent="0.35">
      <c r="A13" t="s">
        <v>66</v>
      </c>
      <c r="B13" s="100">
        <v>5</v>
      </c>
      <c r="D13" s="14"/>
      <c r="H13" s="1"/>
    </row>
    <row r="14" spans="1:10" x14ac:dyDescent="0.35">
      <c r="B14" s="1"/>
    </row>
    <row r="16" spans="1:10" x14ac:dyDescent="0.35">
      <c r="B16" t="s">
        <v>39</v>
      </c>
      <c r="C16" t="s">
        <v>40</v>
      </c>
      <c r="I16" t="s">
        <v>39</v>
      </c>
      <c r="J16" t="s">
        <v>40</v>
      </c>
    </row>
    <row r="17" spans="1:21" x14ac:dyDescent="0.35">
      <c r="B17" t="s">
        <v>1387</v>
      </c>
      <c r="C17" t="s">
        <v>1387</v>
      </c>
      <c r="I17" t="s">
        <v>1387</v>
      </c>
      <c r="J17" t="s">
        <v>1387</v>
      </c>
    </row>
    <row r="18" spans="1:21" x14ac:dyDescent="0.35">
      <c r="A18" t="s">
        <v>153</v>
      </c>
      <c r="B18" s="93">
        <v>0.73499999999999999</v>
      </c>
      <c r="C18" s="95">
        <v>-0.54</v>
      </c>
      <c r="H18" t="s">
        <v>153</v>
      </c>
      <c r="I18">
        <v>0.56624999999999992</v>
      </c>
      <c r="J18">
        <v>-0.49718685200000001</v>
      </c>
      <c r="O18" t="s">
        <v>153</v>
      </c>
      <c r="P18">
        <v>0.76</v>
      </c>
      <c r="Q18">
        <v>-0.16</v>
      </c>
    </row>
    <row r="19" spans="1:21" x14ac:dyDescent="0.35">
      <c r="A19" t="s">
        <v>339</v>
      </c>
      <c r="B19" s="93">
        <v>0.73499999999999999</v>
      </c>
      <c r="C19" s="95">
        <v>-0.54</v>
      </c>
      <c r="H19" t="s">
        <v>339</v>
      </c>
      <c r="I19">
        <v>1.72</v>
      </c>
      <c r="J19">
        <v>-0.58490319999999996</v>
      </c>
      <c r="O19" t="s">
        <v>339</v>
      </c>
      <c r="P19">
        <v>1.03</v>
      </c>
      <c r="Q19">
        <v>-0.2</v>
      </c>
    </row>
    <row r="20" spans="1:21" x14ac:dyDescent="0.35">
      <c r="A20" t="s">
        <v>340</v>
      </c>
      <c r="B20" s="93">
        <v>0.73499999999999999</v>
      </c>
      <c r="C20" s="95">
        <v>-0.54</v>
      </c>
      <c r="H20" t="s">
        <v>340</v>
      </c>
      <c r="I20">
        <v>1.972</v>
      </c>
      <c r="J20">
        <v>-0.50099843200000005</v>
      </c>
      <c r="O20" t="s">
        <v>340</v>
      </c>
      <c r="P20">
        <v>0.92</v>
      </c>
      <c r="Q20">
        <v>-0.21</v>
      </c>
    </row>
    <row r="21" spans="1:21" x14ac:dyDescent="0.35">
      <c r="A21" t="s">
        <v>341</v>
      </c>
      <c r="B21" s="93">
        <v>0.73499999999999999</v>
      </c>
      <c r="C21" s="95">
        <v>-0.54</v>
      </c>
      <c r="H21" t="s">
        <v>341</v>
      </c>
      <c r="I21">
        <v>0.54800000000000004</v>
      </c>
      <c r="J21">
        <v>-0.181454856</v>
      </c>
      <c r="O21" t="s">
        <v>341</v>
      </c>
      <c r="P21">
        <v>1.2</v>
      </c>
      <c r="Q21">
        <v>-0.18</v>
      </c>
    </row>
    <row r="22" spans="1:21" x14ac:dyDescent="0.35">
      <c r="B22" s="34"/>
      <c r="C22" s="34"/>
      <c r="O22" t="s">
        <v>342</v>
      </c>
      <c r="P22">
        <v>0.94</v>
      </c>
      <c r="Q22">
        <v>-0.19</v>
      </c>
    </row>
    <row r="23" spans="1:21" x14ac:dyDescent="0.35">
      <c r="B23" s="34"/>
      <c r="C23" s="34"/>
    </row>
    <row r="24" spans="1:21" x14ac:dyDescent="0.35">
      <c r="B24" s="34"/>
      <c r="C24" s="34"/>
    </row>
    <row r="25" spans="1:21" x14ac:dyDescent="0.35"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</row>
    <row r="27" spans="1:21" x14ac:dyDescent="0.35">
      <c r="B27" t="s">
        <v>905</v>
      </c>
    </row>
    <row r="28" spans="1:21" x14ac:dyDescent="0.35">
      <c r="A28" t="s">
        <v>153</v>
      </c>
      <c r="B28" s="34">
        <v>0.56624999999999992</v>
      </c>
      <c r="C28" s="34"/>
      <c r="D28" s="34"/>
      <c r="E28" s="34"/>
      <c r="F28" s="94" t="s">
        <v>39</v>
      </c>
      <c r="G28" s="94">
        <v>0.7350000000000001</v>
      </c>
      <c r="H28" s="34"/>
      <c r="I28" s="34"/>
      <c r="J28" s="34"/>
      <c r="K28" s="34"/>
    </row>
    <row r="29" spans="1:21" x14ac:dyDescent="0.35">
      <c r="A29" t="s">
        <v>339</v>
      </c>
      <c r="B29" s="34">
        <v>1.72</v>
      </c>
      <c r="C29" s="34"/>
      <c r="D29" s="34"/>
      <c r="E29" s="34"/>
      <c r="F29" s="95" t="s">
        <v>40</v>
      </c>
      <c r="G29" s="95">
        <v>-0.54</v>
      </c>
      <c r="H29" s="34"/>
      <c r="I29" s="34"/>
      <c r="J29" s="34"/>
      <c r="K29" s="34"/>
    </row>
    <row r="30" spans="1:21" x14ac:dyDescent="0.35">
      <c r="A30" t="s">
        <v>340</v>
      </c>
      <c r="B30" s="34">
        <v>1.972</v>
      </c>
      <c r="C30" s="34"/>
      <c r="D30" s="34"/>
      <c r="E30" s="34"/>
      <c r="F30" s="34"/>
      <c r="G30" s="34"/>
      <c r="H30" s="34"/>
      <c r="I30" s="34"/>
      <c r="J30" s="34"/>
      <c r="K30" s="34"/>
    </row>
    <row r="31" spans="1:21" x14ac:dyDescent="0.35">
      <c r="A31" t="s">
        <v>341</v>
      </c>
      <c r="B31" s="34">
        <v>0.54800000000000004</v>
      </c>
      <c r="C31" s="34"/>
      <c r="D31" s="34"/>
      <c r="E31" s="34"/>
      <c r="F31" s="34"/>
      <c r="G31" s="34"/>
      <c r="H31" s="34"/>
      <c r="I31" s="34"/>
      <c r="J31" s="34"/>
      <c r="K31" s="34"/>
    </row>
    <row r="32" spans="1:21" x14ac:dyDescent="0.35">
      <c r="A32" t="s">
        <v>342</v>
      </c>
      <c r="B32" s="34">
        <v>0.54800000000000004</v>
      </c>
      <c r="C32" s="34"/>
      <c r="D32" s="34"/>
      <c r="E32" s="34"/>
      <c r="F32" s="34"/>
      <c r="G32" s="34"/>
      <c r="H32" s="34"/>
      <c r="I32" s="34"/>
      <c r="J32" s="34"/>
      <c r="K32" s="34"/>
    </row>
    <row r="33" spans="1:21" x14ac:dyDescent="0.35">
      <c r="A33" t="s">
        <v>672</v>
      </c>
      <c r="B33" s="34">
        <v>0.54800000000000004</v>
      </c>
      <c r="C33" s="34"/>
      <c r="D33" s="34"/>
      <c r="E33" s="34"/>
      <c r="F33" s="34"/>
      <c r="G33" s="34"/>
      <c r="H33" s="34"/>
      <c r="I33" s="34"/>
      <c r="J33" s="34"/>
      <c r="K33" s="34"/>
    </row>
    <row r="34" spans="1:21" x14ac:dyDescent="0.35">
      <c r="A34" t="s">
        <v>1140</v>
      </c>
      <c r="B34" s="34">
        <v>1.72</v>
      </c>
      <c r="C34" s="34"/>
      <c r="D34" s="34"/>
      <c r="E34" s="34"/>
      <c r="F34" s="34"/>
      <c r="G34" s="34"/>
      <c r="H34" s="34"/>
      <c r="I34" s="34"/>
      <c r="J34" s="34"/>
      <c r="K34" s="34"/>
    </row>
    <row r="39" spans="1:21" x14ac:dyDescent="0.35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60"/>
      <c r="M39" s="60"/>
      <c r="N39" s="60"/>
      <c r="O39" s="60"/>
      <c r="P39" s="60"/>
      <c r="Q39" s="60"/>
      <c r="R39" s="60"/>
      <c r="S39" s="60"/>
      <c r="T39" s="60"/>
      <c r="U39" s="60"/>
    </row>
    <row r="40" spans="1:21" x14ac:dyDescent="0.35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60"/>
      <c r="M40" s="60"/>
      <c r="N40" s="60"/>
      <c r="O40" s="60"/>
      <c r="P40" s="60"/>
      <c r="Q40" s="60"/>
      <c r="R40" s="60"/>
      <c r="S40" s="60"/>
      <c r="T40" s="60"/>
      <c r="U40" s="60"/>
    </row>
    <row r="41" spans="1:21" x14ac:dyDescent="0.35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60"/>
      <c r="M41" s="60"/>
      <c r="N41" s="60"/>
      <c r="O41" s="60"/>
      <c r="P41" s="60"/>
      <c r="Q41" s="60"/>
      <c r="R41" s="60"/>
      <c r="S41" s="60"/>
      <c r="T41" s="60"/>
      <c r="U41" s="60"/>
    </row>
    <row r="42" spans="1:21" x14ac:dyDescent="0.35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60"/>
      <c r="M42" s="60"/>
      <c r="N42" s="60"/>
      <c r="O42" s="60"/>
      <c r="P42" s="60"/>
      <c r="Q42" s="60"/>
      <c r="R42" s="60"/>
      <c r="S42" s="60"/>
      <c r="T42" s="60"/>
      <c r="U42" s="60"/>
    </row>
    <row r="43" spans="1:21" x14ac:dyDescent="0.35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60"/>
      <c r="M43" s="60"/>
      <c r="N43" s="60"/>
      <c r="O43" s="60"/>
      <c r="P43" s="60"/>
      <c r="Q43" s="60"/>
      <c r="R43" s="60"/>
      <c r="S43" s="60"/>
      <c r="T43" s="60"/>
      <c r="U43" s="60"/>
    </row>
    <row r="44" spans="1:21" x14ac:dyDescent="0.35"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60"/>
      <c r="M44" s="60"/>
      <c r="N44" s="60"/>
      <c r="O44" s="60"/>
      <c r="P44" s="60"/>
      <c r="Q44" s="60"/>
      <c r="R44" s="60"/>
      <c r="S44" s="60"/>
      <c r="T44" s="60"/>
      <c r="U44" s="60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2F443-CC9C-4886-8507-5F24459A4C22}">
  <sheetPr codeName="Sheet24"/>
  <dimension ref="A1:AM147"/>
  <sheetViews>
    <sheetView workbookViewId="0">
      <selection activeCell="B16" sqref="B16"/>
    </sheetView>
  </sheetViews>
  <sheetFormatPr defaultRowHeight="14.5" x14ac:dyDescent="0.35"/>
  <cols>
    <col min="1" max="1" width="12.81640625" bestFit="1" customWidth="1"/>
  </cols>
  <sheetData>
    <row r="1" spans="1:39" x14ac:dyDescent="0.35">
      <c r="B1" s="11"/>
      <c r="M1" s="15"/>
      <c r="N1" s="15"/>
      <c r="U1" s="10"/>
      <c r="AM1" s="10"/>
    </row>
    <row r="2" spans="1:39" x14ac:dyDescent="0.35">
      <c r="B2" s="12" t="s">
        <v>54</v>
      </c>
      <c r="C2" s="1" t="s">
        <v>57</v>
      </c>
      <c r="D2" s="1" t="s">
        <v>58</v>
      </c>
      <c r="E2" s="1" t="s">
        <v>59</v>
      </c>
      <c r="F2" s="1" t="s">
        <v>67</v>
      </c>
      <c r="G2" s="1" t="s">
        <v>68</v>
      </c>
      <c r="I2" s="1"/>
      <c r="J2" s="1"/>
      <c r="K2" s="1"/>
      <c r="L2" s="1"/>
      <c r="M2" s="17"/>
      <c r="N2" s="17"/>
      <c r="O2" s="1"/>
      <c r="P2" s="1"/>
      <c r="Q2" s="1"/>
      <c r="R2" s="1"/>
      <c r="S2" s="1"/>
      <c r="T2" s="1"/>
      <c r="U2" s="18"/>
      <c r="V2" s="1"/>
      <c r="W2" s="1"/>
      <c r="X2" s="1"/>
      <c r="Y2" s="1"/>
      <c r="Z2" s="1"/>
      <c r="AA2" s="1"/>
      <c r="AB2" s="1"/>
      <c r="AC2" s="1"/>
      <c r="AM2" s="10"/>
    </row>
    <row r="3" spans="1:39" x14ac:dyDescent="0.35">
      <c r="A3" t="str">
        <f>sets!O6</f>
        <v>a-agriv</v>
      </c>
      <c r="B3" s="13" t="s">
        <v>259</v>
      </c>
      <c r="C3" s="3" t="s">
        <v>259</v>
      </c>
      <c r="D3">
        <v>1</v>
      </c>
      <c r="E3" t="s">
        <v>259</v>
      </c>
      <c r="F3" s="1" t="s">
        <v>259</v>
      </c>
      <c r="G3" s="1" t="s">
        <v>259</v>
      </c>
      <c r="I3" t="s">
        <v>56</v>
      </c>
      <c r="J3" s="2">
        <v>0.04</v>
      </c>
      <c r="M3" s="15"/>
      <c r="N3" s="15"/>
      <c r="U3" s="10"/>
      <c r="AM3" s="10"/>
    </row>
    <row r="4" spans="1:39" x14ac:dyDescent="0.35">
      <c r="A4" t="str">
        <f>sets!O7</f>
        <v>a-agrie</v>
      </c>
      <c r="B4" s="13" t="s">
        <v>259</v>
      </c>
      <c r="C4" s="3" t="s">
        <v>259</v>
      </c>
      <c r="D4">
        <v>1</v>
      </c>
      <c r="E4" t="s">
        <v>259</v>
      </c>
      <c r="F4" s="1" t="s">
        <v>259</v>
      </c>
      <c r="G4" s="1" t="s">
        <v>259</v>
      </c>
      <c r="I4" t="s">
        <v>55</v>
      </c>
      <c r="J4" s="2">
        <v>0</v>
      </c>
      <c r="L4" t="s">
        <v>74</v>
      </c>
      <c r="M4" s="15"/>
      <c r="N4" s="15"/>
      <c r="U4" s="10"/>
      <c r="AM4" s="10"/>
    </row>
    <row r="5" spans="1:39" x14ac:dyDescent="0.35">
      <c r="A5" t="str">
        <f>sets!O8</f>
        <v>a-elev</v>
      </c>
      <c r="B5" s="13" t="s">
        <v>259</v>
      </c>
      <c r="C5" s="3" t="s">
        <v>259</v>
      </c>
      <c r="D5">
        <v>1</v>
      </c>
      <c r="E5" t="s">
        <v>259</v>
      </c>
      <c r="F5" s="1" t="s">
        <v>259</v>
      </c>
      <c r="G5" s="1" t="s">
        <v>259</v>
      </c>
      <c r="J5" s="2"/>
      <c r="M5" s="15"/>
      <c r="N5" s="15"/>
      <c r="U5" s="10"/>
      <c r="AM5" s="10"/>
    </row>
    <row r="6" spans="1:39" x14ac:dyDescent="0.35">
      <c r="A6" t="str">
        <f>sets!O9</f>
        <v>a-elevagr</v>
      </c>
      <c r="B6" s="13" t="s">
        <v>259</v>
      </c>
      <c r="C6" s="3" t="s">
        <v>259</v>
      </c>
      <c r="D6">
        <v>1</v>
      </c>
      <c r="E6" t="s">
        <v>259</v>
      </c>
      <c r="F6" s="1" t="s">
        <v>259</v>
      </c>
      <c r="G6" s="1" t="s">
        <v>259</v>
      </c>
      <c r="M6" s="15"/>
      <c r="N6" s="15"/>
      <c r="U6" s="10"/>
      <c r="AM6" s="10"/>
    </row>
    <row r="7" spans="1:39" x14ac:dyDescent="0.35">
      <c r="A7" t="str">
        <f>sets!O10</f>
        <v>a-sylv</v>
      </c>
      <c r="B7" s="13" t="s">
        <v>259</v>
      </c>
      <c r="C7" s="3" t="s">
        <v>259</v>
      </c>
      <c r="D7">
        <v>1</v>
      </c>
      <c r="E7" t="s">
        <v>259</v>
      </c>
      <c r="F7" s="1" t="s">
        <v>259</v>
      </c>
      <c r="G7" s="1" t="s">
        <v>259</v>
      </c>
      <c r="M7" s="15"/>
      <c r="N7" s="15"/>
      <c r="U7" s="10"/>
      <c r="AM7" s="10"/>
    </row>
    <row r="8" spans="1:39" x14ac:dyDescent="0.35">
      <c r="A8" t="str">
        <f>sets!O11</f>
        <v>a-pech</v>
      </c>
      <c r="B8" s="13" t="s">
        <v>259</v>
      </c>
      <c r="C8" s="3" t="s">
        <v>259</v>
      </c>
      <c r="D8">
        <v>1</v>
      </c>
      <c r="E8" t="s">
        <v>259</v>
      </c>
      <c r="F8" s="1" t="s">
        <v>259</v>
      </c>
      <c r="G8" s="1" t="s">
        <v>259</v>
      </c>
      <c r="M8" s="15"/>
      <c r="N8" s="15"/>
      <c r="U8" s="10"/>
      <c r="AM8" s="10"/>
    </row>
    <row r="9" spans="1:39" x14ac:dyDescent="0.35">
      <c r="A9" t="str">
        <f>sets!O12</f>
        <v>a-oil</v>
      </c>
      <c r="B9" s="13" t="s">
        <v>259</v>
      </c>
      <c r="C9" s="3" t="s">
        <v>259</v>
      </c>
      <c r="D9">
        <v>1</v>
      </c>
      <c r="E9" t="s">
        <v>259</v>
      </c>
      <c r="F9" s="1" t="s">
        <v>259</v>
      </c>
      <c r="G9" s="1" t="s">
        <v>259</v>
      </c>
      <c r="M9" s="15"/>
      <c r="N9" s="15"/>
      <c r="U9" s="10"/>
      <c r="AM9" s="10"/>
    </row>
    <row r="10" spans="1:39" x14ac:dyDescent="0.35">
      <c r="A10" t="str">
        <f>sets!O13</f>
        <v>a-gas</v>
      </c>
      <c r="B10" s="13" t="s">
        <v>259</v>
      </c>
      <c r="C10" s="3" t="s">
        <v>259</v>
      </c>
      <c r="D10">
        <v>1</v>
      </c>
      <c r="E10" t="s">
        <v>259</v>
      </c>
      <c r="F10" s="1" t="s">
        <v>259</v>
      </c>
      <c r="G10" s="1" t="s">
        <v>259</v>
      </c>
      <c r="M10" s="15"/>
      <c r="N10" s="15"/>
      <c r="U10" s="10"/>
      <c r="AM10" s="10"/>
    </row>
    <row r="11" spans="1:39" x14ac:dyDescent="0.35">
      <c r="A11" t="str">
        <f>sets!O14</f>
        <v>a-gold</v>
      </c>
      <c r="B11" s="13" t="s">
        <v>259</v>
      </c>
      <c r="C11" s="3" t="s">
        <v>259</v>
      </c>
      <c r="D11">
        <v>1</v>
      </c>
      <c r="E11" t="s">
        <v>259</v>
      </c>
      <c r="F11" s="1" t="s">
        <v>259</v>
      </c>
      <c r="G11" s="1" t="s">
        <v>259</v>
      </c>
      <c r="M11" s="15"/>
      <c r="N11" s="15"/>
      <c r="U11" s="10"/>
      <c r="AM11" s="10"/>
    </row>
    <row r="12" spans="1:39" x14ac:dyDescent="0.35">
      <c r="A12" t="str">
        <f>sets!O15</f>
        <v>a-oxt</v>
      </c>
      <c r="B12" s="13" t="s">
        <v>259</v>
      </c>
      <c r="C12" s="3" t="s">
        <v>259</v>
      </c>
      <c r="D12">
        <v>1</v>
      </c>
      <c r="E12" t="s">
        <v>259</v>
      </c>
      <c r="F12" s="1" t="s">
        <v>259</v>
      </c>
      <c r="G12" s="1" t="s">
        <v>259</v>
      </c>
      <c r="M12" s="15"/>
      <c r="N12" s="15"/>
      <c r="U12" s="10"/>
      <c r="AM12" s="10"/>
    </row>
    <row r="13" spans="1:39" x14ac:dyDescent="0.35">
      <c r="A13" t="str">
        <f>sets!O17</f>
        <v>a-oxt</v>
      </c>
      <c r="B13" s="13" t="s">
        <v>259</v>
      </c>
      <c r="C13" s="3" t="s">
        <v>259</v>
      </c>
      <c r="D13">
        <v>1</v>
      </c>
      <c r="E13" t="s">
        <v>259</v>
      </c>
      <c r="F13" s="1" t="s">
        <v>259</v>
      </c>
      <c r="G13" s="1" t="s">
        <v>259</v>
      </c>
      <c r="M13" s="15"/>
      <c r="N13" s="15"/>
      <c r="U13" s="10"/>
      <c r="AM13" s="10"/>
    </row>
    <row r="14" spans="1:39" x14ac:dyDescent="0.35">
      <c r="A14" t="str">
        <f>sets!O18</f>
        <v>a-oxt</v>
      </c>
      <c r="B14" s="13" t="s">
        <v>259</v>
      </c>
      <c r="C14" s="3" t="s">
        <v>259</v>
      </c>
      <c r="D14">
        <v>1</v>
      </c>
      <c r="E14" t="s">
        <v>259</v>
      </c>
      <c r="F14" s="1" t="s">
        <v>259</v>
      </c>
      <c r="G14" s="1" t="s">
        <v>259</v>
      </c>
      <c r="M14" s="15"/>
      <c r="N14" s="15"/>
      <c r="U14" s="10"/>
      <c r="AM14" s="10"/>
    </row>
    <row r="15" spans="1:39" x14ac:dyDescent="0.35">
      <c r="A15" t="str">
        <f>sets!O19</f>
        <v>a-oxt</v>
      </c>
      <c r="B15" s="13" t="s">
        <v>259</v>
      </c>
      <c r="C15" s="3" t="s">
        <v>259</v>
      </c>
      <c r="D15">
        <v>1</v>
      </c>
      <c r="E15" t="s">
        <v>259</v>
      </c>
      <c r="F15" s="1" t="s">
        <v>259</v>
      </c>
      <c r="G15" s="1" t="s">
        <v>259</v>
      </c>
      <c r="M15" s="15"/>
      <c r="N15" s="15"/>
      <c r="U15" s="10"/>
      <c r="AM15" s="10"/>
    </row>
    <row r="16" spans="1:39" x14ac:dyDescent="0.35">
      <c r="A16" t="str">
        <f>sets!O20</f>
        <v>a-oxt</v>
      </c>
      <c r="B16" s="13" t="s">
        <v>259</v>
      </c>
      <c r="C16" s="3" t="s">
        <v>259</v>
      </c>
      <c r="D16">
        <v>1</v>
      </c>
      <c r="E16" t="s">
        <v>259</v>
      </c>
      <c r="F16" s="1" t="s">
        <v>259</v>
      </c>
      <c r="G16" s="1" t="s">
        <v>259</v>
      </c>
      <c r="M16" s="15"/>
      <c r="N16" s="15"/>
      <c r="U16" s="10"/>
      <c r="AM16" s="10"/>
    </row>
    <row r="17" spans="1:39" x14ac:dyDescent="0.35">
      <c r="A17" t="str">
        <f>sets!O21</f>
        <v>a-oxt</v>
      </c>
      <c r="B17" s="13" t="s">
        <v>259</v>
      </c>
      <c r="C17" s="3" t="s">
        <v>259</v>
      </c>
      <c r="D17">
        <v>1</v>
      </c>
      <c r="E17" t="s">
        <v>259</v>
      </c>
      <c r="F17" s="1" t="s">
        <v>259</v>
      </c>
      <c r="G17" s="1" t="s">
        <v>259</v>
      </c>
      <c r="M17" s="15"/>
      <c r="N17" s="15"/>
      <c r="U17" s="10"/>
      <c r="AM17" s="10"/>
    </row>
    <row r="18" spans="1:39" x14ac:dyDescent="0.35">
      <c r="A18" t="str">
        <f>sets!O22</f>
        <v>a-meatfish</v>
      </c>
      <c r="B18" s="13" t="s">
        <v>259</v>
      </c>
      <c r="C18" s="3" t="s">
        <v>259</v>
      </c>
      <c r="D18">
        <v>1</v>
      </c>
      <c r="E18" t="s">
        <v>259</v>
      </c>
      <c r="F18" s="1" t="s">
        <v>259</v>
      </c>
      <c r="G18" s="1" t="s">
        <v>259</v>
      </c>
      <c r="M18" s="15"/>
      <c r="N18" s="15"/>
      <c r="U18" s="10"/>
      <c r="AM18" s="10"/>
    </row>
    <row r="19" spans="1:39" x14ac:dyDescent="0.35">
      <c r="A19" t="str">
        <f>sets!O23</f>
        <v>a-seed</v>
      </c>
      <c r="B19" s="13" t="s">
        <v>259</v>
      </c>
      <c r="C19" s="3" t="s">
        <v>259</v>
      </c>
      <c r="D19">
        <v>1</v>
      </c>
      <c r="E19" t="s">
        <v>259</v>
      </c>
      <c r="F19" s="1" t="s">
        <v>259</v>
      </c>
      <c r="G19" s="1" t="s">
        <v>259</v>
      </c>
      <c r="M19" s="15"/>
      <c r="N19" s="15"/>
      <c r="U19" s="10"/>
      <c r="AM19" s="10"/>
    </row>
    <row r="20" spans="1:39" x14ac:dyDescent="0.35">
      <c r="A20" t="str">
        <f>sets!O24</f>
        <v>a-cofcocoa</v>
      </c>
      <c r="B20" s="13" t="s">
        <v>259</v>
      </c>
      <c r="C20" s="3" t="s">
        <v>259</v>
      </c>
      <c r="D20">
        <v>1</v>
      </c>
      <c r="E20" t="s">
        <v>259</v>
      </c>
      <c r="F20" s="1" t="s">
        <v>259</v>
      </c>
      <c r="G20" s="1" t="s">
        <v>259</v>
      </c>
      <c r="M20" s="15"/>
      <c r="N20" s="15"/>
      <c r="U20" s="10"/>
      <c r="AM20" s="10"/>
    </row>
    <row r="21" spans="1:39" x14ac:dyDescent="0.35">
      <c r="A21" t="str">
        <f>sets!O25</f>
        <v>a-oilsedd</v>
      </c>
      <c r="B21" s="13" t="s">
        <v>259</v>
      </c>
      <c r="C21" s="3" t="s">
        <v>259</v>
      </c>
      <c r="D21">
        <v>1</v>
      </c>
      <c r="E21" t="s">
        <v>259</v>
      </c>
      <c r="F21" s="1" t="s">
        <v>259</v>
      </c>
      <c r="G21" s="1" t="s">
        <v>259</v>
      </c>
      <c r="M21" s="15"/>
      <c r="N21" s="15"/>
      <c r="U21" s="10"/>
      <c r="AM21" s="10"/>
    </row>
    <row r="22" spans="1:39" x14ac:dyDescent="0.35">
      <c r="A22" t="str">
        <f>sets!O26</f>
        <v>a-alim</v>
      </c>
      <c r="B22" s="13" t="s">
        <v>259</v>
      </c>
      <c r="C22" s="3" t="s">
        <v>259</v>
      </c>
      <c r="D22">
        <v>1</v>
      </c>
      <c r="E22" t="s">
        <v>259</v>
      </c>
      <c r="F22" s="1" t="s">
        <v>259</v>
      </c>
      <c r="G22" s="1" t="s">
        <v>259</v>
      </c>
      <c r="M22" s="15"/>
      <c r="N22" s="15"/>
      <c r="U22" s="10"/>
      <c r="AM22" s="10"/>
    </row>
    <row r="23" spans="1:39" x14ac:dyDescent="0.35">
      <c r="A23" t="str">
        <f>sets!O27</f>
        <v>a-drink</v>
      </c>
      <c r="B23" s="13" t="s">
        <v>259</v>
      </c>
      <c r="C23" s="3" t="s">
        <v>259</v>
      </c>
      <c r="D23">
        <v>1</v>
      </c>
      <c r="E23" t="s">
        <v>259</v>
      </c>
      <c r="F23" s="1" t="s">
        <v>259</v>
      </c>
      <c r="G23" s="1" t="s">
        <v>259</v>
      </c>
    </row>
    <row r="24" spans="1:39" x14ac:dyDescent="0.35">
      <c r="A24" t="str">
        <f>sets!O28</f>
        <v>a-tobaco</v>
      </c>
      <c r="B24" s="13" t="s">
        <v>259</v>
      </c>
      <c r="C24" s="3" t="s">
        <v>259</v>
      </c>
      <c r="D24">
        <v>1</v>
      </c>
      <c r="E24" t="s">
        <v>259</v>
      </c>
      <c r="F24" s="1" t="s">
        <v>259</v>
      </c>
      <c r="G24" s="1" t="s">
        <v>259</v>
      </c>
    </row>
    <row r="25" spans="1:39" x14ac:dyDescent="0.35">
      <c r="A25" t="str">
        <f>sets!O29</f>
        <v>a-text</v>
      </c>
      <c r="B25" s="13" t="s">
        <v>259</v>
      </c>
      <c r="C25" s="3" t="s">
        <v>259</v>
      </c>
      <c r="D25">
        <v>1</v>
      </c>
      <c r="E25" t="s">
        <v>259</v>
      </c>
      <c r="F25" s="1" t="s">
        <v>259</v>
      </c>
      <c r="G25" s="1" t="s">
        <v>259</v>
      </c>
    </row>
    <row r="26" spans="1:39" x14ac:dyDescent="0.35">
      <c r="A26" t="str">
        <f>sets!O30</f>
        <v>a-cuir</v>
      </c>
      <c r="B26" s="13" t="s">
        <v>259</v>
      </c>
      <c r="C26" s="3" t="s">
        <v>259</v>
      </c>
      <c r="D26">
        <v>1</v>
      </c>
      <c r="E26" t="s">
        <v>259</v>
      </c>
      <c r="F26" s="1" t="s">
        <v>259</v>
      </c>
      <c r="G26" s="1" t="s">
        <v>259</v>
      </c>
    </row>
    <row r="27" spans="1:39" x14ac:dyDescent="0.35">
      <c r="A27" t="str">
        <f>sets!O31</f>
        <v>a-wood</v>
      </c>
      <c r="B27" s="13" t="s">
        <v>259</v>
      </c>
      <c r="C27" s="3" t="s">
        <v>259</v>
      </c>
      <c r="D27">
        <v>1</v>
      </c>
      <c r="E27" t="s">
        <v>259</v>
      </c>
      <c r="F27" s="1" t="s">
        <v>259</v>
      </c>
      <c r="G27" s="1" t="s">
        <v>259</v>
      </c>
    </row>
    <row r="28" spans="1:39" x14ac:dyDescent="0.35">
      <c r="A28" t="str">
        <f>sets!O32</f>
        <v>a-paper</v>
      </c>
      <c r="B28" s="13" t="s">
        <v>259</v>
      </c>
      <c r="C28" s="3" t="s">
        <v>259</v>
      </c>
      <c r="D28">
        <v>1</v>
      </c>
      <c r="E28" t="s">
        <v>259</v>
      </c>
      <c r="F28" s="1" t="s">
        <v>259</v>
      </c>
      <c r="G28" s="1" t="s">
        <v>259</v>
      </c>
    </row>
    <row r="29" spans="1:39" x14ac:dyDescent="0.35">
      <c r="A29" t="str">
        <f>sets!O33</f>
        <v>a-rafoil</v>
      </c>
      <c r="B29" s="13" t="s">
        <v>259</v>
      </c>
      <c r="C29" s="3" t="s">
        <v>259</v>
      </c>
      <c r="D29">
        <v>1</v>
      </c>
      <c r="E29" t="s">
        <v>259</v>
      </c>
      <c r="F29" s="1" t="s">
        <v>259</v>
      </c>
      <c r="G29" s="1" t="s">
        <v>259</v>
      </c>
    </row>
    <row r="30" spans="1:39" x14ac:dyDescent="0.35">
      <c r="A30" t="str">
        <f>sets!O34</f>
        <v>a-chim</v>
      </c>
      <c r="B30" s="13" t="s">
        <v>259</v>
      </c>
      <c r="C30" s="3" t="s">
        <v>259</v>
      </c>
      <c r="D30">
        <v>1</v>
      </c>
      <c r="E30" t="s">
        <v>259</v>
      </c>
      <c r="F30" s="1" t="s">
        <v>259</v>
      </c>
      <c r="G30" s="1" t="s">
        <v>259</v>
      </c>
    </row>
    <row r="31" spans="1:39" x14ac:dyDescent="0.35">
      <c r="A31" t="str">
        <f>sets!O35</f>
        <v>a-rubber</v>
      </c>
      <c r="B31" s="13" t="s">
        <v>259</v>
      </c>
      <c r="C31" s="3" t="s">
        <v>259</v>
      </c>
      <c r="D31">
        <v>1</v>
      </c>
      <c r="E31" t="s">
        <v>259</v>
      </c>
      <c r="F31" s="1" t="s">
        <v>259</v>
      </c>
      <c r="G31" s="1" t="s">
        <v>259</v>
      </c>
    </row>
    <row r="32" spans="1:39" x14ac:dyDescent="0.35">
      <c r="A32" t="str">
        <f>sets!O36</f>
        <v>a-mineralprod</v>
      </c>
      <c r="B32" s="13" t="s">
        <v>259</v>
      </c>
      <c r="C32" s="3" t="s">
        <v>259</v>
      </c>
      <c r="D32">
        <v>1</v>
      </c>
      <c r="E32" t="s">
        <v>259</v>
      </c>
      <c r="F32" s="1" t="s">
        <v>259</v>
      </c>
      <c r="G32" s="1" t="s">
        <v>259</v>
      </c>
    </row>
    <row r="33" spans="1:7" x14ac:dyDescent="0.35">
      <c r="A33" t="str">
        <f>sets!O37</f>
        <v>a-metal</v>
      </c>
      <c r="B33" s="13" t="s">
        <v>259</v>
      </c>
      <c r="C33" s="3" t="s">
        <v>259</v>
      </c>
      <c r="D33">
        <v>1</v>
      </c>
      <c r="E33" t="s">
        <v>259</v>
      </c>
      <c r="F33" s="1" t="s">
        <v>259</v>
      </c>
      <c r="G33" s="1" t="s">
        <v>259</v>
      </c>
    </row>
    <row r="34" spans="1:7" x14ac:dyDescent="0.35">
      <c r="A34" t="str">
        <f>sets!O38</f>
        <v>a-equiptv</v>
      </c>
      <c r="B34" s="13" t="s">
        <v>259</v>
      </c>
      <c r="C34" s="3" t="s">
        <v>259</v>
      </c>
      <c r="D34">
        <v>1</v>
      </c>
      <c r="E34" t="s">
        <v>259</v>
      </c>
      <c r="F34" s="1" t="s">
        <v>259</v>
      </c>
      <c r="G34" s="1" t="s">
        <v>259</v>
      </c>
    </row>
    <row r="35" spans="1:7" x14ac:dyDescent="0.35">
      <c r="A35" t="str">
        <f>sets!O39</f>
        <v>a-trpmat</v>
      </c>
      <c r="B35" s="13" t="s">
        <v>259</v>
      </c>
      <c r="C35" s="3" t="s">
        <v>259</v>
      </c>
      <c r="D35">
        <v>1</v>
      </c>
      <c r="E35" t="s">
        <v>259</v>
      </c>
      <c r="F35" s="1" t="s">
        <v>259</v>
      </c>
      <c r="G35" s="1" t="s">
        <v>259</v>
      </c>
    </row>
    <row r="36" spans="1:7" x14ac:dyDescent="0.35">
      <c r="A36" t="str">
        <f>sets!O40</f>
        <v>a-meubl</v>
      </c>
      <c r="B36" s="13" t="s">
        <v>259</v>
      </c>
      <c r="C36" s="3" t="s">
        <v>259</v>
      </c>
      <c r="D36">
        <v>1</v>
      </c>
      <c r="E36" t="s">
        <v>259</v>
      </c>
      <c r="F36" s="1" t="s">
        <v>259</v>
      </c>
      <c r="G36" s="1" t="s">
        <v>259</v>
      </c>
    </row>
    <row r="37" spans="1:7" x14ac:dyDescent="0.35">
      <c r="A37" t="str">
        <f>sets!O41</f>
        <v>a-tnd</v>
      </c>
      <c r="B37" s="13" t="s">
        <v>259</v>
      </c>
      <c r="C37" s="3" t="s">
        <v>259</v>
      </c>
      <c r="D37">
        <v>1</v>
      </c>
      <c r="E37" t="s">
        <v>259</v>
      </c>
      <c r="F37" s="1" t="s">
        <v>259</v>
      </c>
      <c r="G37" s="1" t="s">
        <v>259</v>
      </c>
    </row>
    <row r="38" spans="1:7" x14ac:dyDescent="0.35">
      <c r="A38" t="str">
        <f>sets!O42</f>
        <v>a-gaselec</v>
      </c>
      <c r="B38" s="13" t="s">
        <v>259</v>
      </c>
      <c r="C38" s="3" t="s">
        <v>259</v>
      </c>
      <c r="D38">
        <v>1</v>
      </c>
      <c r="E38" t="s">
        <v>259</v>
      </c>
      <c r="F38" s="1" t="s">
        <v>259</v>
      </c>
      <c r="G38" s="1" t="s">
        <v>259</v>
      </c>
    </row>
    <row r="39" spans="1:7" x14ac:dyDescent="0.35">
      <c r="A39" t="str">
        <f>sets!O43</f>
        <v>a-hydro</v>
      </c>
      <c r="B39" s="13" t="s">
        <v>259</v>
      </c>
      <c r="C39" s="3" t="s">
        <v>259</v>
      </c>
      <c r="D39">
        <v>1</v>
      </c>
      <c r="E39" t="s">
        <v>259</v>
      </c>
      <c r="F39" s="1" t="s">
        <v>259</v>
      </c>
      <c r="G39" s="1" t="s">
        <v>259</v>
      </c>
    </row>
    <row r="40" spans="1:7" x14ac:dyDescent="0.35">
      <c r="A40" t="str">
        <f>sets!O44</f>
        <v>a-otherelec</v>
      </c>
      <c r="B40" s="13" t="s">
        <v>259</v>
      </c>
      <c r="C40" s="3" t="s">
        <v>259</v>
      </c>
      <c r="D40">
        <v>1</v>
      </c>
      <c r="E40" t="s">
        <v>259</v>
      </c>
      <c r="F40" s="1" t="s">
        <v>259</v>
      </c>
      <c r="G40" s="1" t="s">
        <v>259</v>
      </c>
    </row>
    <row r="41" spans="1:7" x14ac:dyDescent="0.35">
      <c r="A41" t="str">
        <f>sets!O45</f>
        <v>a-gasdistr</v>
      </c>
      <c r="B41" s="13" t="s">
        <v>259</v>
      </c>
      <c r="C41" s="3" t="s">
        <v>259</v>
      </c>
      <c r="D41">
        <v>1</v>
      </c>
      <c r="E41" t="s">
        <v>259</v>
      </c>
      <c r="F41" s="1" t="s">
        <v>259</v>
      </c>
      <c r="G41" s="1" t="s">
        <v>259</v>
      </c>
    </row>
    <row r="42" spans="1:7" x14ac:dyDescent="0.35">
      <c r="A42" t="str">
        <f>sets!O46</f>
        <v>a-water</v>
      </c>
      <c r="B42" s="13" t="s">
        <v>259</v>
      </c>
      <c r="C42" s="3" t="s">
        <v>259</v>
      </c>
      <c r="D42">
        <v>1</v>
      </c>
      <c r="E42" t="s">
        <v>259</v>
      </c>
      <c r="F42" s="1" t="s">
        <v>259</v>
      </c>
      <c r="G42" s="1" t="s">
        <v>259</v>
      </c>
    </row>
    <row r="43" spans="1:7" x14ac:dyDescent="0.35">
      <c r="A43" t="str">
        <f>sets!O47</f>
        <v>a-constr</v>
      </c>
      <c r="B43" s="13" t="s">
        <v>259</v>
      </c>
      <c r="C43" s="3" t="s">
        <v>259</v>
      </c>
      <c r="D43">
        <v>1</v>
      </c>
      <c r="E43" t="s">
        <v>259</v>
      </c>
      <c r="F43" s="1" t="s">
        <v>259</v>
      </c>
      <c r="G43" s="1" t="s">
        <v>259</v>
      </c>
    </row>
    <row r="44" spans="1:7" x14ac:dyDescent="0.35">
      <c r="A44" t="str">
        <f>sets!O48</f>
        <v>a-trade</v>
      </c>
      <c r="B44" s="13" t="s">
        <v>259</v>
      </c>
      <c r="C44" s="3" t="s">
        <v>259</v>
      </c>
      <c r="D44">
        <v>1</v>
      </c>
      <c r="E44" t="s">
        <v>259</v>
      </c>
      <c r="F44" s="1" t="s">
        <v>259</v>
      </c>
      <c r="G44" s="1" t="s">
        <v>259</v>
      </c>
    </row>
    <row r="45" spans="1:7" x14ac:dyDescent="0.35">
      <c r="A45" t="str">
        <f>sets!O49</f>
        <v>a-repar</v>
      </c>
      <c r="B45" s="13" t="s">
        <v>259</v>
      </c>
      <c r="C45" s="3" t="s">
        <v>259</v>
      </c>
      <c r="D45">
        <v>1</v>
      </c>
      <c r="E45" t="s">
        <v>259</v>
      </c>
      <c r="F45" s="1" t="s">
        <v>259</v>
      </c>
      <c r="G45" s="1" t="s">
        <v>259</v>
      </c>
    </row>
    <row r="46" spans="1:7" x14ac:dyDescent="0.35">
      <c r="A46" t="str">
        <f>sets!O50</f>
        <v>a-hotrest</v>
      </c>
      <c r="B46" s="13" t="s">
        <v>259</v>
      </c>
      <c r="C46" s="3" t="s">
        <v>259</v>
      </c>
      <c r="D46">
        <v>1</v>
      </c>
      <c r="E46" t="s">
        <v>259</v>
      </c>
      <c r="F46" s="1" t="s">
        <v>259</v>
      </c>
      <c r="G46" s="1" t="s">
        <v>259</v>
      </c>
    </row>
    <row r="47" spans="1:7" x14ac:dyDescent="0.35">
      <c r="A47" t="str">
        <f>sets!O51</f>
        <v>a-trpcomm</v>
      </c>
      <c r="B47" s="13" t="s">
        <v>259</v>
      </c>
      <c r="C47" s="3" t="s">
        <v>259</v>
      </c>
      <c r="D47">
        <v>1</v>
      </c>
      <c r="E47" t="s">
        <v>259</v>
      </c>
      <c r="F47" s="1" t="s">
        <v>259</v>
      </c>
      <c r="G47" s="1" t="s">
        <v>259</v>
      </c>
    </row>
    <row r="48" spans="1:7" x14ac:dyDescent="0.35">
      <c r="A48" t="str">
        <f>sets!O52</f>
        <v>a-telcom</v>
      </c>
      <c r="B48" s="13" t="s">
        <v>259</v>
      </c>
      <c r="C48" s="3" t="s">
        <v>259</v>
      </c>
      <c r="D48">
        <v>1</v>
      </c>
      <c r="E48" t="s">
        <v>259</v>
      </c>
      <c r="F48" s="1" t="s">
        <v>259</v>
      </c>
      <c r="G48" s="1" t="s">
        <v>259</v>
      </c>
    </row>
    <row r="49" spans="1:39" x14ac:dyDescent="0.35">
      <c r="A49" t="str">
        <f>sets!O53</f>
        <v>a-fin</v>
      </c>
      <c r="B49" s="13" t="s">
        <v>259</v>
      </c>
      <c r="C49" s="3" t="s">
        <v>259</v>
      </c>
      <c r="D49">
        <v>1</v>
      </c>
      <c r="E49" t="s">
        <v>259</v>
      </c>
      <c r="F49" s="1" t="s">
        <v>259</v>
      </c>
      <c r="G49" s="1" t="s">
        <v>259</v>
      </c>
    </row>
    <row r="50" spans="1:39" x14ac:dyDescent="0.35">
      <c r="A50" t="str">
        <f>sets!O54</f>
        <v>a-immo</v>
      </c>
      <c r="B50" s="13" t="s">
        <v>259</v>
      </c>
      <c r="C50" s="3" t="s">
        <v>259</v>
      </c>
      <c r="D50">
        <v>1</v>
      </c>
      <c r="E50" t="s">
        <v>259</v>
      </c>
      <c r="F50" s="1" t="s">
        <v>259</v>
      </c>
      <c r="G50" s="1" t="s">
        <v>259</v>
      </c>
    </row>
    <row r="51" spans="1:39" x14ac:dyDescent="0.35">
      <c r="A51" t="str">
        <f>sets!O55</f>
        <v>a-scient</v>
      </c>
      <c r="B51" s="13" t="s">
        <v>259</v>
      </c>
      <c r="C51" s="3" t="s">
        <v>259</v>
      </c>
      <c r="D51">
        <v>1</v>
      </c>
      <c r="E51" t="s">
        <v>259</v>
      </c>
      <c r="F51" s="1" t="s">
        <v>259</v>
      </c>
      <c r="G51" s="1" t="s">
        <v>259</v>
      </c>
    </row>
    <row r="52" spans="1:39" x14ac:dyDescent="0.35">
      <c r="A52" t="str">
        <f>sets!O56</f>
        <v>a-adm</v>
      </c>
      <c r="B52" s="13" t="s">
        <v>259</v>
      </c>
      <c r="C52" s="3" t="s">
        <v>259</v>
      </c>
      <c r="D52">
        <v>1</v>
      </c>
      <c r="E52" t="s">
        <v>259</v>
      </c>
      <c r="F52" s="1" t="s">
        <v>259</v>
      </c>
      <c r="G52" s="1" t="s">
        <v>259</v>
      </c>
    </row>
    <row r="53" spans="1:39" x14ac:dyDescent="0.35">
      <c r="A53" t="str">
        <f>sets!O57</f>
        <v>a-health</v>
      </c>
      <c r="B53" s="13" t="s">
        <v>259</v>
      </c>
      <c r="C53" s="3" t="s">
        <v>259</v>
      </c>
      <c r="D53">
        <v>1</v>
      </c>
      <c r="E53" t="s">
        <v>259</v>
      </c>
      <c r="F53" s="1" t="s">
        <v>259</v>
      </c>
      <c r="G53" s="1" t="s">
        <v>259</v>
      </c>
    </row>
    <row r="54" spans="1:39" x14ac:dyDescent="0.35">
      <c r="A54" t="str">
        <f>sets!O58</f>
        <v>a-xservp</v>
      </c>
      <c r="B54" s="13" t="s">
        <v>259</v>
      </c>
      <c r="C54" s="3" t="s">
        <v>259</v>
      </c>
      <c r="D54">
        <v>1</v>
      </c>
      <c r="E54" t="s">
        <v>259</v>
      </c>
      <c r="F54" s="1" t="s">
        <v>259</v>
      </c>
      <c r="G54" s="1" t="s">
        <v>259</v>
      </c>
    </row>
    <row r="55" spans="1:39" x14ac:dyDescent="0.35">
      <c r="B55" s="13"/>
      <c r="C55" s="3"/>
      <c r="F55" s="1"/>
    </row>
    <row r="56" spans="1:39" x14ac:dyDescent="0.35">
      <c r="B56" s="13"/>
      <c r="C56" s="3"/>
      <c r="F56" s="1"/>
    </row>
    <row r="57" spans="1:39" x14ac:dyDescent="0.35">
      <c r="A57" t="str">
        <f>sets!O16</f>
        <v>a-oxt</v>
      </c>
      <c r="B57" s="13" t="s">
        <v>259</v>
      </c>
      <c r="C57" s="3" t="s">
        <v>259</v>
      </c>
      <c r="D57">
        <v>1</v>
      </c>
      <c r="E57" t="s">
        <v>259</v>
      </c>
      <c r="F57" s="1" t="s">
        <v>259</v>
      </c>
      <c r="G57" s="1" t="s">
        <v>259</v>
      </c>
      <c r="M57" s="15"/>
      <c r="N57" s="15"/>
      <c r="U57" s="10"/>
      <c r="AM57" s="10"/>
    </row>
    <row r="58" spans="1:39" x14ac:dyDescent="0.35">
      <c r="B58" s="13"/>
      <c r="C58" s="3"/>
      <c r="F58" s="1"/>
    </row>
    <row r="59" spans="1:39" x14ac:dyDescent="0.35">
      <c r="B59" s="13"/>
      <c r="C59" s="3"/>
      <c r="F59" s="1"/>
    </row>
    <row r="60" spans="1:39" x14ac:dyDescent="0.35">
      <c r="B60" s="13"/>
      <c r="C60" s="3"/>
      <c r="F60" s="1"/>
    </row>
    <row r="61" spans="1:39" x14ac:dyDescent="0.35">
      <c r="B61" s="13"/>
      <c r="C61" s="3"/>
      <c r="F61" s="1"/>
    </row>
    <row r="62" spans="1:39" x14ac:dyDescent="0.35">
      <c r="B62" s="13"/>
      <c r="C62" s="3"/>
      <c r="F62" s="1"/>
    </row>
    <row r="63" spans="1:39" x14ac:dyDescent="0.35">
      <c r="B63" s="13"/>
      <c r="C63" s="3"/>
      <c r="F63" s="1"/>
    </row>
    <row r="64" spans="1:39" x14ac:dyDescent="0.35">
      <c r="B64" s="13"/>
      <c r="C64" s="3"/>
      <c r="F64" s="1"/>
    </row>
    <row r="65" spans="2:6" x14ac:dyDescent="0.35">
      <c r="B65" s="13"/>
      <c r="C65" s="3"/>
      <c r="F65" s="1"/>
    </row>
    <row r="66" spans="2:6" x14ac:dyDescent="0.35">
      <c r="B66" s="13"/>
      <c r="C66" s="3"/>
      <c r="F66" s="1"/>
    </row>
    <row r="67" spans="2:6" x14ac:dyDescent="0.35">
      <c r="B67" s="13"/>
      <c r="C67" s="3"/>
      <c r="F67" s="1"/>
    </row>
    <row r="68" spans="2:6" x14ac:dyDescent="0.35">
      <c r="B68" s="13"/>
      <c r="C68" s="3"/>
      <c r="F68" s="1"/>
    </row>
    <row r="69" spans="2:6" x14ac:dyDescent="0.35">
      <c r="B69" s="13"/>
      <c r="C69" s="3"/>
      <c r="F69" s="1"/>
    </row>
    <row r="70" spans="2:6" x14ac:dyDescent="0.35">
      <c r="B70" s="13"/>
      <c r="C70" s="3"/>
      <c r="F70" s="1"/>
    </row>
    <row r="71" spans="2:6" x14ac:dyDescent="0.35">
      <c r="B71" s="13"/>
      <c r="C71" s="3"/>
      <c r="F71" s="1"/>
    </row>
    <row r="72" spans="2:6" x14ac:dyDescent="0.35">
      <c r="B72" s="13"/>
      <c r="C72" s="3"/>
      <c r="F72" s="1"/>
    </row>
    <row r="73" spans="2:6" x14ac:dyDescent="0.35">
      <c r="B73" s="13"/>
      <c r="C73" s="3"/>
      <c r="F73" s="1"/>
    </row>
    <row r="74" spans="2:6" x14ac:dyDescent="0.35">
      <c r="B74" s="13"/>
      <c r="C74" s="3"/>
      <c r="F74" s="1"/>
    </row>
    <row r="75" spans="2:6" x14ac:dyDescent="0.35">
      <c r="B75" s="13"/>
      <c r="C75" s="3"/>
      <c r="F75" s="1"/>
    </row>
    <row r="76" spans="2:6" x14ac:dyDescent="0.35">
      <c r="B76" s="13"/>
      <c r="C76" s="3"/>
      <c r="F76" s="1"/>
    </row>
    <row r="77" spans="2:6" x14ac:dyDescent="0.35">
      <c r="B77" s="13"/>
      <c r="C77" s="3"/>
      <c r="F77" s="1"/>
    </row>
    <row r="78" spans="2:6" x14ac:dyDescent="0.35">
      <c r="B78" s="13"/>
      <c r="C78" s="3"/>
      <c r="F78" s="1"/>
    </row>
    <row r="79" spans="2:6" x14ac:dyDescent="0.35">
      <c r="B79" s="13"/>
      <c r="C79" s="3"/>
      <c r="F79" s="1"/>
    </row>
    <row r="80" spans="2:6" x14ac:dyDescent="0.35">
      <c r="B80" s="13"/>
      <c r="C80" s="3"/>
      <c r="F80" s="1"/>
    </row>
    <row r="81" spans="2:6" x14ac:dyDescent="0.35">
      <c r="B81" s="13"/>
      <c r="C81" s="3"/>
      <c r="F81" s="1"/>
    </row>
    <row r="82" spans="2:6" x14ac:dyDescent="0.35">
      <c r="B82" s="13"/>
      <c r="C82" s="3"/>
    </row>
    <row r="83" spans="2:6" x14ac:dyDescent="0.35">
      <c r="B83" s="13"/>
      <c r="C83" s="3"/>
    </row>
    <row r="84" spans="2:6" x14ac:dyDescent="0.35">
      <c r="B84" s="13"/>
      <c r="C84" s="3"/>
    </row>
    <row r="85" spans="2:6" x14ac:dyDescent="0.35">
      <c r="B85" s="13"/>
      <c r="C85" s="3"/>
    </row>
    <row r="86" spans="2:6" x14ac:dyDescent="0.35">
      <c r="B86" s="13"/>
      <c r="C86" s="3"/>
    </row>
    <row r="87" spans="2:6" x14ac:dyDescent="0.35">
      <c r="B87" s="13"/>
      <c r="C87" s="3"/>
    </row>
    <row r="88" spans="2:6" x14ac:dyDescent="0.35">
      <c r="B88" s="13"/>
      <c r="C88" s="3"/>
    </row>
    <row r="89" spans="2:6" x14ac:dyDescent="0.35">
      <c r="B89" s="13"/>
      <c r="C89" s="3"/>
    </row>
    <row r="90" spans="2:6" x14ac:dyDescent="0.35">
      <c r="B90" s="13"/>
      <c r="C90" s="3"/>
    </row>
    <row r="91" spans="2:6" x14ac:dyDescent="0.35">
      <c r="B91" s="13"/>
      <c r="C91" s="3"/>
    </row>
    <row r="92" spans="2:6" x14ac:dyDescent="0.35">
      <c r="B92" s="13"/>
      <c r="C92" s="3"/>
    </row>
    <row r="93" spans="2:6" x14ac:dyDescent="0.35">
      <c r="B93" s="13"/>
      <c r="C93" s="3"/>
    </row>
    <row r="94" spans="2:6" x14ac:dyDescent="0.35">
      <c r="B94" s="13"/>
      <c r="C94" s="3"/>
    </row>
    <row r="95" spans="2:6" x14ac:dyDescent="0.35">
      <c r="B95" s="13"/>
      <c r="C95" s="3"/>
    </row>
    <row r="96" spans="2:6" x14ac:dyDescent="0.35">
      <c r="B96" s="13"/>
      <c r="C96" s="3"/>
    </row>
    <row r="97" spans="2:3" x14ac:dyDescent="0.35">
      <c r="B97" s="13"/>
      <c r="C97" s="3"/>
    </row>
    <row r="98" spans="2:3" x14ac:dyDescent="0.35">
      <c r="B98" s="13"/>
      <c r="C98" s="3"/>
    </row>
    <row r="99" spans="2:3" x14ac:dyDescent="0.35">
      <c r="B99" s="13"/>
      <c r="C99" s="3"/>
    </row>
    <row r="100" spans="2:3" x14ac:dyDescent="0.35">
      <c r="B100" s="13"/>
      <c r="C100" s="3"/>
    </row>
    <row r="101" spans="2:3" x14ac:dyDescent="0.35">
      <c r="B101" s="13"/>
      <c r="C101" s="3"/>
    </row>
    <row r="102" spans="2:3" x14ac:dyDescent="0.35">
      <c r="B102" s="13"/>
      <c r="C102" s="3"/>
    </row>
    <row r="103" spans="2:3" x14ac:dyDescent="0.35">
      <c r="B103" s="13"/>
      <c r="C103" s="3"/>
    </row>
    <row r="104" spans="2:3" x14ac:dyDescent="0.35">
      <c r="B104" s="13"/>
      <c r="C104" s="3"/>
    </row>
    <row r="105" spans="2:3" x14ac:dyDescent="0.35">
      <c r="B105" s="13"/>
      <c r="C105" s="3"/>
    </row>
    <row r="106" spans="2:3" x14ac:dyDescent="0.35">
      <c r="B106" s="13"/>
      <c r="C106" s="3"/>
    </row>
    <row r="107" spans="2:3" x14ac:dyDescent="0.35">
      <c r="B107" s="13"/>
      <c r="C107" s="3"/>
    </row>
    <row r="108" spans="2:3" x14ac:dyDescent="0.35">
      <c r="B108" s="13"/>
      <c r="C108" s="3"/>
    </row>
    <row r="109" spans="2:3" x14ac:dyDescent="0.35">
      <c r="B109" s="13"/>
      <c r="C109" s="3"/>
    </row>
    <row r="110" spans="2:3" x14ac:dyDescent="0.35">
      <c r="B110" s="13"/>
      <c r="C110" s="3"/>
    </row>
    <row r="111" spans="2:3" x14ac:dyDescent="0.35">
      <c r="B111" s="13"/>
      <c r="C111" s="3"/>
    </row>
    <row r="112" spans="2:3" x14ac:dyDescent="0.35">
      <c r="B112" s="13"/>
      <c r="C112" s="3"/>
    </row>
    <row r="113" spans="2:3" x14ac:dyDescent="0.35">
      <c r="B113" s="13"/>
      <c r="C113" s="3"/>
    </row>
    <row r="114" spans="2:3" x14ac:dyDescent="0.35">
      <c r="B114" s="13"/>
      <c r="C114" s="3"/>
    </row>
    <row r="115" spans="2:3" x14ac:dyDescent="0.35">
      <c r="B115" s="13"/>
      <c r="C115" s="3"/>
    </row>
    <row r="116" spans="2:3" x14ac:dyDescent="0.35">
      <c r="B116" s="13"/>
      <c r="C116" s="3"/>
    </row>
    <row r="117" spans="2:3" x14ac:dyDescent="0.35">
      <c r="B117" s="13"/>
      <c r="C117" s="3"/>
    </row>
    <row r="118" spans="2:3" x14ac:dyDescent="0.35">
      <c r="B118" s="13"/>
      <c r="C118" s="3"/>
    </row>
    <row r="119" spans="2:3" x14ac:dyDescent="0.35">
      <c r="B119" s="13"/>
      <c r="C119" s="3"/>
    </row>
    <row r="120" spans="2:3" x14ac:dyDescent="0.35">
      <c r="B120" s="13"/>
      <c r="C120" s="3"/>
    </row>
    <row r="121" spans="2:3" x14ac:dyDescent="0.35">
      <c r="B121" s="13"/>
      <c r="C121" s="3"/>
    </row>
    <row r="122" spans="2:3" x14ac:dyDescent="0.35">
      <c r="B122" s="13"/>
      <c r="C122" s="3"/>
    </row>
    <row r="123" spans="2:3" x14ac:dyDescent="0.35">
      <c r="B123" s="13"/>
      <c r="C123" s="3"/>
    </row>
    <row r="124" spans="2:3" x14ac:dyDescent="0.35">
      <c r="B124" s="13"/>
      <c r="C124" s="3"/>
    </row>
    <row r="125" spans="2:3" x14ac:dyDescent="0.35">
      <c r="B125" s="13"/>
      <c r="C125" s="3"/>
    </row>
    <row r="126" spans="2:3" x14ac:dyDescent="0.35">
      <c r="B126" s="13"/>
      <c r="C126" s="3"/>
    </row>
    <row r="127" spans="2:3" x14ac:dyDescent="0.35">
      <c r="B127" s="13"/>
      <c r="C127" s="3"/>
    </row>
    <row r="128" spans="2:3" x14ac:dyDescent="0.35">
      <c r="B128" s="13"/>
      <c r="C128" s="3"/>
    </row>
    <row r="129" spans="2:3" x14ac:dyDescent="0.35">
      <c r="B129" s="13"/>
      <c r="C129" s="3"/>
    </row>
    <row r="130" spans="2:3" x14ac:dyDescent="0.35">
      <c r="B130" s="13"/>
      <c r="C130" s="3"/>
    </row>
    <row r="131" spans="2:3" x14ac:dyDescent="0.35">
      <c r="B131" s="13"/>
      <c r="C131" s="3"/>
    </row>
    <row r="132" spans="2:3" x14ac:dyDescent="0.35">
      <c r="B132" s="13"/>
      <c r="C132" s="3"/>
    </row>
    <row r="133" spans="2:3" x14ac:dyDescent="0.35">
      <c r="B133" s="13"/>
      <c r="C133" s="3"/>
    </row>
    <row r="134" spans="2:3" x14ac:dyDescent="0.35">
      <c r="B134" s="13"/>
      <c r="C134" s="3"/>
    </row>
    <row r="135" spans="2:3" x14ac:dyDescent="0.35">
      <c r="B135" s="13"/>
      <c r="C135" s="3"/>
    </row>
    <row r="136" spans="2:3" x14ac:dyDescent="0.35">
      <c r="B136" s="13"/>
      <c r="C136" s="3"/>
    </row>
    <row r="137" spans="2:3" x14ac:dyDescent="0.35">
      <c r="B137" s="13"/>
      <c r="C137" s="3"/>
    </row>
    <row r="138" spans="2:3" x14ac:dyDescent="0.35">
      <c r="B138" s="13"/>
      <c r="C138" s="3"/>
    </row>
    <row r="139" spans="2:3" x14ac:dyDescent="0.35">
      <c r="B139" s="13"/>
      <c r="C139" s="3"/>
    </row>
    <row r="140" spans="2:3" x14ac:dyDescent="0.35">
      <c r="B140" s="13"/>
      <c r="C140" s="3"/>
    </row>
    <row r="141" spans="2:3" x14ac:dyDescent="0.35">
      <c r="B141" s="13"/>
      <c r="C141" s="3"/>
    </row>
    <row r="142" spans="2:3" x14ac:dyDescent="0.35">
      <c r="B142" s="13"/>
      <c r="C142" s="3"/>
    </row>
    <row r="143" spans="2:3" x14ac:dyDescent="0.35">
      <c r="B143" s="13"/>
      <c r="C143" s="3"/>
    </row>
    <row r="144" spans="2:3" x14ac:dyDescent="0.35">
      <c r="B144" s="13"/>
      <c r="C144" s="3"/>
    </row>
    <row r="145" spans="2:3" x14ac:dyDescent="0.35">
      <c r="B145" s="13"/>
      <c r="C145" s="3"/>
    </row>
    <row r="146" spans="2:3" x14ac:dyDescent="0.35">
      <c r="B146" s="13"/>
      <c r="C146" s="3"/>
    </row>
    <row r="147" spans="2:3" x14ac:dyDescent="0.35">
      <c r="B147" s="13"/>
      <c r="C147" s="3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3"/>
  <dimension ref="A1:CJ20"/>
  <sheetViews>
    <sheetView workbookViewId="0">
      <selection activeCell="E5" sqref="E5"/>
    </sheetView>
  </sheetViews>
  <sheetFormatPr defaultRowHeight="14.5" x14ac:dyDescent="0.35"/>
  <cols>
    <col min="2" max="2" width="12" bestFit="1" customWidth="1"/>
    <col min="5" max="5" width="7.54296875" bestFit="1" customWidth="1"/>
  </cols>
  <sheetData>
    <row r="1" spans="1:88" x14ac:dyDescent="0.3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</row>
    <row r="2" spans="1:88" x14ac:dyDescent="0.35">
      <c r="A2" t="s">
        <v>60</v>
      </c>
      <c r="C2" t="s">
        <v>268</v>
      </c>
    </row>
    <row r="3" spans="1:88" x14ac:dyDescent="0.35">
      <c r="B3" t="s">
        <v>263</v>
      </c>
    </row>
    <row r="4" spans="1:88" x14ac:dyDescent="0.35">
      <c r="A4" t="str">
        <f>+VLOOKUP(B4,sets!$I$6:$I$71,1,0)</f>
        <v>c-oil0</v>
      </c>
      <c r="B4" s="66" t="s">
        <v>616</v>
      </c>
      <c r="C4" s="5">
        <v>1</v>
      </c>
      <c r="D4" s="45"/>
    </row>
    <row r="5" spans="1:88" x14ac:dyDescent="0.35">
      <c r="A5" t="str">
        <f>+VLOOKUP(B5,sets!$I$6:$I$71,1,0)</f>
        <v>c-gas0</v>
      </c>
      <c r="B5" s="66" t="s">
        <v>511</v>
      </c>
      <c r="C5" s="5">
        <v>1</v>
      </c>
      <c r="D5" s="45"/>
    </row>
    <row r="6" spans="1:88" x14ac:dyDescent="0.35">
      <c r="A6" t="str">
        <f>+VLOOKUP(B6,sets!$I$6:$I$71,1,0)</f>
        <v>c-rafoil0</v>
      </c>
      <c r="B6" s="66" t="s">
        <v>1217</v>
      </c>
      <c r="C6" s="5">
        <v>1</v>
      </c>
      <c r="D6" s="45"/>
    </row>
    <row r="7" spans="1:88" x14ac:dyDescent="0.35">
      <c r="A7" t="str">
        <f>+VLOOKUP(B7,sets!$I$6:$I$71,1,0)</f>
        <v>c-tnd0</v>
      </c>
      <c r="B7" s="66" t="s">
        <v>1224</v>
      </c>
      <c r="C7" s="5">
        <v>1</v>
      </c>
      <c r="D7" s="45"/>
    </row>
    <row r="8" spans="1:88" x14ac:dyDescent="0.35">
      <c r="A8" t="str">
        <f>+VLOOKUP(B8,sets!$I$6:$I$71,1,0)</f>
        <v>c-gaselec0</v>
      </c>
      <c r="B8" s="66" t="s">
        <v>1225</v>
      </c>
      <c r="C8" s="5">
        <v>1</v>
      </c>
    </row>
    <row r="9" spans="1:88" x14ac:dyDescent="0.35">
      <c r="A9" t="str">
        <f>+VLOOKUP(B9,sets!$I$6:$I$71,1,0)</f>
        <v>c-hydro0</v>
      </c>
      <c r="B9" s="66" t="s">
        <v>1226</v>
      </c>
      <c r="C9" s="5">
        <v>1</v>
      </c>
    </row>
    <row r="10" spans="1:88" x14ac:dyDescent="0.35">
      <c r="A10" t="str">
        <f>+VLOOKUP(B10,sets!$I$6:$I$71,1,0)</f>
        <v>c-otherelec0</v>
      </c>
      <c r="B10" s="66" t="s">
        <v>1227</v>
      </c>
      <c r="C10" s="5">
        <v>1</v>
      </c>
    </row>
    <row r="11" spans="1:88" x14ac:dyDescent="0.35">
      <c r="C11" s="5"/>
    </row>
    <row r="12" spans="1:88" x14ac:dyDescent="0.35">
      <c r="B12" s="45"/>
      <c r="C12" s="5"/>
    </row>
    <row r="13" spans="1:88" x14ac:dyDescent="0.35">
      <c r="C13" s="5"/>
    </row>
    <row r="14" spans="1:88" x14ac:dyDescent="0.35">
      <c r="C14" s="5"/>
    </row>
    <row r="15" spans="1:88" x14ac:dyDescent="0.35">
      <c r="C15" s="5"/>
    </row>
    <row r="16" spans="1:88" x14ac:dyDescent="0.35">
      <c r="C16" s="5"/>
    </row>
    <row r="17" spans="2:3" x14ac:dyDescent="0.35">
      <c r="B17" s="37"/>
      <c r="C17" s="5"/>
    </row>
    <row r="18" spans="2:3" x14ac:dyDescent="0.35">
      <c r="B18" s="37"/>
      <c r="C18" s="5"/>
    </row>
    <row r="19" spans="2:3" x14ac:dyDescent="0.35">
      <c r="B19" s="37"/>
      <c r="C19" s="5"/>
    </row>
    <row r="20" spans="2:3" x14ac:dyDescent="0.35">
      <c r="B20" s="37"/>
    </row>
  </sheetData>
  <phoneticPr fontId="11" type="noConversion"/>
  <conditionalFormatting sqref="B4:B10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  <headerFooter>
    <oddFooter>&amp;R&amp;1#&amp;"Calibri"&amp;12&amp;K000000Official Use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C394-01D7-48A6-9D44-571BECA75BE3}">
  <dimension ref="A1:GX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5" x14ac:dyDescent="0.35"/>
  <cols>
    <col min="1" max="16384" width="8.7265625" style="89"/>
  </cols>
  <sheetData>
    <row r="1" spans="1:206" x14ac:dyDescent="0.35">
      <c r="B1" s="89" t="s">
        <v>349</v>
      </c>
      <c r="C1" s="89" t="s">
        <v>350</v>
      </c>
      <c r="D1" s="89" t="s">
        <v>351</v>
      </c>
      <c r="E1" s="89" t="s">
        <v>352</v>
      </c>
      <c r="F1" s="89" t="s">
        <v>353</v>
      </c>
      <c r="G1" s="89" t="s">
        <v>354</v>
      </c>
      <c r="H1" s="89" t="s">
        <v>355</v>
      </c>
      <c r="I1" s="89" t="s">
        <v>356</v>
      </c>
      <c r="J1" s="89" t="s">
        <v>357</v>
      </c>
      <c r="K1" s="89" t="s">
        <v>358</v>
      </c>
      <c r="L1" s="89" t="s">
        <v>359</v>
      </c>
      <c r="M1" s="89" t="s">
        <v>360</v>
      </c>
      <c r="N1" s="89" t="s">
        <v>361</v>
      </c>
      <c r="O1" s="89" t="s">
        <v>362</v>
      </c>
      <c r="P1" s="89" t="s">
        <v>363</v>
      </c>
      <c r="Q1" s="89" t="s">
        <v>364</v>
      </c>
      <c r="R1" s="89" t="s">
        <v>365</v>
      </c>
      <c r="S1" s="89" t="s">
        <v>366</v>
      </c>
      <c r="T1" s="89" t="s">
        <v>367</v>
      </c>
      <c r="U1" s="89" t="s">
        <v>368</v>
      </c>
      <c r="V1" s="89" t="s">
        <v>369</v>
      </c>
      <c r="W1" s="89" t="s">
        <v>370</v>
      </c>
      <c r="X1" s="89" t="s">
        <v>371</v>
      </c>
      <c r="Y1" s="89" t="s">
        <v>372</v>
      </c>
      <c r="Z1" s="89" t="s">
        <v>373</v>
      </c>
      <c r="AA1" s="89" t="s">
        <v>374</v>
      </c>
      <c r="AB1" s="89" t="s">
        <v>375</v>
      </c>
      <c r="AC1" s="89" t="s">
        <v>376</v>
      </c>
      <c r="AD1" s="89" t="s">
        <v>377</v>
      </c>
      <c r="AE1" s="89" t="s">
        <v>378</v>
      </c>
      <c r="AF1" s="89" t="s">
        <v>379</v>
      </c>
      <c r="AG1" s="89" t="s">
        <v>380</v>
      </c>
      <c r="AH1" s="89" t="s">
        <v>381</v>
      </c>
      <c r="AI1" s="89" t="s">
        <v>382</v>
      </c>
      <c r="AJ1" s="89" t="s">
        <v>383</v>
      </c>
      <c r="AK1" s="89" t="s">
        <v>384</v>
      </c>
      <c r="AL1" s="89" t="s">
        <v>385</v>
      </c>
      <c r="AM1" s="89" t="s">
        <v>386</v>
      </c>
      <c r="AN1" s="89" t="s">
        <v>387</v>
      </c>
      <c r="AO1" s="89" t="s">
        <v>388</v>
      </c>
      <c r="AP1" s="89" t="s">
        <v>389</v>
      </c>
      <c r="AQ1" s="89" t="s">
        <v>390</v>
      </c>
      <c r="AR1" s="89" t="s">
        <v>391</v>
      </c>
      <c r="AS1" s="89" t="s">
        <v>392</v>
      </c>
      <c r="AT1" s="89" t="s">
        <v>393</v>
      </c>
      <c r="AU1" s="89" t="s">
        <v>394</v>
      </c>
      <c r="AV1" s="89" t="s">
        <v>395</v>
      </c>
      <c r="AW1" s="89" t="s">
        <v>396</v>
      </c>
      <c r="AX1" s="89" t="s">
        <v>397</v>
      </c>
      <c r="AY1" s="89" t="s">
        <v>398</v>
      </c>
      <c r="AZ1" s="89" t="s">
        <v>399</v>
      </c>
      <c r="BA1" s="89" t="s">
        <v>400</v>
      </c>
      <c r="BB1" s="89" t="s">
        <v>401</v>
      </c>
      <c r="BC1" s="89" t="s">
        <v>402</v>
      </c>
      <c r="BD1" s="89" t="s">
        <v>403</v>
      </c>
      <c r="BE1" s="89" t="s">
        <v>404</v>
      </c>
      <c r="BF1" s="89" t="s">
        <v>405</v>
      </c>
      <c r="BG1" s="89" t="s">
        <v>406</v>
      </c>
      <c r="BH1" s="89" t="s">
        <v>407</v>
      </c>
      <c r="BI1" s="89" t="s">
        <v>408</v>
      </c>
      <c r="BJ1" s="89" t="s">
        <v>409</v>
      </c>
      <c r="BK1" s="89" t="s">
        <v>410</v>
      </c>
      <c r="BL1" s="89" t="s">
        <v>411</v>
      </c>
      <c r="BM1" s="89" t="s">
        <v>412</v>
      </c>
      <c r="BN1" s="89" t="s">
        <v>413</v>
      </c>
      <c r="BO1" s="89" t="s">
        <v>414</v>
      </c>
      <c r="BP1" s="89" t="s">
        <v>415</v>
      </c>
      <c r="BQ1" s="89" t="s">
        <v>416</v>
      </c>
      <c r="BR1" s="89" t="s">
        <v>417</v>
      </c>
      <c r="BS1" s="89" t="s">
        <v>418</v>
      </c>
      <c r="BT1" s="89" t="s">
        <v>419</v>
      </c>
      <c r="BU1" s="89" t="s">
        <v>420</v>
      </c>
      <c r="BV1" s="89" t="s">
        <v>421</v>
      </c>
      <c r="BW1" s="89" t="s">
        <v>422</v>
      </c>
      <c r="BX1" s="89" t="s">
        <v>423</v>
      </c>
      <c r="BY1" s="89" t="s">
        <v>424</v>
      </c>
      <c r="BZ1" s="89" t="s">
        <v>425</v>
      </c>
      <c r="CA1" s="89" t="s">
        <v>426</v>
      </c>
      <c r="CB1" s="89" t="s">
        <v>427</v>
      </c>
      <c r="CC1" s="89" t="s">
        <v>428</v>
      </c>
      <c r="CD1" s="89" t="s">
        <v>429</v>
      </c>
      <c r="CE1" s="89" t="s">
        <v>430</v>
      </c>
      <c r="CF1" s="89" t="s">
        <v>431</v>
      </c>
      <c r="CG1" s="89" t="s">
        <v>432</v>
      </c>
      <c r="CH1" s="89" t="s">
        <v>433</v>
      </c>
      <c r="CI1" s="89" t="s">
        <v>434</v>
      </c>
      <c r="CJ1" s="89" t="s">
        <v>435</v>
      </c>
      <c r="CK1" s="89" t="s">
        <v>436</v>
      </c>
      <c r="CL1" s="89" t="s">
        <v>437</v>
      </c>
      <c r="CM1" s="89" t="s">
        <v>438</v>
      </c>
      <c r="CN1" s="89" t="s">
        <v>439</v>
      </c>
      <c r="CO1" s="89" t="s">
        <v>440</v>
      </c>
      <c r="CP1" s="89" t="s">
        <v>441</v>
      </c>
      <c r="CQ1" s="89" t="s">
        <v>442</v>
      </c>
      <c r="CR1" s="89" t="s">
        <v>443</v>
      </c>
      <c r="CS1" s="89" t="s">
        <v>444</v>
      </c>
      <c r="CT1" s="89" t="s">
        <v>445</v>
      </c>
      <c r="CU1" s="89" t="s">
        <v>446</v>
      </c>
      <c r="CV1" s="89" t="s">
        <v>447</v>
      </c>
      <c r="CW1" s="89" t="s">
        <v>448</v>
      </c>
      <c r="CX1" s="89" t="s">
        <v>449</v>
      </c>
      <c r="DA1" s="89">
        <v>1.4607760891194166</v>
      </c>
      <c r="DB1" s="89">
        <v>2.9950000000000001</v>
      </c>
      <c r="DC1" s="89">
        <v>51</v>
      </c>
      <c r="DD1" s="89">
        <v>52</v>
      </c>
      <c r="DE1" s="89">
        <v>53</v>
      </c>
      <c r="DF1" s="89">
        <v>54</v>
      </c>
      <c r="DG1" s="89">
        <v>55</v>
      </c>
      <c r="DH1" s="89">
        <v>56</v>
      </c>
      <c r="DI1" s="89">
        <v>57</v>
      </c>
      <c r="DJ1" s="89">
        <v>58</v>
      </c>
      <c r="DK1" s="89">
        <v>59</v>
      </c>
      <c r="DL1" s="89">
        <v>60</v>
      </c>
      <c r="DM1" s="89">
        <v>61</v>
      </c>
      <c r="DN1" s="89">
        <v>62</v>
      </c>
      <c r="DO1" s="89">
        <v>63</v>
      </c>
      <c r="DP1" s="89">
        <v>64</v>
      </c>
      <c r="DQ1" s="89">
        <v>65</v>
      </c>
      <c r="DR1" s="89">
        <v>66</v>
      </c>
      <c r="DS1" s="89">
        <v>67</v>
      </c>
      <c r="DT1" s="89">
        <v>68</v>
      </c>
      <c r="DU1" s="89">
        <v>69</v>
      </c>
      <c r="DV1" s="89">
        <v>70</v>
      </c>
      <c r="DW1" s="89">
        <v>71</v>
      </c>
      <c r="DX1" s="89">
        <v>72</v>
      </c>
      <c r="DY1" s="89">
        <v>73</v>
      </c>
      <c r="DZ1" s="89">
        <v>74</v>
      </c>
      <c r="EA1" s="89">
        <v>75</v>
      </c>
      <c r="EB1" s="89">
        <v>76</v>
      </c>
      <c r="EC1" s="89">
        <v>77</v>
      </c>
      <c r="ED1" s="89">
        <v>78</v>
      </c>
      <c r="EE1" s="89">
        <v>79</v>
      </c>
      <c r="EF1" s="89">
        <v>80</v>
      </c>
      <c r="EG1" s="89">
        <v>81</v>
      </c>
      <c r="EH1" s="89">
        <v>82</v>
      </c>
      <c r="EI1" s="89">
        <v>83</v>
      </c>
      <c r="EJ1" s="89">
        <v>84</v>
      </c>
      <c r="EK1" s="89">
        <v>85</v>
      </c>
      <c r="EL1" s="89">
        <v>86</v>
      </c>
      <c r="EM1" s="89">
        <v>87</v>
      </c>
      <c r="EN1" s="89">
        <v>88</v>
      </c>
      <c r="EO1" s="89">
        <v>89</v>
      </c>
      <c r="EP1" s="89">
        <v>90</v>
      </c>
      <c r="EQ1" s="89">
        <v>91</v>
      </c>
      <c r="ER1" s="89">
        <v>92</v>
      </c>
      <c r="ES1" s="89">
        <v>93</v>
      </c>
      <c r="ET1" s="89">
        <v>94</v>
      </c>
      <c r="EU1" s="89">
        <v>95</v>
      </c>
      <c r="EV1" s="89">
        <v>96</v>
      </c>
      <c r="EW1" s="89">
        <v>97</v>
      </c>
      <c r="EX1" s="89">
        <v>98</v>
      </c>
      <c r="EY1" s="89">
        <v>99</v>
      </c>
      <c r="EZ1" s="89">
        <v>100</v>
      </c>
      <c r="FA1" s="89">
        <v>101</v>
      </c>
      <c r="FB1" s="89">
        <v>102</v>
      </c>
      <c r="FC1" s="89">
        <v>103</v>
      </c>
      <c r="FD1" s="89">
        <v>104</v>
      </c>
      <c r="FE1" s="89">
        <v>105</v>
      </c>
      <c r="FF1" s="89">
        <v>106</v>
      </c>
      <c r="FG1" s="89">
        <v>107</v>
      </c>
      <c r="FH1" s="89">
        <v>108</v>
      </c>
      <c r="FI1" s="89">
        <v>109</v>
      </c>
      <c r="FJ1" s="89">
        <v>110</v>
      </c>
      <c r="FK1" s="89">
        <v>111</v>
      </c>
      <c r="FL1" s="89">
        <v>112</v>
      </c>
      <c r="FM1" s="89">
        <v>113</v>
      </c>
      <c r="FN1" s="89">
        <v>114</v>
      </c>
      <c r="FO1" s="89">
        <v>115</v>
      </c>
      <c r="FP1" s="89">
        <v>116</v>
      </c>
      <c r="FQ1" s="89">
        <v>117</v>
      </c>
      <c r="FR1" s="89">
        <v>118</v>
      </c>
      <c r="FS1" s="89">
        <v>119</v>
      </c>
      <c r="FT1" s="89">
        <v>120</v>
      </c>
      <c r="FU1" s="89">
        <v>121</v>
      </c>
      <c r="FV1" s="89">
        <v>122</v>
      </c>
      <c r="FW1" s="89">
        <v>123</v>
      </c>
      <c r="FX1" s="89">
        <v>124</v>
      </c>
      <c r="FY1" s="89">
        <v>125</v>
      </c>
      <c r="FZ1" s="89">
        <v>126</v>
      </c>
      <c r="GA1" s="89">
        <v>127</v>
      </c>
      <c r="GB1" s="89">
        <v>128</v>
      </c>
      <c r="GC1" s="89">
        <v>129</v>
      </c>
      <c r="GD1" s="89">
        <v>130</v>
      </c>
      <c r="GE1" s="89">
        <v>131</v>
      </c>
      <c r="GF1" s="89">
        <v>132</v>
      </c>
      <c r="GG1" s="89">
        <v>133</v>
      </c>
      <c r="GH1" s="89">
        <v>134</v>
      </c>
      <c r="GI1" s="89">
        <v>135</v>
      </c>
      <c r="GJ1" s="89">
        <v>136</v>
      </c>
      <c r="GK1" s="89">
        <v>137</v>
      </c>
      <c r="GL1" s="89">
        <v>138</v>
      </c>
      <c r="GM1" s="89">
        <v>139</v>
      </c>
      <c r="GN1" s="89">
        <v>140</v>
      </c>
      <c r="GO1" s="89">
        <v>141</v>
      </c>
      <c r="GP1" s="89">
        <v>142</v>
      </c>
      <c r="GQ1" s="89">
        <v>143</v>
      </c>
      <c r="GR1" s="89">
        <v>144</v>
      </c>
      <c r="GS1" s="89">
        <v>145</v>
      </c>
      <c r="GT1" s="89">
        <v>146</v>
      </c>
      <c r="GU1" s="89">
        <v>147</v>
      </c>
      <c r="GV1" s="89">
        <v>148</v>
      </c>
      <c r="GW1" s="89">
        <v>149</v>
      </c>
      <c r="GX1" s="89">
        <v>150</v>
      </c>
    </row>
    <row r="2" spans="1:206" x14ac:dyDescent="0.35">
      <c r="A2" s="90">
        <v>2021</v>
      </c>
      <c r="B2" s="89">
        <v>884.803</v>
      </c>
      <c r="C2" s="89">
        <v>853.20100000000002</v>
      </c>
      <c r="D2" s="89">
        <v>834.07799999999997</v>
      </c>
      <c r="E2" s="89">
        <v>822.42499999999995</v>
      </c>
      <c r="F2" s="89">
        <v>807.54100000000005</v>
      </c>
      <c r="G2" s="89">
        <v>787.35950000000003</v>
      </c>
      <c r="H2" s="89">
        <v>770.36</v>
      </c>
      <c r="I2" s="89">
        <v>756.89149999999995</v>
      </c>
      <c r="J2" s="89">
        <v>747.42949999999996</v>
      </c>
      <c r="K2" s="89">
        <v>739.46400000000006</v>
      </c>
      <c r="L2" s="89">
        <v>730.28800000000001</v>
      </c>
      <c r="M2" s="89">
        <v>714.524</v>
      </c>
      <c r="N2" s="89">
        <v>695.61350000000004</v>
      </c>
      <c r="O2" s="89">
        <v>678.61900000000003</v>
      </c>
      <c r="P2" s="89">
        <v>662.74249999999995</v>
      </c>
      <c r="Q2" s="89">
        <v>647.3605</v>
      </c>
      <c r="R2" s="89">
        <v>631.09849999999994</v>
      </c>
      <c r="S2" s="89">
        <v>615.08900000000006</v>
      </c>
      <c r="T2" s="89">
        <v>597.96500000000003</v>
      </c>
      <c r="U2" s="89">
        <v>579.29549999999995</v>
      </c>
      <c r="V2" s="89">
        <v>563.13400000000001</v>
      </c>
      <c r="W2" s="89">
        <v>546.47950000000003</v>
      </c>
      <c r="X2" s="89">
        <v>526.66399999999999</v>
      </c>
      <c r="Y2" s="89">
        <v>503.63900000000001</v>
      </c>
      <c r="Z2" s="89">
        <v>478.822</v>
      </c>
      <c r="AA2" s="89">
        <v>457.4085</v>
      </c>
      <c r="AB2" s="89">
        <v>437.94749999999999</v>
      </c>
      <c r="AC2" s="89">
        <v>421.79250000000002</v>
      </c>
      <c r="AD2" s="89">
        <v>410.14550000000003</v>
      </c>
      <c r="AE2" s="89">
        <v>398.21850000000001</v>
      </c>
      <c r="AF2" s="89">
        <v>385.35300000000001</v>
      </c>
      <c r="AG2" s="89">
        <v>372.40949999999998</v>
      </c>
      <c r="AH2" s="89">
        <v>355.40750000000003</v>
      </c>
      <c r="AI2" s="89">
        <v>331.57249999999999</v>
      </c>
      <c r="AJ2" s="89">
        <v>315.81099999999998</v>
      </c>
      <c r="AK2" s="89">
        <v>313.33749999999998</v>
      </c>
      <c r="AL2" s="89">
        <v>312.78300000000002</v>
      </c>
      <c r="AM2" s="89">
        <v>310.39550000000003</v>
      </c>
      <c r="AN2" s="89">
        <v>306.61700000000002</v>
      </c>
      <c r="AO2" s="89">
        <v>302.06900000000002</v>
      </c>
      <c r="AP2" s="89">
        <v>296.40449999999998</v>
      </c>
      <c r="AQ2" s="89">
        <v>289.08699999999999</v>
      </c>
      <c r="AR2" s="89">
        <v>279.58800000000002</v>
      </c>
      <c r="AS2" s="89">
        <v>269.13749999999999</v>
      </c>
      <c r="AT2" s="89">
        <v>255.6635</v>
      </c>
      <c r="AU2" s="89">
        <v>238.90049999999999</v>
      </c>
      <c r="AV2" s="89">
        <v>225.53450000000001</v>
      </c>
      <c r="AW2" s="89">
        <v>214.733</v>
      </c>
      <c r="AX2" s="89">
        <v>202.994</v>
      </c>
      <c r="AY2" s="89">
        <v>191.23750000000001</v>
      </c>
      <c r="AZ2" s="89">
        <v>179.54599999999999</v>
      </c>
      <c r="BA2" s="89">
        <v>168.25700000000001</v>
      </c>
      <c r="BB2" s="89">
        <v>157.7585</v>
      </c>
      <c r="BC2" s="89">
        <v>147.94999999999999</v>
      </c>
      <c r="BD2" s="89">
        <v>138.75700000000001</v>
      </c>
      <c r="BE2" s="89">
        <v>130.02500000000001</v>
      </c>
      <c r="BF2" s="89">
        <v>121.462</v>
      </c>
      <c r="BG2" s="89">
        <v>112.779</v>
      </c>
      <c r="BH2" s="89">
        <v>104.083</v>
      </c>
      <c r="BI2" s="89">
        <v>96.073999999999998</v>
      </c>
      <c r="BJ2" s="89">
        <v>89.180999999999997</v>
      </c>
      <c r="BK2" s="89">
        <v>82.9315</v>
      </c>
      <c r="BL2" s="89">
        <v>77.535499999999999</v>
      </c>
      <c r="BM2" s="89">
        <v>73.101500000000001</v>
      </c>
      <c r="BN2" s="89">
        <v>69.046999999999997</v>
      </c>
      <c r="BO2" s="89">
        <v>65.073999999999998</v>
      </c>
      <c r="BP2" s="89">
        <v>60.982500000000002</v>
      </c>
      <c r="BQ2" s="89">
        <v>56.670499999999997</v>
      </c>
      <c r="BR2" s="89">
        <v>52.106999999999999</v>
      </c>
      <c r="BS2" s="89">
        <v>47.471499999999999</v>
      </c>
      <c r="BT2" s="89">
        <v>42.905500000000004</v>
      </c>
      <c r="BU2" s="89">
        <v>38.508499999999998</v>
      </c>
      <c r="BV2" s="89">
        <v>34.2455</v>
      </c>
      <c r="BW2" s="89">
        <v>31.121500000000001</v>
      </c>
      <c r="BX2" s="89">
        <v>28.902999999999999</v>
      </c>
      <c r="BY2" s="89">
        <v>26.479500000000002</v>
      </c>
      <c r="BZ2" s="89">
        <v>23.998999999999999</v>
      </c>
      <c r="CA2" s="89">
        <v>21.5395</v>
      </c>
      <c r="CB2" s="89">
        <v>19.166</v>
      </c>
      <c r="CC2" s="89">
        <v>16.989999999999998</v>
      </c>
      <c r="CD2" s="89">
        <v>15.036</v>
      </c>
      <c r="CE2" s="89">
        <v>13.284000000000001</v>
      </c>
      <c r="CF2" s="89">
        <v>11.685499999999999</v>
      </c>
      <c r="CG2" s="89">
        <v>10.1655</v>
      </c>
      <c r="CH2" s="89">
        <v>8.7095000000000002</v>
      </c>
      <c r="CI2" s="89">
        <v>7.3460000000000001</v>
      </c>
      <c r="CJ2" s="89">
        <v>6.1185</v>
      </c>
      <c r="CK2" s="89">
        <v>5.0274999999999999</v>
      </c>
      <c r="CL2" s="89">
        <v>4.0629999999999997</v>
      </c>
      <c r="CM2" s="89">
        <v>3.2305000000000001</v>
      </c>
      <c r="CN2" s="89">
        <v>2.5255000000000001</v>
      </c>
      <c r="CO2" s="89">
        <v>1.9435</v>
      </c>
      <c r="CP2" s="89">
        <v>1.472</v>
      </c>
      <c r="CQ2" s="89">
        <v>1.0934999999999999</v>
      </c>
      <c r="CR2" s="89">
        <v>0.79549999999999998</v>
      </c>
      <c r="CS2" s="89">
        <v>0.56499999999999995</v>
      </c>
      <c r="CT2" s="89">
        <v>0.39150000000000001</v>
      </c>
      <c r="CU2" s="89">
        <v>0.26400000000000001</v>
      </c>
      <c r="CV2" s="89">
        <v>0.17349999999999999</v>
      </c>
      <c r="CW2" s="89">
        <v>0.11</v>
      </c>
      <c r="CX2" s="89">
        <v>0.16300000000000001</v>
      </c>
      <c r="CZ2" s="89">
        <v>27478.249000000003</v>
      </c>
      <c r="DA2" s="89">
        <v>26593.446</v>
      </c>
      <c r="DB2" s="89" t="e">
        <v>#REF!</v>
      </c>
    </row>
    <row r="3" spans="1:206" x14ac:dyDescent="0.35">
      <c r="A3" s="90">
        <v>2022</v>
      </c>
      <c r="B3" s="89">
        <v>897.71799999999996</v>
      </c>
      <c r="C3" s="89">
        <v>867.99599999999998</v>
      </c>
      <c r="D3" s="89">
        <v>847.21749999999997</v>
      </c>
      <c r="E3" s="89">
        <v>830.26649999999995</v>
      </c>
      <c r="F3" s="89">
        <v>819.78250000000003</v>
      </c>
      <c r="G3" s="89">
        <v>805.62</v>
      </c>
      <c r="H3" s="89">
        <v>785.86599999999999</v>
      </c>
      <c r="I3" s="89">
        <v>769.10850000000005</v>
      </c>
      <c r="J3" s="89">
        <v>755.80650000000003</v>
      </c>
      <c r="K3" s="89">
        <v>746.45749999999998</v>
      </c>
      <c r="L3" s="89">
        <v>738.56050000000005</v>
      </c>
      <c r="M3" s="89">
        <v>729.41949999999997</v>
      </c>
      <c r="N3" s="89">
        <v>713.66049999999996</v>
      </c>
      <c r="O3" s="89">
        <v>694.71699999999998</v>
      </c>
      <c r="P3" s="89">
        <v>677.64449999999999</v>
      </c>
      <c r="Q3" s="89">
        <v>661.65</v>
      </c>
      <c r="R3" s="89">
        <v>646.12</v>
      </c>
      <c r="S3" s="89">
        <v>629.69799999999998</v>
      </c>
      <c r="T3" s="89">
        <v>613.52049999999997</v>
      </c>
      <c r="U3" s="89">
        <v>596.24950000000001</v>
      </c>
      <c r="V3" s="89">
        <v>577.46199999999999</v>
      </c>
      <c r="W3" s="89">
        <v>561.20349999999996</v>
      </c>
      <c r="X3" s="89">
        <v>544.47299999999996</v>
      </c>
      <c r="Y3" s="89">
        <v>524.60550000000001</v>
      </c>
      <c r="Z3" s="89">
        <v>501.55950000000001</v>
      </c>
      <c r="AA3" s="89">
        <v>476.74349999999998</v>
      </c>
      <c r="AB3" s="89">
        <v>455.3295</v>
      </c>
      <c r="AC3" s="89">
        <v>435.86399999999998</v>
      </c>
      <c r="AD3" s="89">
        <v>419.70150000000001</v>
      </c>
      <c r="AE3" s="89">
        <v>408.02600000000001</v>
      </c>
      <c r="AF3" s="89">
        <v>396.0675</v>
      </c>
      <c r="AG3" s="89">
        <v>383.18650000000002</v>
      </c>
      <c r="AH3" s="89">
        <v>370.22149999999999</v>
      </c>
      <c r="AI3" s="89">
        <v>353.21300000000002</v>
      </c>
      <c r="AJ3" s="89">
        <v>329.4205</v>
      </c>
      <c r="AK3" s="89">
        <v>313.649</v>
      </c>
      <c r="AL3" s="89">
        <v>311.08449999999999</v>
      </c>
      <c r="AM3" s="89">
        <v>310.42899999999997</v>
      </c>
      <c r="AN3" s="89">
        <v>307.94099999999997</v>
      </c>
      <c r="AO3" s="89">
        <v>304.07100000000003</v>
      </c>
      <c r="AP3" s="89">
        <v>299.428</v>
      </c>
      <c r="AQ3" s="89">
        <v>293.68650000000002</v>
      </c>
      <c r="AR3" s="89">
        <v>286.30599999999998</v>
      </c>
      <c r="AS3" s="89">
        <v>276.75799999999998</v>
      </c>
      <c r="AT3" s="89">
        <v>266.2765</v>
      </c>
      <c r="AU3" s="89">
        <v>252.79300000000001</v>
      </c>
      <c r="AV3" s="89">
        <v>236.065</v>
      </c>
      <c r="AW3" s="89">
        <v>222.70500000000001</v>
      </c>
      <c r="AX3" s="89">
        <v>211.87</v>
      </c>
      <c r="AY3" s="89">
        <v>200.11099999999999</v>
      </c>
      <c r="AZ3" s="89">
        <v>188.334</v>
      </c>
      <c r="BA3" s="89">
        <v>176.64750000000001</v>
      </c>
      <c r="BB3" s="89">
        <v>165.375</v>
      </c>
      <c r="BC3" s="89">
        <v>154.887</v>
      </c>
      <c r="BD3" s="89">
        <v>145.10400000000001</v>
      </c>
      <c r="BE3" s="89">
        <v>135.93</v>
      </c>
      <c r="BF3" s="89">
        <v>127.21850000000001</v>
      </c>
      <c r="BG3" s="89">
        <v>118.679</v>
      </c>
      <c r="BH3" s="89">
        <v>110.01900000000001</v>
      </c>
      <c r="BI3" s="89">
        <v>101.3455</v>
      </c>
      <c r="BJ3" s="89">
        <v>93.337500000000006</v>
      </c>
      <c r="BK3" s="89">
        <v>86.4375</v>
      </c>
      <c r="BL3" s="89">
        <v>80.176500000000004</v>
      </c>
      <c r="BM3" s="89">
        <v>74.747</v>
      </c>
      <c r="BN3" s="89">
        <v>70.265500000000003</v>
      </c>
      <c r="BO3" s="89">
        <v>66.153499999999994</v>
      </c>
      <c r="BP3" s="89">
        <v>62.161999999999999</v>
      </c>
      <c r="BQ3" s="89">
        <v>58.096499999999999</v>
      </c>
      <c r="BR3" s="89">
        <v>53.819499999999998</v>
      </c>
      <c r="BS3" s="89">
        <v>49.3155</v>
      </c>
      <c r="BT3" s="89">
        <v>44.750999999999998</v>
      </c>
      <c r="BU3" s="89">
        <v>40.283999999999999</v>
      </c>
      <c r="BV3" s="89">
        <v>36.003999999999998</v>
      </c>
      <c r="BW3" s="89">
        <v>31.866</v>
      </c>
      <c r="BX3" s="89">
        <v>28.8245</v>
      </c>
      <c r="BY3" s="89">
        <v>26.641500000000001</v>
      </c>
      <c r="BZ3" s="89">
        <v>24.288499999999999</v>
      </c>
      <c r="CA3" s="89">
        <v>21.901499999999999</v>
      </c>
      <c r="CB3" s="89">
        <v>19.54</v>
      </c>
      <c r="CC3" s="89">
        <v>17.270499999999998</v>
      </c>
      <c r="CD3" s="89">
        <v>15.1965</v>
      </c>
      <c r="CE3" s="89">
        <v>13.330500000000001</v>
      </c>
      <c r="CF3" s="89">
        <v>11.644500000000001</v>
      </c>
      <c r="CG3" s="89">
        <v>10.103</v>
      </c>
      <c r="CH3" s="89">
        <v>8.6549999999999994</v>
      </c>
      <c r="CI3" s="89">
        <v>7.2925000000000004</v>
      </c>
      <c r="CJ3" s="89">
        <v>6.0490000000000004</v>
      </c>
      <c r="CK3" s="89">
        <v>4.9580000000000002</v>
      </c>
      <c r="CL3" s="89">
        <v>4.0125000000000002</v>
      </c>
      <c r="CM3" s="89">
        <v>3.1945000000000001</v>
      </c>
      <c r="CN3" s="89">
        <v>2.4969999999999999</v>
      </c>
      <c r="CO3" s="89">
        <v>1.9175</v>
      </c>
      <c r="CP3" s="89">
        <v>1.4495</v>
      </c>
      <c r="CQ3" s="89">
        <v>1.075</v>
      </c>
      <c r="CR3" s="89">
        <v>0.78049999999999997</v>
      </c>
      <c r="CS3" s="89">
        <v>0.55400000000000005</v>
      </c>
      <c r="CT3" s="89">
        <v>0.38400000000000001</v>
      </c>
      <c r="CU3" s="89">
        <v>0.25850000000000001</v>
      </c>
      <c r="CV3" s="89">
        <v>0.17050000000000001</v>
      </c>
      <c r="CW3" s="89">
        <v>0.108</v>
      </c>
      <c r="CX3" s="89">
        <v>0.1605</v>
      </c>
      <c r="CZ3" s="89">
        <v>28160.542500000003</v>
      </c>
      <c r="DA3" s="89">
        <v>27262.824500000002</v>
      </c>
      <c r="DB3" s="89">
        <v>215.42450000000099</v>
      </c>
    </row>
    <row r="4" spans="1:206" x14ac:dyDescent="0.35">
      <c r="A4" s="90">
        <v>2023</v>
      </c>
      <c r="B4" s="89">
        <v>911.05600000000004</v>
      </c>
      <c r="C4" s="89">
        <v>880.97199999999998</v>
      </c>
      <c r="D4" s="89">
        <v>861.99450000000002</v>
      </c>
      <c r="E4" s="89">
        <v>843.43299999999999</v>
      </c>
      <c r="F4" s="89">
        <v>827.68100000000004</v>
      </c>
      <c r="G4" s="89">
        <v>817.9085</v>
      </c>
      <c r="H4" s="89">
        <v>804.16</v>
      </c>
      <c r="I4" s="89">
        <v>784.649</v>
      </c>
      <c r="J4" s="89">
        <v>768.0575</v>
      </c>
      <c r="K4" s="89">
        <v>754.86900000000003</v>
      </c>
      <c r="L4" s="89">
        <v>745.5865</v>
      </c>
      <c r="M4" s="89">
        <v>737.72550000000001</v>
      </c>
      <c r="N4" s="89">
        <v>728.59199999999998</v>
      </c>
      <c r="O4" s="89">
        <v>712.81799999999998</v>
      </c>
      <c r="P4" s="89">
        <v>693.83550000000002</v>
      </c>
      <c r="Q4" s="89">
        <v>676.69600000000003</v>
      </c>
      <c r="R4" s="89">
        <v>660.61450000000002</v>
      </c>
      <c r="S4" s="89">
        <v>644.98749999999995</v>
      </c>
      <c r="T4" s="89">
        <v>628.46100000000001</v>
      </c>
      <c r="U4" s="89">
        <v>612.19000000000005</v>
      </c>
      <c r="V4" s="89">
        <v>594.84249999999997</v>
      </c>
      <c r="W4" s="89">
        <v>575.99800000000005</v>
      </c>
      <c r="X4" s="89">
        <v>559.68200000000002</v>
      </c>
      <c r="Y4" s="89">
        <v>542.89750000000004</v>
      </c>
      <c r="Z4" s="89">
        <v>522.99599999999998</v>
      </c>
      <c r="AA4" s="89">
        <v>499.93299999999999</v>
      </c>
      <c r="AB4" s="89">
        <v>475.11</v>
      </c>
      <c r="AC4" s="89">
        <v>453.678</v>
      </c>
      <c r="AD4" s="89">
        <v>434.19349999999997</v>
      </c>
      <c r="AE4" s="89">
        <v>417.99650000000003</v>
      </c>
      <c r="AF4" s="89">
        <v>406.26350000000002</v>
      </c>
      <c r="AG4" s="89">
        <v>394.25799999999998</v>
      </c>
      <c r="AH4" s="89">
        <v>381.33100000000002</v>
      </c>
      <c r="AI4" s="89">
        <v>368.31049999999999</v>
      </c>
      <c r="AJ4" s="89">
        <v>351.27850000000001</v>
      </c>
      <c r="AK4" s="89">
        <v>327.49950000000001</v>
      </c>
      <c r="AL4" s="89">
        <v>311.70350000000002</v>
      </c>
      <c r="AM4" s="89">
        <v>309.03649999999999</v>
      </c>
      <c r="AN4" s="89">
        <v>308.25749999999999</v>
      </c>
      <c r="AO4" s="89">
        <v>305.65899999999999</v>
      </c>
      <c r="AP4" s="89">
        <v>301.68150000000003</v>
      </c>
      <c r="AQ4" s="89">
        <v>296.94749999999999</v>
      </c>
      <c r="AR4" s="89">
        <v>291.1225</v>
      </c>
      <c r="AS4" s="89">
        <v>283.66899999999998</v>
      </c>
      <c r="AT4" s="89">
        <v>274.0745</v>
      </c>
      <c r="AU4" s="89">
        <v>263.54450000000003</v>
      </c>
      <c r="AV4" s="89">
        <v>250.0505</v>
      </c>
      <c r="AW4" s="89">
        <v>233.358</v>
      </c>
      <c r="AX4" s="89">
        <v>219.98599999999999</v>
      </c>
      <c r="AY4" s="89">
        <v>209.11449999999999</v>
      </c>
      <c r="AZ4" s="89">
        <v>197.3295</v>
      </c>
      <c r="BA4" s="89">
        <v>185.55250000000001</v>
      </c>
      <c r="BB4" s="89">
        <v>173.881</v>
      </c>
      <c r="BC4" s="89">
        <v>162.62299999999999</v>
      </c>
      <c r="BD4" s="89">
        <v>152.16200000000001</v>
      </c>
      <c r="BE4" s="89">
        <v>142.39850000000001</v>
      </c>
      <c r="BF4" s="89">
        <v>133.24449999999999</v>
      </c>
      <c r="BG4" s="89">
        <v>124.5515</v>
      </c>
      <c r="BH4" s="89">
        <v>116.023</v>
      </c>
      <c r="BI4" s="89">
        <v>107.3785</v>
      </c>
      <c r="BJ4" s="89">
        <v>98.718000000000004</v>
      </c>
      <c r="BK4" s="89">
        <v>90.728999999999999</v>
      </c>
      <c r="BL4" s="89">
        <v>83.831999999999994</v>
      </c>
      <c r="BM4" s="89">
        <v>77.561000000000007</v>
      </c>
      <c r="BN4" s="89">
        <v>72.114999999999995</v>
      </c>
      <c r="BO4" s="89">
        <v>67.59</v>
      </c>
      <c r="BP4" s="89">
        <v>63.463999999999999</v>
      </c>
      <c r="BQ4" s="89">
        <v>59.491500000000002</v>
      </c>
      <c r="BR4" s="89">
        <v>55.444000000000003</v>
      </c>
      <c r="BS4" s="89">
        <v>51.206499999999998</v>
      </c>
      <c r="BT4" s="89">
        <v>46.753999999999998</v>
      </c>
      <c r="BU4" s="89">
        <v>42.273000000000003</v>
      </c>
      <c r="BV4" s="89">
        <v>37.906999999999996</v>
      </c>
      <c r="BW4" s="89">
        <v>33.731000000000002</v>
      </c>
      <c r="BX4" s="89">
        <v>29.722999999999999</v>
      </c>
      <c r="BY4" s="89">
        <v>26.753499999999999</v>
      </c>
      <c r="BZ4" s="89">
        <v>24.609500000000001</v>
      </c>
      <c r="CA4" s="89">
        <v>22.326499999999999</v>
      </c>
      <c r="CB4" s="89">
        <v>20.018999999999998</v>
      </c>
      <c r="CC4" s="89">
        <v>17.7515</v>
      </c>
      <c r="CD4" s="89">
        <v>15.585000000000001</v>
      </c>
      <c r="CE4" s="89">
        <v>13.606</v>
      </c>
      <c r="CF4" s="89">
        <v>11.813499999999999</v>
      </c>
      <c r="CG4" s="89">
        <v>10.1915</v>
      </c>
      <c r="CH4" s="89">
        <v>8.7264999999999997</v>
      </c>
      <c r="CI4" s="89">
        <v>7.3710000000000004</v>
      </c>
      <c r="CJ4" s="89">
        <v>6.1215000000000002</v>
      </c>
      <c r="CK4" s="89">
        <v>5.0045000000000002</v>
      </c>
      <c r="CL4" s="89">
        <v>4.0430000000000001</v>
      </c>
      <c r="CM4" s="89">
        <v>3.2235</v>
      </c>
      <c r="CN4" s="89">
        <v>2.5234999999999999</v>
      </c>
      <c r="CO4" s="89">
        <v>1.9375</v>
      </c>
      <c r="CP4" s="89">
        <v>1.462</v>
      </c>
      <c r="CQ4" s="89">
        <v>1.0825</v>
      </c>
      <c r="CR4" s="89">
        <v>0.78549999999999998</v>
      </c>
      <c r="CS4" s="89">
        <v>0.55800000000000005</v>
      </c>
      <c r="CT4" s="89">
        <v>0.38700000000000001</v>
      </c>
      <c r="CU4" s="89">
        <v>0.26150000000000001</v>
      </c>
      <c r="CV4" s="89">
        <v>0.17299999999999999</v>
      </c>
      <c r="CW4" s="89">
        <v>0.111</v>
      </c>
      <c r="CX4" s="89">
        <v>0.16300000000000001</v>
      </c>
      <c r="CZ4" s="89">
        <v>28873.033500000009</v>
      </c>
      <c r="DA4" s="89">
        <v>27961.977500000008</v>
      </c>
      <c r="DB4" s="89">
        <v>198.56499999999505</v>
      </c>
    </row>
    <row r="5" spans="1:206" x14ac:dyDescent="0.35">
      <c r="A5" s="90">
        <v>2024</v>
      </c>
      <c r="B5" s="89">
        <v>926.6825</v>
      </c>
      <c r="C5" s="89">
        <v>894.36900000000003</v>
      </c>
      <c r="D5" s="89">
        <v>874.86350000000004</v>
      </c>
      <c r="E5" s="89">
        <v>858.12699999999995</v>
      </c>
      <c r="F5" s="89">
        <v>840.79300000000001</v>
      </c>
      <c r="G5" s="89">
        <v>825.77949999999998</v>
      </c>
      <c r="H5" s="89">
        <v>816.41949999999997</v>
      </c>
      <c r="I5" s="89">
        <v>802.91049999999996</v>
      </c>
      <c r="J5" s="89">
        <v>783.57500000000005</v>
      </c>
      <c r="K5" s="89">
        <v>767.10450000000003</v>
      </c>
      <c r="L5" s="89">
        <v>753.98950000000002</v>
      </c>
      <c r="M5" s="89">
        <v>744.745</v>
      </c>
      <c r="N5" s="89">
        <v>736.89149999999995</v>
      </c>
      <c r="O5" s="89">
        <v>727.73500000000001</v>
      </c>
      <c r="P5" s="89">
        <v>711.91750000000002</v>
      </c>
      <c r="Q5" s="89">
        <v>692.86900000000003</v>
      </c>
      <c r="R5" s="89">
        <v>675.64300000000003</v>
      </c>
      <c r="S5" s="89">
        <v>659.46450000000004</v>
      </c>
      <c r="T5" s="89">
        <v>643.72950000000003</v>
      </c>
      <c r="U5" s="89">
        <v>627.10799999999995</v>
      </c>
      <c r="V5" s="89">
        <v>610.755</v>
      </c>
      <c r="W5" s="89">
        <v>593.34199999999998</v>
      </c>
      <c r="X5" s="89">
        <v>574.44449999999995</v>
      </c>
      <c r="Y5" s="89">
        <v>558.07000000000005</v>
      </c>
      <c r="Z5" s="89">
        <v>541.23900000000003</v>
      </c>
      <c r="AA5" s="89">
        <v>521.30600000000004</v>
      </c>
      <c r="AB5" s="89">
        <v>498.22649999999999</v>
      </c>
      <c r="AC5" s="89">
        <v>473.3965</v>
      </c>
      <c r="AD5" s="89">
        <v>451.95</v>
      </c>
      <c r="AE5" s="89">
        <v>432.44549999999998</v>
      </c>
      <c r="AF5" s="89">
        <v>416.2115</v>
      </c>
      <c r="AG5" s="89">
        <v>404.43150000000003</v>
      </c>
      <c r="AH5" s="89">
        <v>392.37700000000001</v>
      </c>
      <c r="AI5" s="89">
        <v>379.39449999999999</v>
      </c>
      <c r="AJ5" s="89">
        <v>366.32799999999997</v>
      </c>
      <c r="AK5" s="89">
        <v>349.26600000000002</v>
      </c>
      <c r="AL5" s="89">
        <v>325.51150000000001</v>
      </c>
      <c r="AM5" s="89">
        <v>309.70350000000002</v>
      </c>
      <c r="AN5" s="89">
        <v>306.935</v>
      </c>
      <c r="AO5" s="89">
        <v>306.04050000000001</v>
      </c>
      <c r="AP5" s="89">
        <v>303.33249999999998</v>
      </c>
      <c r="AQ5" s="89">
        <v>299.26650000000001</v>
      </c>
      <c r="AR5" s="89">
        <v>294.44799999999998</v>
      </c>
      <c r="AS5" s="89">
        <v>288.54349999999999</v>
      </c>
      <c r="AT5" s="89">
        <v>281.02800000000002</v>
      </c>
      <c r="AU5" s="89">
        <v>271.38</v>
      </c>
      <c r="AV5" s="89">
        <v>260.80900000000003</v>
      </c>
      <c r="AW5" s="89">
        <v>247.31200000000001</v>
      </c>
      <c r="AX5" s="89">
        <v>230.64449999999999</v>
      </c>
      <c r="AY5" s="89">
        <v>217.267</v>
      </c>
      <c r="AZ5" s="89">
        <v>206.357</v>
      </c>
      <c r="BA5" s="89">
        <v>194.57149999999999</v>
      </c>
      <c r="BB5" s="89">
        <v>182.80699999999999</v>
      </c>
      <c r="BC5" s="89">
        <v>171.15199999999999</v>
      </c>
      <c r="BD5" s="89">
        <v>159.92699999999999</v>
      </c>
      <c r="BE5" s="89">
        <v>149.49199999999999</v>
      </c>
      <c r="BF5" s="89">
        <v>139.75299999999999</v>
      </c>
      <c r="BG5" s="89">
        <v>130.61949999999999</v>
      </c>
      <c r="BH5" s="89">
        <v>121.93600000000001</v>
      </c>
      <c r="BI5" s="89">
        <v>113.41549999999999</v>
      </c>
      <c r="BJ5" s="89">
        <v>104.77849999999999</v>
      </c>
      <c r="BK5" s="89">
        <v>96.147999999999996</v>
      </c>
      <c r="BL5" s="89">
        <v>88.188500000000005</v>
      </c>
      <c r="BM5" s="89">
        <v>81.292500000000004</v>
      </c>
      <c r="BN5" s="89">
        <v>75.028000000000006</v>
      </c>
      <c r="BO5" s="89">
        <v>69.569500000000005</v>
      </c>
      <c r="BP5" s="89">
        <v>65.043999999999997</v>
      </c>
      <c r="BQ5" s="89">
        <v>60.94</v>
      </c>
      <c r="BR5" s="89">
        <v>56.977499999999999</v>
      </c>
      <c r="BS5" s="89">
        <v>52.954500000000003</v>
      </c>
      <c r="BT5" s="89">
        <v>48.7455</v>
      </c>
      <c r="BU5" s="89">
        <v>44.36</v>
      </c>
      <c r="BV5" s="89">
        <v>39.963000000000001</v>
      </c>
      <c r="BW5" s="89">
        <v>35.685499999999998</v>
      </c>
      <c r="BX5" s="89">
        <v>31.622</v>
      </c>
      <c r="BY5" s="89">
        <v>27.734500000000001</v>
      </c>
      <c r="BZ5" s="89">
        <v>24.842500000000001</v>
      </c>
      <c r="CA5" s="89">
        <v>22.7425</v>
      </c>
      <c r="CB5" s="89">
        <v>20.52</v>
      </c>
      <c r="CC5" s="89">
        <v>18.294499999999999</v>
      </c>
      <c r="CD5" s="89">
        <v>16.123000000000001</v>
      </c>
      <c r="CE5" s="89">
        <v>14.0535</v>
      </c>
      <c r="CF5" s="89">
        <v>12.153499999999999</v>
      </c>
      <c r="CG5" s="89">
        <v>10.433</v>
      </c>
      <c r="CH5" s="89">
        <v>8.8960000000000008</v>
      </c>
      <c r="CI5" s="89">
        <v>7.5235000000000003</v>
      </c>
      <c r="CJ5" s="89">
        <v>6.2744999999999997</v>
      </c>
      <c r="CK5" s="89">
        <v>5.141</v>
      </c>
      <c r="CL5" s="89">
        <v>4.1435000000000004</v>
      </c>
      <c r="CM5" s="89">
        <v>3.2974999999999999</v>
      </c>
      <c r="CN5" s="89">
        <v>2.5855000000000001</v>
      </c>
      <c r="CO5" s="89">
        <v>1.988</v>
      </c>
      <c r="CP5" s="89">
        <v>1.4995000000000001</v>
      </c>
      <c r="CQ5" s="89">
        <v>1.1080000000000001</v>
      </c>
      <c r="CR5" s="89">
        <v>0.80300000000000005</v>
      </c>
      <c r="CS5" s="89">
        <v>0.57050000000000001</v>
      </c>
      <c r="CT5" s="89">
        <v>0.39550000000000002</v>
      </c>
      <c r="CU5" s="89">
        <v>0.26800000000000002</v>
      </c>
      <c r="CV5" s="89">
        <v>0.17699999999999999</v>
      </c>
      <c r="CW5" s="89">
        <v>0.1145</v>
      </c>
      <c r="CX5" s="89">
        <v>0.17</v>
      </c>
      <c r="CZ5" s="89">
        <v>29603.301500000009</v>
      </c>
      <c r="DA5" s="89">
        <v>28676.61900000001</v>
      </c>
      <c r="DB5" s="89">
        <v>196.41449999999895</v>
      </c>
    </row>
    <row r="6" spans="1:206" x14ac:dyDescent="0.35">
      <c r="A6" s="90">
        <v>2025</v>
      </c>
      <c r="B6" s="89">
        <v>941.5</v>
      </c>
      <c r="C6" s="89">
        <v>910.12249999999995</v>
      </c>
      <c r="D6" s="89">
        <v>888.2405</v>
      </c>
      <c r="E6" s="89">
        <v>870.97649999999999</v>
      </c>
      <c r="F6" s="89">
        <v>855.46199999999999</v>
      </c>
      <c r="G6" s="89">
        <v>838.875</v>
      </c>
      <c r="H6" s="89">
        <v>824.28700000000003</v>
      </c>
      <c r="I6" s="89">
        <v>815.16099999999994</v>
      </c>
      <c r="J6" s="89">
        <v>801.82050000000004</v>
      </c>
      <c r="K6" s="89">
        <v>782.61199999999997</v>
      </c>
      <c r="L6" s="89">
        <v>766.22050000000002</v>
      </c>
      <c r="M6" s="89">
        <v>753.14750000000004</v>
      </c>
      <c r="N6" s="89">
        <v>743.91300000000001</v>
      </c>
      <c r="O6" s="89">
        <v>736.03449999999998</v>
      </c>
      <c r="P6" s="89">
        <v>726.82600000000002</v>
      </c>
      <c r="Q6" s="89">
        <v>710.93700000000001</v>
      </c>
      <c r="R6" s="89">
        <v>691.80399999999997</v>
      </c>
      <c r="S6" s="89">
        <v>674.48099999999999</v>
      </c>
      <c r="T6" s="89">
        <v>658.19399999999996</v>
      </c>
      <c r="U6" s="89">
        <v>642.36</v>
      </c>
      <c r="V6" s="89">
        <v>625.65499999999997</v>
      </c>
      <c r="W6" s="89">
        <v>609.23199999999997</v>
      </c>
      <c r="X6" s="89">
        <v>591.7595</v>
      </c>
      <c r="Y6" s="89">
        <v>572.80899999999997</v>
      </c>
      <c r="Z6" s="89">
        <v>556.38499999999999</v>
      </c>
      <c r="AA6" s="89">
        <v>539.50900000000001</v>
      </c>
      <c r="AB6" s="89">
        <v>519.54549999999995</v>
      </c>
      <c r="AC6" s="89">
        <v>496.447</v>
      </c>
      <c r="AD6" s="89">
        <v>471.613</v>
      </c>
      <c r="AE6" s="89">
        <v>450.1515</v>
      </c>
      <c r="AF6" s="89">
        <v>430.62099999999998</v>
      </c>
      <c r="AG6" s="89">
        <v>414.36</v>
      </c>
      <c r="AH6" s="89">
        <v>402.52749999999997</v>
      </c>
      <c r="AI6" s="89">
        <v>390.411</v>
      </c>
      <c r="AJ6" s="89">
        <v>377.37900000000002</v>
      </c>
      <c r="AK6" s="89">
        <v>364.25549999999998</v>
      </c>
      <c r="AL6" s="89">
        <v>347.16899999999998</v>
      </c>
      <c r="AM6" s="89">
        <v>323.44900000000001</v>
      </c>
      <c r="AN6" s="89">
        <v>307.62799999999999</v>
      </c>
      <c r="AO6" s="89">
        <v>304.75900000000001</v>
      </c>
      <c r="AP6" s="89">
        <v>303.74400000000003</v>
      </c>
      <c r="AQ6" s="89">
        <v>300.9375</v>
      </c>
      <c r="AR6" s="89">
        <v>296.78100000000001</v>
      </c>
      <c r="AS6" s="89">
        <v>291.8725</v>
      </c>
      <c r="AT6" s="89">
        <v>285.89049999999997</v>
      </c>
      <c r="AU6" s="89">
        <v>278.298</v>
      </c>
      <c r="AV6" s="89">
        <v>268.59699999999998</v>
      </c>
      <c r="AW6" s="89">
        <v>257.98500000000001</v>
      </c>
      <c r="AX6" s="89">
        <v>244.46899999999999</v>
      </c>
      <c r="AY6" s="89">
        <v>227.82499999999999</v>
      </c>
      <c r="AZ6" s="89">
        <v>214.43299999999999</v>
      </c>
      <c r="BA6" s="89">
        <v>203.50299999999999</v>
      </c>
      <c r="BB6" s="89">
        <v>191.721</v>
      </c>
      <c r="BC6" s="89">
        <v>179.96600000000001</v>
      </c>
      <c r="BD6" s="89">
        <v>168.34100000000001</v>
      </c>
      <c r="BE6" s="89">
        <v>157.1465</v>
      </c>
      <c r="BF6" s="89">
        <v>146.73849999999999</v>
      </c>
      <c r="BG6" s="89">
        <v>137.02250000000001</v>
      </c>
      <c r="BH6" s="89">
        <v>127.899</v>
      </c>
      <c r="BI6" s="89">
        <v>119.2165</v>
      </c>
      <c r="BJ6" s="89">
        <v>110.68899999999999</v>
      </c>
      <c r="BK6" s="89">
        <v>102.06950000000001</v>
      </c>
      <c r="BL6" s="89">
        <v>93.474000000000004</v>
      </c>
      <c r="BM6" s="89">
        <v>85.534999999999997</v>
      </c>
      <c r="BN6" s="89">
        <v>78.655000000000001</v>
      </c>
      <c r="BO6" s="89">
        <v>72.397000000000006</v>
      </c>
      <c r="BP6" s="89">
        <v>66.965500000000006</v>
      </c>
      <c r="BQ6" s="89">
        <v>62.472000000000001</v>
      </c>
      <c r="BR6" s="89">
        <v>58.3795</v>
      </c>
      <c r="BS6" s="89">
        <v>54.433500000000002</v>
      </c>
      <c r="BT6" s="89">
        <v>50.423499999999997</v>
      </c>
      <c r="BU6" s="89">
        <v>46.262999999999998</v>
      </c>
      <c r="BV6" s="89">
        <v>41.948</v>
      </c>
      <c r="BW6" s="89">
        <v>37.6325</v>
      </c>
      <c r="BX6" s="89">
        <v>33.464500000000001</v>
      </c>
      <c r="BY6" s="89">
        <v>29.517499999999998</v>
      </c>
      <c r="BZ6" s="89">
        <v>25.763999999999999</v>
      </c>
      <c r="CA6" s="89">
        <v>22.962499999999999</v>
      </c>
      <c r="CB6" s="89">
        <v>20.906500000000001</v>
      </c>
      <c r="CC6" s="89">
        <v>18.755500000000001</v>
      </c>
      <c r="CD6" s="89">
        <v>16.617999999999999</v>
      </c>
      <c r="CE6" s="89">
        <v>14.54</v>
      </c>
      <c r="CF6" s="89">
        <v>12.554</v>
      </c>
      <c r="CG6" s="89">
        <v>10.734</v>
      </c>
      <c r="CH6" s="89">
        <v>9.1069999999999993</v>
      </c>
      <c r="CI6" s="89">
        <v>7.6695000000000002</v>
      </c>
      <c r="CJ6" s="89">
        <v>6.4050000000000002</v>
      </c>
      <c r="CK6" s="89">
        <v>5.2690000000000001</v>
      </c>
      <c r="CL6" s="89">
        <v>4.2560000000000002</v>
      </c>
      <c r="CM6" s="89">
        <v>3.3795000000000002</v>
      </c>
      <c r="CN6" s="89">
        <v>2.6440000000000001</v>
      </c>
      <c r="CO6" s="89">
        <v>2.0365000000000002</v>
      </c>
      <c r="CP6" s="89">
        <v>1.5385</v>
      </c>
      <c r="CQ6" s="89">
        <v>1.137</v>
      </c>
      <c r="CR6" s="89">
        <v>0.82250000000000001</v>
      </c>
      <c r="CS6" s="89">
        <v>0.58299999999999996</v>
      </c>
      <c r="CT6" s="89">
        <v>0.40450000000000003</v>
      </c>
      <c r="CU6" s="89">
        <v>0.27400000000000002</v>
      </c>
      <c r="CV6" s="89">
        <v>0.18099999999999999</v>
      </c>
      <c r="CW6" s="89">
        <v>0.11749999999999999</v>
      </c>
      <c r="CX6" s="89">
        <v>0.17699999999999999</v>
      </c>
      <c r="CZ6" s="89">
        <v>30344.181500000002</v>
      </c>
      <c r="DA6" s="89">
        <v>29402.681500000002</v>
      </c>
      <c r="DB6" s="89">
        <v>200.62000000000626</v>
      </c>
    </row>
    <row r="7" spans="1:206" x14ac:dyDescent="0.35">
      <c r="A7" s="90">
        <v>2026</v>
      </c>
      <c r="B7" s="89">
        <v>956.29499999999996</v>
      </c>
      <c r="C7" s="89">
        <v>925.077</v>
      </c>
      <c r="D7" s="89">
        <v>903.95849999999996</v>
      </c>
      <c r="E7" s="89">
        <v>884.33150000000001</v>
      </c>
      <c r="F7" s="89">
        <v>868.29300000000001</v>
      </c>
      <c r="G7" s="89">
        <v>853.52449999999999</v>
      </c>
      <c r="H7" s="89">
        <v>837.36950000000002</v>
      </c>
      <c r="I7" s="89">
        <v>823.02650000000006</v>
      </c>
      <c r="J7" s="89">
        <v>814.06399999999996</v>
      </c>
      <c r="K7" s="89">
        <v>800.84400000000005</v>
      </c>
      <c r="L7" s="89">
        <v>781.71849999999995</v>
      </c>
      <c r="M7" s="89">
        <v>765.37350000000004</v>
      </c>
      <c r="N7" s="89">
        <v>752.31500000000005</v>
      </c>
      <c r="O7" s="89">
        <v>743.05799999999999</v>
      </c>
      <c r="P7" s="89">
        <v>735.12599999999998</v>
      </c>
      <c r="Q7" s="89">
        <v>725.83699999999999</v>
      </c>
      <c r="R7" s="89">
        <v>709.85799999999995</v>
      </c>
      <c r="S7" s="89">
        <v>690.62750000000005</v>
      </c>
      <c r="T7" s="89">
        <v>673.197</v>
      </c>
      <c r="U7" s="89">
        <v>656.81</v>
      </c>
      <c r="V7" s="89">
        <v>640.88900000000001</v>
      </c>
      <c r="W7" s="89">
        <v>624.11300000000006</v>
      </c>
      <c r="X7" s="89">
        <v>607.62450000000001</v>
      </c>
      <c r="Y7" s="89">
        <v>590.09299999999996</v>
      </c>
      <c r="Z7" s="89">
        <v>571.09900000000005</v>
      </c>
      <c r="AA7" s="89">
        <v>554.62750000000005</v>
      </c>
      <c r="AB7" s="89">
        <v>537.70650000000001</v>
      </c>
      <c r="AC7" s="89">
        <v>517.70849999999996</v>
      </c>
      <c r="AD7" s="89">
        <v>494.59550000000002</v>
      </c>
      <c r="AE7" s="89">
        <v>469.75599999999997</v>
      </c>
      <c r="AF7" s="89">
        <v>448.274</v>
      </c>
      <c r="AG7" s="89">
        <v>428.72949999999997</v>
      </c>
      <c r="AH7" s="89">
        <v>412.43450000000001</v>
      </c>
      <c r="AI7" s="89">
        <v>400.53699999999998</v>
      </c>
      <c r="AJ7" s="89">
        <v>388.36349999999999</v>
      </c>
      <c r="AK7" s="89">
        <v>375.27199999999999</v>
      </c>
      <c r="AL7" s="89">
        <v>362.09449999999998</v>
      </c>
      <c r="AM7" s="89">
        <v>344.99299999999999</v>
      </c>
      <c r="AN7" s="89">
        <v>321.3075</v>
      </c>
      <c r="AO7" s="89">
        <v>305.47699999999998</v>
      </c>
      <c r="AP7" s="89">
        <v>302.50400000000002</v>
      </c>
      <c r="AQ7" s="89">
        <v>301.37650000000002</v>
      </c>
      <c r="AR7" s="89">
        <v>298.46949999999998</v>
      </c>
      <c r="AS7" s="89">
        <v>294.21699999999998</v>
      </c>
      <c r="AT7" s="89">
        <v>289.22149999999999</v>
      </c>
      <c r="AU7" s="89">
        <v>283.14600000000002</v>
      </c>
      <c r="AV7" s="89">
        <v>275.47699999999998</v>
      </c>
      <c r="AW7" s="89">
        <v>265.72149999999999</v>
      </c>
      <c r="AX7" s="89">
        <v>255.0515</v>
      </c>
      <c r="AY7" s="89">
        <v>241.51150000000001</v>
      </c>
      <c r="AZ7" s="89">
        <v>224.88499999999999</v>
      </c>
      <c r="BA7" s="89">
        <v>211.4965</v>
      </c>
      <c r="BB7" s="89">
        <v>200.5505</v>
      </c>
      <c r="BC7" s="89">
        <v>188.77</v>
      </c>
      <c r="BD7" s="89">
        <v>177.03649999999999</v>
      </c>
      <c r="BE7" s="89">
        <v>165.43950000000001</v>
      </c>
      <c r="BF7" s="89">
        <v>154.2765</v>
      </c>
      <c r="BG7" s="89">
        <v>143.89500000000001</v>
      </c>
      <c r="BH7" s="89">
        <v>134.191</v>
      </c>
      <c r="BI7" s="89">
        <v>125.0675</v>
      </c>
      <c r="BJ7" s="89">
        <v>116.37</v>
      </c>
      <c r="BK7" s="89">
        <v>107.846</v>
      </c>
      <c r="BL7" s="89">
        <v>99.248999999999995</v>
      </c>
      <c r="BM7" s="89">
        <v>90.679500000000004</v>
      </c>
      <c r="BN7" s="89">
        <v>82.776499999999999</v>
      </c>
      <c r="BO7" s="89">
        <v>75.913499999999999</v>
      </c>
      <c r="BP7" s="89">
        <v>69.703000000000003</v>
      </c>
      <c r="BQ7" s="89">
        <v>64.331999999999994</v>
      </c>
      <c r="BR7" s="89">
        <v>59.861499999999999</v>
      </c>
      <c r="BS7" s="89">
        <v>55.786000000000001</v>
      </c>
      <c r="BT7" s="89">
        <v>51.844499999999996</v>
      </c>
      <c r="BU7" s="89">
        <v>47.866999999999997</v>
      </c>
      <c r="BV7" s="89">
        <v>43.759500000000003</v>
      </c>
      <c r="BW7" s="89">
        <v>39.512</v>
      </c>
      <c r="BX7" s="89">
        <v>35.299999999999997</v>
      </c>
      <c r="BY7" s="89">
        <v>31.2455</v>
      </c>
      <c r="BZ7" s="89">
        <v>27.431000000000001</v>
      </c>
      <c r="CA7" s="89">
        <v>23.823</v>
      </c>
      <c r="CB7" s="89">
        <v>21.113499999999998</v>
      </c>
      <c r="CC7" s="89">
        <v>19.111000000000001</v>
      </c>
      <c r="CD7" s="89">
        <v>17.038499999999999</v>
      </c>
      <c r="CE7" s="89">
        <v>14.987500000000001</v>
      </c>
      <c r="CF7" s="89">
        <v>12.9895</v>
      </c>
      <c r="CG7" s="89">
        <v>11.087999999999999</v>
      </c>
      <c r="CH7" s="89">
        <v>9.3699999999999992</v>
      </c>
      <c r="CI7" s="89">
        <v>7.851</v>
      </c>
      <c r="CJ7" s="89">
        <v>6.5289999999999999</v>
      </c>
      <c r="CK7" s="89">
        <v>5.3775000000000004</v>
      </c>
      <c r="CL7" s="89">
        <v>4.3620000000000001</v>
      </c>
      <c r="CM7" s="89">
        <v>3.4710000000000001</v>
      </c>
      <c r="CN7" s="89">
        <v>2.7094999999999998</v>
      </c>
      <c r="CO7" s="89">
        <v>2.0825</v>
      </c>
      <c r="CP7" s="89">
        <v>1.5760000000000001</v>
      </c>
      <c r="CQ7" s="89">
        <v>1.1665000000000001</v>
      </c>
      <c r="CR7" s="89">
        <v>0.84399999999999997</v>
      </c>
      <c r="CS7" s="89">
        <v>0.59650000000000003</v>
      </c>
      <c r="CT7" s="89">
        <v>0.41349999999999998</v>
      </c>
      <c r="CU7" s="89">
        <v>0.28000000000000003</v>
      </c>
      <c r="CV7" s="89">
        <v>0.185</v>
      </c>
      <c r="CW7" s="89">
        <v>0.1205</v>
      </c>
      <c r="CX7" s="89">
        <v>0.1835</v>
      </c>
      <c r="CZ7" s="89">
        <v>31095.448499999991</v>
      </c>
      <c r="DA7" s="89">
        <v>30139.153499999986</v>
      </c>
      <c r="DB7" s="89">
        <v>205.02800000001662</v>
      </c>
    </row>
    <row r="8" spans="1:206" x14ac:dyDescent="0.35">
      <c r="A8" s="90">
        <v>2027</v>
      </c>
      <c r="B8" s="89">
        <v>971.24149999999997</v>
      </c>
      <c r="C8" s="89">
        <v>940.01350000000002</v>
      </c>
      <c r="D8" s="89">
        <v>918.88499999999999</v>
      </c>
      <c r="E8" s="89">
        <v>900.01800000000003</v>
      </c>
      <c r="F8" s="89">
        <v>881.63</v>
      </c>
      <c r="G8" s="89">
        <v>866.34050000000002</v>
      </c>
      <c r="H8" s="89">
        <v>852.00400000000002</v>
      </c>
      <c r="I8" s="89">
        <v>836.09900000000005</v>
      </c>
      <c r="J8" s="89">
        <v>821.92899999999997</v>
      </c>
      <c r="K8" s="89">
        <v>813.08150000000001</v>
      </c>
      <c r="L8" s="89">
        <v>799.93899999999996</v>
      </c>
      <c r="M8" s="89">
        <v>780.86350000000004</v>
      </c>
      <c r="N8" s="89">
        <v>764.53650000000005</v>
      </c>
      <c r="O8" s="89">
        <v>751.46100000000001</v>
      </c>
      <c r="P8" s="89">
        <v>742.15150000000006</v>
      </c>
      <c r="Q8" s="89">
        <v>734.13850000000002</v>
      </c>
      <c r="R8" s="89">
        <v>724.74850000000004</v>
      </c>
      <c r="S8" s="89">
        <v>708.66449999999998</v>
      </c>
      <c r="T8" s="89">
        <v>689.32849999999996</v>
      </c>
      <c r="U8" s="89">
        <v>671.79899999999998</v>
      </c>
      <c r="V8" s="89">
        <v>655.32449999999994</v>
      </c>
      <c r="W8" s="89">
        <v>639.327</v>
      </c>
      <c r="X8" s="89">
        <v>622.48500000000001</v>
      </c>
      <c r="Y8" s="89">
        <v>605.93349999999998</v>
      </c>
      <c r="Z8" s="89">
        <v>588.351</v>
      </c>
      <c r="AA8" s="89">
        <v>569.31650000000002</v>
      </c>
      <c r="AB8" s="89">
        <v>552.79549999999995</v>
      </c>
      <c r="AC8" s="89">
        <v>535.82749999999999</v>
      </c>
      <c r="AD8" s="89">
        <v>515.79849999999999</v>
      </c>
      <c r="AE8" s="89">
        <v>492.66849999999999</v>
      </c>
      <c r="AF8" s="89">
        <v>467.81900000000002</v>
      </c>
      <c r="AG8" s="89">
        <v>446.32799999999997</v>
      </c>
      <c r="AH8" s="89">
        <v>426.762</v>
      </c>
      <c r="AI8" s="89">
        <v>410.42200000000003</v>
      </c>
      <c r="AJ8" s="89">
        <v>398.46449999999999</v>
      </c>
      <c r="AK8" s="89">
        <v>386.22399999999999</v>
      </c>
      <c r="AL8" s="89">
        <v>373.0745</v>
      </c>
      <c r="AM8" s="89">
        <v>359.8535</v>
      </c>
      <c r="AN8" s="89">
        <v>342.73500000000001</v>
      </c>
      <c r="AO8" s="89">
        <v>319.089</v>
      </c>
      <c r="AP8" s="89">
        <v>303.2475</v>
      </c>
      <c r="AQ8" s="89">
        <v>300.17700000000002</v>
      </c>
      <c r="AR8" s="89">
        <v>298.9375</v>
      </c>
      <c r="AS8" s="89">
        <v>295.92349999999999</v>
      </c>
      <c r="AT8" s="89">
        <v>291.57749999999999</v>
      </c>
      <c r="AU8" s="89">
        <v>286.4785</v>
      </c>
      <c r="AV8" s="89">
        <v>280.30950000000001</v>
      </c>
      <c r="AW8" s="89">
        <v>272.56150000000002</v>
      </c>
      <c r="AX8" s="89">
        <v>262.73349999999999</v>
      </c>
      <c r="AY8" s="89">
        <v>251.99950000000001</v>
      </c>
      <c r="AZ8" s="89">
        <v>238.42699999999999</v>
      </c>
      <c r="BA8" s="89">
        <v>221.83699999999999</v>
      </c>
      <c r="BB8" s="89">
        <v>208.45849999999999</v>
      </c>
      <c r="BC8" s="89">
        <v>197.49250000000001</v>
      </c>
      <c r="BD8" s="89">
        <v>185.72550000000001</v>
      </c>
      <c r="BE8" s="89">
        <v>174.01300000000001</v>
      </c>
      <c r="BF8" s="89">
        <v>162.44450000000001</v>
      </c>
      <c r="BG8" s="89">
        <v>151.3115</v>
      </c>
      <c r="BH8" s="89">
        <v>140.94499999999999</v>
      </c>
      <c r="BI8" s="89">
        <v>131.24299999999999</v>
      </c>
      <c r="BJ8" s="89">
        <v>122.10299999999999</v>
      </c>
      <c r="BK8" s="89">
        <v>113.402</v>
      </c>
      <c r="BL8" s="89">
        <v>104.88549999999999</v>
      </c>
      <c r="BM8" s="89">
        <v>96.299499999999995</v>
      </c>
      <c r="BN8" s="89">
        <v>87.773499999999999</v>
      </c>
      <c r="BO8" s="89">
        <v>79.909000000000006</v>
      </c>
      <c r="BP8" s="89">
        <v>73.105999999999995</v>
      </c>
      <c r="BQ8" s="89">
        <v>66.977999999999994</v>
      </c>
      <c r="BR8" s="89">
        <v>61.658499999999997</v>
      </c>
      <c r="BS8" s="89">
        <v>57.215499999999999</v>
      </c>
      <c r="BT8" s="89">
        <v>53.145499999999998</v>
      </c>
      <c r="BU8" s="89">
        <v>49.228000000000002</v>
      </c>
      <c r="BV8" s="89">
        <v>45.289000000000001</v>
      </c>
      <c r="BW8" s="89">
        <v>41.229500000000002</v>
      </c>
      <c r="BX8" s="89">
        <v>37.073500000000003</v>
      </c>
      <c r="BY8" s="89">
        <v>32.969000000000001</v>
      </c>
      <c r="BZ8" s="89">
        <v>29.044499999999999</v>
      </c>
      <c r="CA8" s="89">
        <v>25.375</v>
      </c>
      <c r="CB8" s="89">
        <v>21.913</v>
      </c>
      <c r="CC8" s="89">
        <v>19.303000000000001</v>
      </c>
      <c r="CD8" s="89">
        <v>17.363499999999998</v>
      </c>
      <c r="CE8" s="89">
        <v>15.3675</v>
      </c>
      <c r="CF8" s="89">
        <v>13.39</v>
      </c>
      <c r="CG8" s="89">
        <v>11.474</v>
      </c>
      <c r="CH8" s="89">
        <v>9.6795000000000009</v>
      </c>
      <c r="CI8" s="89">
        <v>8.0779999999999994</v>
      </c>
      <c r="CJ8" s="89">
        <v>6.6829999999999998</v>
      </c>
      <c r="CK8" s="89">
        <v>5.4809999999999999</v>
      </c>
      <c r="CL8" s="89">
        <v>4.4509999999999996</v>
      </c>
      <c r="CM8" s="89">
        <v>3.556</v>
      </c>
      <c r="CN8" s="89">
        <v>2.7825000000000002</v>
      </c>
      <c r="CO8" s="89">
        <v>2.1335000000000002</v>
      </c>
      <c r="CP8" s="89">
        <v>1.611</v>
      </c>
      <c r="CQ8" s="89">
        <v>1.1944999999999999</v>
      </c>
      <c r="CR8" s="89">
        <v>0.86550000000000005</v>
      </c>
      <c r="CS8" s="89">
        <v>0.61199999999999999</v>
      </c>
      <c r="CT8" s="89">
        <v>0.42299999999999999</v>
      </c>
      <c r="CU8" s="89">
        <v>0.28649999999999998</v>
      </c>
      <c r="CV8" s="89">
        <v>0.1895</v>
      </c>
      <c r="CW8" s="89">
        <v>0.123</v>
      </c>
      <c r="CX8" s="89">
        <v>0.189</v>
      </c>
      <c r="CZ8" s="89">
        <v>31857.148499999988</v>
      </c>
      <c r="DA8" s="89">
        <v>30885.906999999988</v>
      </c>
      <c r="DB8" s="89">
        <v>209.541500000003</v>
      </c>
    </row>
    <row r="9" spans="1:206" x14ac:dyDescent="0.35">
      <c r="A9" s="90">
        <v>2028</v>
      </c>
      <c r="B9" s="89">
        <v>987.46349999999995</v>
      </c>
      <c r="C9" s="89">
        <v>955.08950000000004</v>
      </c>
      <c r="D9" s="89">
        <v>933.79300000000001</v>
      </c>
      <c r="E9" s="89">
        <v>914.91700000000003</v>
      </c>
      <c r="F9" s="89">
        <v>897.29</v>
      </c>
      <c r="G9" s="89">
        <v>879.66150000000005</v>
      </c>
      <c r="H9" s="89">
        <v>864.80799999999999</v>
      </c>
      <c r="I9" s="89">
        <v>850.721</v>
      </c>
      <c r="J9" s="89">
        <v>834.99350000000004</v>
      </c>
      <c r="K9" s="89">
        <v>820.94600000000003</v>
      </c>
      <c r="L9" s="89">
        <v>812.17200000000003</v>
      </c>
      <c r="M9" s="89">
        <v>799.07299999999998</v>
      </c>
      <c r="N9" s="89">
        <v>780.01900000000001</v>
      </c>
      <c r="O9" s="89">
        <v>763.678</v>
      </c>
      <c r="P9" s="89">
        <v>750.55550000000005</v>
      </c>
      <c r="Q9" s="89">
        <v>741.16700000000003</v>
      </c>
      <c r="R9" s="89">
        <v>733.05</v>
      </c>
      <c r="S9" s="89">
        <v>723.54399999999998</v>
      </c>
      <c r="T9" s="89">
        <v>707.34649999999999</v>
      </c>
      <c r="U9" s="89">
        <v>687.9135</v>
      </c>
      <c r="V9" s="89">
        <v>670.29600000000005</v>
      </c>
      <c r="W9" s="89">
        <v>653.745</v>
      </c>
      <c r="X9" s="89">
        <v>637.67899999999997</v>
      </c>
      <c r="Y9" s="89">
        <v>620.77350000000001</v>
      </c>
      <c r="Z9" s="89">
        <v>604.16549999999995</v>
      </c>
      <c r="AA9" s="89">
        <v>586.53449999999998</v>
      </c>
      <c r="AB9" s="89">
        <v>567.45849999999996</v>
      </c>
      <c r="AC9" s="89">
        <v>550.88699999999994</v>
      </c>
      <c r="AD9" s="89">
        <v>533.87249999999995</v>
      </c>
      <c r="AE9" s="89">
        <v>513.81050000000005</v>
      </c>
      <c r="AF9" s="89">
        <v>490.65750000000003</v>
      </c>
      <c r="AG9" s="89">
        <v>465.81099999999998</v>
      </c>
      <c r="AH9" s="89">
        <v>444.30349999999999</v>
      </c>
      <c r="AI9" s="89">
        <v>424.70499999999998</v>
      </c>
      <c r="AJ9" s="89">
        <v>408.32600000000002</v>
      </c>
      <c r="AK9" s="89">
        <v>396.298</v>
      </c>
      <c r="AL9" s="89">
        <v>383.99149999999997</v>
      </c>
      <c r="AM9" s="89">
        <v>370.7955</v>
      </c>
      <c r="AN9" s="89">
        <v>357.52699999999999</v>
      </c>
      <c r="AO9" s="89">
        <v>340.39449999999999</v>
      </c>
      <c r="AP9" s="89">
        <v>316.78899999999999</v>
      </c>
      <c r="AQ9" s="89">
        <v>300.94650000000001</v>
      </c>
      <c r="AR9" s="89">
        <v>297.77949999999998</v>
      </c>
      <c r="AS9" s="89">
        <v>296.41899999999998</v>
      </c>
      <c r="AT9" s="89">
        <v>293.30099999999999</v>
      </c>
      <c r="AU9" s="89">
        <v>288.84550000000002</v>
      </c>
      <c r="AV9" s="89">
        <v>283.642</v>
      </c>
      <c r="AW9" s="89">
        <v>277.37700000000001</v>
      </c>
      <c r="AX9" s="89">
        <v>269.53050000000002</v>
      </c>
      <c r="AY9" s="89">
        <v>259.62400000000002</v>
      </c>
      <c r="AZ9" s="89">
        <v>248.81399999999999</v>
      </c>
      <c r="BA9" s="89">
        <v>235.2285</v>
      </c>
      <c r="BB9" s="89">
        <v>218.68199999999999</v>
      </c>
      <c r="BC9" s="89">
        <v>205.30950000000001</v>
      </c>
      <c r="BD9" s="89">
        <v>194.33699999999999</v>
      </c>
      <c r="BE9" s="89">
        <v>182.58199999999999</v>
      </c>
      <c r="BF9" s="89">
        <v>170.89</v>
      </c>
      <c r="BG9" s="89">
        <v>159.34899999999999</v>
      </c>
      <c r="BH9" s="89">
        <v>148.23500000000001</v>
      </c>
      <c r="BI9" s="89">
        <v>137.87299999999999</v>
      </c>
      <c r="BJ9" s="89">
        <v>128.155</v>
      </c>
      <c r="BK9" s="89">
        <v>119.01</v>
      </c>
      <c r="BL9" s="89">
        <v>110.30800000000001</v>
      </c>
      <c r="BM9" s="89">
        <v>101.78749999999999</v>
      </c>
      <c r="BN9" s="89">
        <v>93.232500000000002</v>
      </c>
      <c r="BO9" s="89">
        <v>84.75</v>
      </c>
      <c r="BP9" s="89">
        <v>76.970500000000001</v>
      </c>
      <c r="BQ9" s="89">
        <v>70.263000000000005</v>
      </c>
      <c r="BR9" s="89">
        <v>64.209000000000003</v>
      </c>
      <c r="BS9" s="89">
        <v>58.947000000000003</v>
      </c>
      <c r="BT9" s="89">
        <v>54.521000000000001</v>
      </c>
      <c r="BU9" s="89">
        <v>50.475499999999997</v>
      </c>
      <c r="BV9" s="89">
        <v>46.588000000000001</v>
      </c>
      <c r="BW9" s="89">
        <v>42.682000000000002</v>
      </c>
      <c r="BX9" s="89">
        <v>38.695500000000003</v>
      </c>
      <c r="BY9" s="89">
        <v>34.636499999999998</v>
      </c>
      <c r="BZ9" s="89">
        <v>30.655000000000001</v>
      </c>
      <c r="CA9" s="89">
        <v>26.875499999999999</v>
      </c>
      <c r="CB9" s="89">
        <v>23.349499999999999</v>
      </c>
      <c r="CC9" s="89">
        <v>20.0425</v>
      </c>
      <c r="CD9" s="89">
        <v>17.540500000000002</v>
      </c>
      <c r="CE9" s="89">
        <v>15.662000000000001</v>
      </c>
      <c r="CF9" s="89">
        <v>13.730499999999999</v>
      </c>
      <c r="CG9" s="89">
        <v>11.829000000000001</v>
      </c>
      <c r="CH9" s="89">
        <v>10.016999999999999</v>
      </c>
      <c r="CI9" s="89">
        <v>8.3454999999999995</v>
      </c>
      <c r="CJ9" s="89">
        <v>6.8754999999999997</v>
      </c>
      <c r="CK9" s="89">
        <v>5.6105</v>
      </c>
      <c r="CL9" s="89">
        <v>4.5359999999999996</v>
      </c>
      <c r="CM9" s="89">
        <v>3.6280000000000001</v>
      </c>
      <c r="CN9" s="89">
        <v>2.8504999999999998</v>
      </c>
      <c r="CO9" s="89">
        <v>2.1905000000000001</v>
      </c>
      <c r="CP9" s="89">
        <v>1.65</v>
      </c>
      <c r="CQ9" s="89">
        <v>1.2210000000000001</v>
      </c>
      <c r="CR9" s="89">
        <v>0.88600000000000001</v>
      </c>
      <c r="CS9" s="89">
        <v>0.62749999999999995</v>
      </c>
      <c r="CT9" s="89">
        <v>0.4335</v>
      </c>
      <c r="CU9" s="89">
        <v>0.29299999999999998</v>
      </c>
      <c r="CV9" s="89">
        <v>0.19400000000000001</v>
      </c>
      <c r="CW9" s="89">
        <v>0.1255</v>
      </c>
      <c r="CX9" s="89">
        <v>0.19350000000000001</v>
      </c>
      <c r="CZ9" s="89">
        <v>32630.379999999994</v>
      </c>
      <c r="DA9" s="89">
        <v>31642.916499999996</v>
      </c>
      <c r="DB9" s="89">
        <v>214.23199999999269</v>
      </c>
    </row>
    <row r="10" spans="1:206" x14ac:dyDescent="0.35">
      <c r="A10" s="90">
        <v>2029</v>
      </c>
      <c r="B10" s="89">
        <v>1004.585</v>
      </c>
      <c r="C10" s="89">
        <v>971.41600000000005</v>
      </c>
      <c r="D10" s="89">
        <v>948.84050000000002</v>
      </c>
      <c r="E10" s="89">
        <v>929.798</v>
      </c>
      <c r="F10" s="89">
        <v>912.16499999999996</v>
      </c>
      <c r="G10" s="89">
        <v>895.30050000000006</v>
      </c>
      <c r="H10" s="89">
        <v>878.11500000000001</v>
      </c>
      <c r="I10" s="89">
        <v>863.51549999999997</v>
      </c>
      <c r="J10" s="89">
        <v>849.60500000000002</v>
      </c>
      <c r="K10" s="89">
        <v>834.00400000000002</v>
      </c>
      <c r="L10" s="89">
        <v>820.03650000000005</v>
      </c>
      <c r="M10" s="89">
        <v>811.30200000000002</v>
      </c>
      <c r="N10" s="89">
        <v>798.21799999999996</v>
      </c>
      <c r="O10" s="89">
        <v>779.15200000000004</v>
      </c>
      <c r="P10" s="89">
        <v>762.76850000000002</v>
      </c>
      <c r="Q10" s="89">
        <v>749.57100000000003</v>
      </c>
      <c r="R10" s="89">
        <v>740.08100000000002</v>
      </c>
      <c r="S10" s="89">
        <v>731.84749999999997</v>
      </c>
      <c r="T10" s="89">
        <v>722.21349999999995</v>
      </c>
      <c r="U10" s="89">
        <v>705.91</v>
      </c>
      <c r="V10" s="89">
        <v>686.39149999999995</v>
      </c>
      <c r="W10" s="89">
        <v>668.69949999999994</v>
      </c>
      <c r="X10" s="89">
        <v>652.07950000000005</v>
      </c>
      <c r="Y10" s="89">
        <v>635.94550000000004</v>
      </c>
      <c r="Z10" s="89">
        <v>618.98249999999996</v>
      </c>
      <c r="AA10" s="89">
        <v>602.32100000000003</v>
      </c>
      <c r="AB10" s="89">
        <v>584.64200000000005</v>
      </c>
      <c r="AC10" s="89">
        <v>565.52200000000005</v>
      </c>
      <c r="AD10" s="89">
        <v>548.90049999999997</v>
      </c>
      <c r="AE10" s="89">
        <v>531.83799999999997</v>
      </c>
      <c r="AF10" s="89">
        <v>511.73649999999998</v>
      </c>
      <c r="AG10" s="89">
        <v>488.5745</v>
      </c>
      <c r="AH10" s="89">
        <v>463.72199999999998</v>
      </c>
      <c r="AI10" s="89">
        <v>442.18650000000002</v>
      </c>
      <c r="AJ10" s="89">
        <v>422.56299999999999</v>
      </c>
      <c r="AK10" s="89">
        <v>406.13499999999999</v>
      </c>
      <c r="AL10" s="89">
        <v>394.03750000000002</v>
      </c>
      <c r="AM10" s="89">
        <v>381.67599999999999</v>
      </c>
      <c r="AN10" s="89">
        <v>368.42849999999999</v>
      </c>
      <c r="AO10" s="89">
        <v>355.11450000000002</v>
      </c>
      <c r="AP10" s="89">
        <v>337.96800000000002</v>
      </c>
      <c r="AQ10" s="89">
        <v>314.4135</v>
      </c>
      <c r="AR10" s="89">
        <v>298.57299999999998</v>
      </c>
      <c r="AS10" s="89">
        <v>295.30250000000001</v>
      </c>
      <c r="AT10" s="89">
        <v>293.82400000000001</v>
      </c>
      <c r="AU10" s="89">
        <v>290.58550000000002</v>
      </c>
      <c r="AV10" s="89">
        <v>286.01850000000002</v>
      </c>
      <c r="AW10" s="89">
        <v>280.70850000000002</v>
      </c>
      <c r="AX10" s="89">
        <v>274.32650000000001</v>
      </c>
      <c r="AY10" s="89">
        <v>266.37450000000001</v>
      </c>
      <c r="AZ10" s="89">
        <v>256.37650000000002</v>
      </c>
      <c r="BA10" s="89">
        <v>245.5095</v>
      </c>
      <c r="BB10" s="89">
        <v>231.91550000000001</v>
      </c>
      <c r="BC10" s="89">
        <v>215.41</v>
      </c>
      <c r="BD10" s="89">
        <v>202.059</v>
      </c>
      <c r="BE10" s="89">
        <v>191.077</v>
      </c>
      <c r="BF10" s="89">
        <v>179.33349999999999</v>
      </c>
      <c r="BG10" s="89">
        <v>167.66149999999999</v>
      </c>
      <c r="BH10" s="89">
        <v>156.136</v>
      </c>
      <c r="BI10" s="89">
        <v>145.02950000000001</v>
      </c>
      <c r="BJ10" s="89">
        <v>134.65299999999999</v>
      </c>
      <c r="BK10" s="89">
        <v>124.931</v>
      </c>
      <c r="BL10" s="89">
        <v>115.78400000000001</v>
      </c>
      <c r="BM10" s="89">
        <v>107.0705</v>
      </c>
      <c r="BN10" s="89">
        <v>98.563500000000005</v>
      </c>
      <c r="BO10" s="89">
        <v>90.039000000000001</v>
      </c>
      <c r="BP10" s="89">
        <v>81.650499999999994</v>
      </c>
      <c r="BQ10" s="89">
        <v>73.992999999999995</v>
      </c>
      <c r="BR10" s="89">
        <v>67.373000000000005</v>
      </c>
      <c r="BS10" s="89">
        <v>61.399000000000001</v>
      </c>
      <c r="BT10" s="89">
        <v>56.183999999999997</v>
      </c>
      <c r="BU10" s="89">
        <v>51.793999999999997</v>
      </c>
      <c r="BV10" s="89">
        <v>47.780500000000004</v>
      </c>
      <c r="BW10" s="89">
        <v>43.917499999999997</v>
      </c>
      <c r="BX10" s="89">
        <v>40.069499999999998</v>
      </c>
      <c r="BY10" s="89">
        <v>36.161999999999999</v>
      </c>
      <c r="BZ10" s="89">
        <v>32.213999999999999</v>
      </c>
      <c r="CA10" s="89">
        <v>28.373999999999999</v>
      </c>
      <c r="CB10" s="89">
        <v>24.737500000000001</v>
      </c>
      <c r="CC10" s="89">
        <v>21.366</v>
      </c>
      <c r="CD10" s="89">
        <v>18.22</v>
      </c>
      <c r="CE10" s="89">
        <v>15.823499999999999</v>
      </c>
      <c r="CF10" s="89">
        <v>13.994999999999999</v>
      </c>
      <c r="CG10" s="89">
        <v>12.13</v>
      </c>
      <c r="CH10" s="89">
        <v>10.327999999999999</v>
      </c>
      <c r="CI10" s="89">
        <v>8.6370000000000005</v>
      </c>
      <c r="CJ10" s="89">
        <v>7.1035000000000004</v>
      </c>
      <c r="CK10" s="89">
        <v>5.7729999999999997</v>
      </c>
      <c r="CL10" s="89">
        <v>4.6429999999999998</v>
      </c>
      <c r="CM10" s="89">
        <v>3.6974999999999998</v>
      </c>
      <c r="CN10" s="89">
        <v>2.9079999999999999</v>
      </c>
      <c r="CO10" s="89">
        <v>2.2435</v>
      </c>
      <c r="CP10" s="89">
        <v>1.694</v>
      </c>
      <c r="CQ10" s="89">
        <v>1.2504999999999999</v>
      </c>
      <c r="CR10" s="89">
        <v>0.90600000000000003</v>
      </c>
      <c r="CS10" s="89">
        <v>0.64249999999999996</v>
      </c>
      <c r="CT10" s="89">
        <v>0.44450000000000001</v>
      </c>
      <c r="CU10" s="89">
        <v>0.3</v>
      </c>
      <c r="CV10" s="89">
        <v>0.19800000000000001</v>
      </c>
      <c r="CW10" s="89">
        <v>0.128</v>
      </c>
      <c r="CX10" s="89">
        <v>0.19800000000000001</v>
      </c>
      <c r="CZ10" s="89">
        <v>33415.862000000001</v>
      </c>
      <c r="DA10" s="89">
        <v>32411.277000000002</v>
      </c>
      <c r="DB10" s="89">
        <v>219.10299999999188</v>
      </c>
    </row>
    <row r="11" spans="1:206" x14ac:dyDescent="0.35">
      <c r="A11" s="90">
        <v>2030</v>
      </c>
      <c r="B11" s="89">
        <v>1019.535</v>
      </c>
      <c r="C11" s="89">
        <v>988.62950000000001</v>
      </c>
      <c r="D11" s="89">
        <v>965.13250000000005</v>
      </c>
      <c r="E11" s="89">
        <v>944.81799999999998</v>
      </c>
      <c r="F11" s="89">
        <v>927.02300000000002</v>
      </c>
      <c r="G11" s="89">
        <v>910.15599999999995</v>
      </c>
      <c r="H11" s="89">
        <v>893.73749999999995</v>
      </c>
      <c r="I11" s="89">
        <v>876.81299999999999</v>
      </c>
      <c r="J11" s="89">
        <v>862.39200000000005</v>
      </c>
      <c r="K11" s="89">
        <v>848.60749999999996</v>
      </c>
      <c r="L11" s="89">
        <v>833.08900000000006</v>
      </c>
      <c r="M11" s="89">
        <v>819.16750000000002</v>
      </c>
      <c r="N11" s="89">
        <v>810.44200000000001</v>
      </c>
      <c r="O11" s="89">
        <v>797.34</v>
      </c>
      <c r="P11" s="89">
        <v>778.23400000000004</v>
      </c>
      <c r="Q11" s="89">
        <v>761.779</v>
      </c>
      <c r="R11" s="89">
        <v>748.48599999999999</v>
      </c>
      <c r="S11" s="89">
        <v>738.88250000000005</v>
      </c>
      <c r="T11" s="89">
        <v>730.51750000000004</v>
      </c>
      <c r="U11" s="89">
        <v>720.76350000000002</v>
      </c>
      <c r="V11" s="89">
        <v>704.3655</v>
      </c>
      <c r="W11" s="89">
        <v>684.77499999999998</v>
      </c>
      <c r="X11" s="89">
        <v>667.01499999999999</v>
      </c>
      <c r="Y11" s="89">
        <v>650.327</v>
      </c>
      <c r="Z11" s="89">
        <v>634.13099999999997</v>
      </c>
      <c r="AA11" s="89">
        <v>617.11500000000001</v>
      </c>
      <c r="AB11" s="89">
        <v>600.39949999999999</v>
      </c>
      <c r="AC11" s="89">
        <v>582.66999999999996</v>
      </c>
      <c r="AD11" s="89">
        <v>563.50800000000004</v>
      </c>
      <c r="AE11" s="89">
        <v>546.83399999999995</v>
      </c>
      <c r="AF11" s="89">
        <v>529.71699999999998</v>
      </c>
      <c r="AG11" s="89">
        <v>509.58749999999998</v>
      </c>
      <c r="AH11" s="89">
        <v>486.40750000000003</v>
      </c>
      <c r="AI11" s="89">
        <v>461.5385</v>
      </c>
      <c r="AJ11" s="89">
        <v>439.983</v>
      </c>
      <c r="AK11" s="89">
        <v>420.32350000000002</v>
      </c>
      <c r="AL11" s="89">
        <v>403.84899999999999</v>
      </c>
      <c r="AM11" s="89">
        <v>391.69200000000001</v>
      </c>
      <c r="AN11" s="89">
        <v>379.27050000000003</v>
      </c>
      <c r="AO11" s="89">
        <v>365.9735</v>
      </c>
      <c r="AP11" s="89">
        <v>352.61250000000001</v>
      </c>
      <c r="AQ11" s="89">
        <v>335.4615</v>
      </c>
      <c r="AR11" s="89">
        <v>311.96300000000002</v>
      </c>
      <c r="AS11" s="89">
        <v>296.12049999999999</v>
      </c>
      <c r="AT11" s="89">
        <v>292.74849999999998</v>
      </c>
      <c r="AU11" s="89">
        <v>291.13600000000002</v>
      </c>
      <c r="AV11" s="89">
        <v>287.77449999999999</v>
      </c>
      <c r="AW11" s="89">
        <v>283.09350000000001</v>
      </c>
      <c r="AX11" s="89">
        <v>277.65600000000001</v>
      </c>
      <c r="AY11" s="89">
        <v>271.14850000000001</v>
      </c>
      <c r="AZ11" s="89">
        <v>263.07749999999999</v>
      </c>
      <c r="BA11" s="89">
        <v>253.006</v>
      </c>
      <c r="BB11" s="89">
        <v>242.0855</v>
      </c>
      <c r="BC11" s="89">
        <v>228.4785</v>
      </c>
      <c r="BD11" s="89">
        <v>212.03200000000001</v>
      </c>
      <c r="BE11" s="89">
        <v>198.70050000000001</v>
      </c>
      <c r="BF11" s="89">
        <v>187.70750000000001</v>
      </c>
      <c r="BG11" s="89">
        <v>175.97499999999999</v>
      </c>
      <c r="BH11" s="89">
        <v>164.30850000000001</v>
      </c>
      <c r="BI11" s="89">
        <v>152.78649999999999</v>
      </c>
      <c r="BJ11" s="89">
        <v>141.66849999999999</v>
      </c>
      <c r="BK11" s="89">
        <v>131.29050000000001</v>
      </c>
      <c r="BL11" s="89">
        <v>121.5675</v>
      </c>
      <c r="BM11" s="89">
        <v>112.407</v>
      </c>
      <c r="BN11" s="89">
        <v>103.6985</v>
      </c>
      <c r="BO11" s="89">
        <v>95.206999999999994</v>
      </c>
      <c r="BP11" s="89">
        <v>86.763999999999996</v>
      </c>
      <c r="BQ11" s="89">
        <v>78.509</v>
      </c>
      <c r="BR11" s="89">
        <v>70.965500000000006</v>
      </c>
      <c r="BS11" s="89">
        <v>64.438999999999993</v>
      </c>
      <c r="BT11" s="89">
        <v>58.534999999999997</v>
      </c>
      <c r="BU11" s="89">
        <v>53.386499999999998</v>
      </c>
      <c r="BV11" s="89">
        <v>49.04</v>
      </c>
      <c r="BW11" s="89">
        <v>45.052500000000002</v>
      </c>
      <c r="BX11" s="89">
        <v>41.240499999999997</v>
      </c>
      <c r="BY11" s="89">
        <v>37.454999999999998</v>
      </c>
      <c r="BZ11" s="89">
        <v>33.643000000000001</v>
      </c>
      <c r="CA11" s="89">
        <v>29.826000000000001</v>
      </c>
      <c r="CB11" s="89">
        <v>26.125</v>
      </c>
      <c r="CC11" s="89">
        <v>22.642499999999998</v>
      </c>
      <c r="CD11" s="89">
        <v>19.4315</v>
      </c>
      <c r="CE11" s="89">
        <v>16.4435</v>
      </c>
      <c r="CF11" s="89">
        <v>14.141500000000001</v>
      </c>
      <c r="CG11" s="89">
        <v>12.3645</v>
      </c>
      <c r="CH11" s="89">
        <v>10.5915</v>
      </c>
      <c r="CI11" s="89">
        <v>8.9055</v>
      </c>
      <c r="CJ11" s="89">
        <v>7.3525</v>
      </c>
      <c r="CK11" s="89">
        <v>5.9645000000000001</v>
      </c>
      <c r="CL11" s="89">
        <v>4.7770000000000001</v>
      </c>
      <c r="CM11" s="89">
        <v>3.7845</v>
      </c>
      <c r="CN11" s="89">
        <v>2.9624999999999999</v>
      </c>
      <c r="CO11" s="89">
        <v>2.2885</v>
      </c>
      <c r="CP11" s="89">
        <v>1.7350000000000001</v>
      </c>
      <c r="CQ11" s="89">
        <v>1.2835000000000001</v>
      </c>
      <c r="CR11" s="89">
        <v>0.92800000000000005</v>
      </c>
      <c r="CS11" s="89">
        <v>0.65700000000000003</v>
      </c>
      <c r="CT11" s="89">
        <v>0.45500000000000002</v>
      </c>
      <c r="CU11" s="89">
        <v>0.308</v>
      </c>
      <c r="CV11" s="89">
        <v>0.20300000000000001</v>
      </c>
      <c r="CW11" s="89">
        <v>0.13100000000000001</v>
      </c>
      <c r="CX11" s="89">
        <v>0.20250000000000001</v>
      </c>
      <c r="CZ11" s="89">
        <v>34211.272000000012</v>
      </c>
      <c r="DA11" s="89">
        <v>33191.737000000001</v>
      </c>
      <c r="DB11" s="89">
        <v>224.125</v>
      </c>
    </row>
    <row r="12" spans="1:206" x14ac:dyDescent="0.35">
      <c r="A12" s="90">
        <v>2031</v>
      </c>
      <c r="B12" s="89">
        <v>1034.463</v>
      </c>
      <c r="C12" s="89">
        <v>1003.7089999999999</v>
      </c>
      <c r="D12" s="89">
        <v>982.30700000000002</v>
      </c>
      <c r="E12" s="89">
        <v>961.07849999999996</v>
      </c>
      <c r="F12" s="89">
        <v>942.02049999999997</v>
      </c>
      <c r="G12" s="89">
        <v>924.99549999999999</v>
      </c>
      <c r="H12" s="89">
        <v>908.57849999999996</v>
      </c>
      <c r="I12" s="89">
        <v>892.42200000000003</v>
      </c>
      <c r="J12" s="89">
        <v>875.68200000000002</v>
      </c>
      <c r="K12" s="89">
        <v>861.38850000000002</v>
      </c>
      <c r="L12" s="89">
        <v>847.68550000000005</v>
      </c>
      <c r="M12" s="89">
        <v>832.21450000000004</v>
      </c>
      <c r="N12" s="89">
        <v>818.30849999999998</v>
      </c>
      <c r="O12" s="89">
        <v>809.56050000000005</v>
      </c>
      <c r="P12" s="89">
        <v>796.41049999999996</v>
      </c>
      <c r="Q12" s="89">
        <v>777.23599999999999</v>
      </c>
      <c r="R12" s="89">
        <v>760.68949999999995</v>
      </c>
      <c r="S12" s="89">
        <v>747.28800000000001</v>
      </c>
      <c r="T12" s="89">
        <v>737.55650000000003</v>
      </c>
      <c r="U12" s="89">
        <v>729.06899999999996</v>
      </c>
      <c r="V12" s="89">
        <v>719.20399999999995</v>
      </c>
      <c r="W12" s="89">
        <v>702.72400000000005</v>
      </c>
      <c r="X12" s="89">
        <v>683.06849999999997</v>
      </c>
      <c r="Y12" s="89">
        <v>665.24249999999995</v>
      </c>
      <c r="Z12" s="89">
        <v>648.49249999999995</v>
      </c>
      <c r="AA12" s="89">
        <v>632.24</v>
      </c>
      <c r="AB12" s="89">
        <v>615.16949999999997</v>
      </c>
      <c r="AC12" s="89">
        <v>598.39850000000001</v>
      </c>
      <c r="AD12" s="89">
        <v>580.61850000000004</v>
      </c>
      <c r="AE12" s="89">
        <v>561.41150000000005</v>
      </c>
      <c r="AF12" s="89">
        <v>544.67899999999997</v>
      </c>
      <c r="AG12" s="89">
        <v>527.51750000000004</v>
      </c>
      <c r="AH12" s="89">
        <v>507.35250000000002</v>
      </c>
      <c r="AI12" s="89">
        <v>484.14249999999998</v>
      </c>
      <c r="AJ12" s="89">
        <v>459.2645</v>
      </c>
      <c r="AK12" s="89">
        <v>437.67849999999999</v>
      </c>
      <c r="AL12" s="89">
        <v>417.98649999999998</v>
      </c>
      <c r="AM12" s="89">
        <v>401.47500000000002</v>
      </c>
      <c r="AN12" s="89">
        <v>389.25349999999997</v>
      </c>
      <c r="AO12" s="89">
        <v>376.77350000000001</v>
      </c>
      <c r="AP12" s="89">
        <v>363.42599999999999</v>
      </c>
      <c r="AQ12" s="89">
        <v>350.02699999999999</v>
      </c>
      <c r="AR12" s="89">
        <v>332.87400000000002</v>
      </c>
      <c r="AS12" s="89">
        <v>309.42849999999999</v>
      </c>
      <c r="AT12" s="89">
        <v>293.589</v>
      </c>
      <c r="AU12" s="89">
        <v>290.10149999999999</v>
      </c>
      <c r="AV12" s="89">
        <v>288.351</v>
      </c>
      <c r="AW12" s="89">
        <v>284.86349999999999</v>
      </c>
      <c r="AX12" s="89">
        <v>280.048</v>
      </c>
      <c r="AY12" s="89">
        <v>274.47149999999999</v>
      </c>
      <c r="AZ12" s="89">
        <v>267.82549999999998</v>
      </c>
      <c r="BA12" s="89">
        <v>259.6515</v>
      </c>
      <c r="BB12" s="89">
        <v>249.51</v>
      </c>
      <c r="BC12" s="89">
        <v>238.53</v>
      </c>
      <c r="BD12" s="89">
        <v>224.92699999999999</v>
      </c>
      <c r="BE12" s="89">
        <v>208.53700000000001</v>
      </c>
      <c r="BF12" s="89">
        <v>195.22550000000001</v>
      </c>
      <c r="BG12" s="89">
        <v>184.22</v>
      </c>
      <c r="BH12" s="89">
        <v>172.48249999999999</v>
      </c>
      <c r="BI12" s="89">
        <v>160.81049999999999</v>
      </c>
      <c r="BJ12" s="89">
        <v>149.27099999999999</v>
      </c>
      <c r="BK12" s="89">
        <v>138.15450000000001</v>
      </c>
      <c r="BL12" s="89">
        <v>127.7775</v>
      </c>
      <c r="BM12" s="89">
        <v>118.0425</v>
      </c>
      <c r="BN12" s="89">
        <v>108.8865</v>
      </c>
      <c r="BO12" s="89">
        <v>100.185</v>
      </c>
      <c r="BP12" s="89">
        <v>91.760499999999993</v>
      </c>
      <c r="BQ12" s="89">
        <v>83.4405</v>
      </c>
      <c r="BR12" s="89">
        <v>75.310500000000005</v>
      </c>
      <c r="BS12" s="89">
        <v>67.888000000000005</v>
      </c>
      <c r="BT12" s="89">
        <v>61.445999999999998</v>
      </c>
      <c r="BU12" s="89">
        <v>55.631500000000003</v>
      </c>
      <c r="BV12" s="89">
        <v>50.558</v>
      </c>
      <c r="BW12" s="89">
        <v>46.250500000000002</v>
      </c>
      <c r="BX12" s="89">
        <v>42.3155</v>
      </c>
      <c r="BY12" s="89">
        <v>38.558500000000002</v>
      </c>
      <c r="BZ12" s="89">
        <v>34.856000000000002</v>
      </c>
      <c r="CA12" s="89">
        <v>31.157</v>
      </c>
      <c r="CB12" s="89">
        <v>27.469000000000001</v>
      </c>
      <c r="CC12" s="89">
        <v>23.918500000000002</v>
      </c>
      <c r="CD12" s="89">
        <v>20.5975</v>
      </c>
      <c r="CE12" s="89">
        <v>17.545000000000002</v>
      </c>
      <c r="CF12" s="89">
        <v>14.701499999999999</v>
      </c>
      <c r="CG12" s="89">
        <v>12.4955</v>
      </c>
      <c r="CH12" s="89">
        <v>10.7965</v>
      </c>
      <c r="CI12" s="89">
        <v>9.1334999999999997</v>
      </c>
      <c r="CJ12" s="89">
        <v>7.5810000000000004</v>
      </c>
      <c r="CK12" s="89">
        <v>6.1734999999999998</v>
      </c>
      <c r="CL12" s="89">
        <v>4.9349999999999996</v>
      </c>
      <c r="CM12" s="89">
        <v>3.8935</v>
      </c>
      <c r="CN12" s="89">
        <v>3.0314999999999999</v>
      </c>
      <c r="CO12" s="89">
        <v>2.3315000000000001</v>
      </c>
      <c r="CP12" s="89">
        <v>1.7695000000000001</v>
      </c>
      <c r="CQ12" s="89">
        <v>1.3140000000000001</v>
      </c>
      <c r="CR12" s="89">
        <v>0.95199999999999996</v>
      </c>
      <c r="CS12" s="89">
        <v>0.67300000000000004</v>
      </c>
      <c r="CT12" s="89">
        <v>0.46500000000000002</v>
      </c>
      <c r="CU12" s="89">
        <v>0.315</v>
      </c>
      <c r="CV12" s="89">
        <v>0.20849999999999999</v>
      </c>
      <c r="CW12" s="89">
        <v>0.13450000000000001</v>
      </c>
      <c r="CX12" s="89">
        <v>0.20599999999999999</v>
      </c>
      <c r="CZ12" s="89">
        <v>35016.384999999966</v>
      </c>
      <c r="DA12" s="89">
        <v>33981.921999999977</v>
      </c>
      <c r="DB12" s="89">
        <v>229.35000000003492</v>
      </c>
    </row>
    <row r="13" spans="1:206" x14ac:dyDescent="0.35">
      <c r="A13" s="90">
        <v>2032</v>
      </c>
      <c r="B13" s="89">
        <v>1050.3775000000001</v>
      </c>
      <c r="C13" s="89">
        <v>1018.7714999999999</v>
      </c>
      <c r="D13" s="89">
        <v>997.36249999999995</v>
      </c>
      <c r="E13" s="89">
        <v>978.21950000000004</v>
      </c>
      <c r="F13" s="89">
        <v>958.25549999999998</v>
      </c>
      <c r="G13" s="89">
        <v>939.97450000000003</v>
      </c>
      <c r="H13" s="89">
        <v>923.40300000000002</v>
      </c>
      <c r="I13" s="89">
        <v>907.25099999999998</v>
      </c>
      <c r="J13" s="89">
        <v>891.28049999999996</v>
      </c>
      <c r="K13" s="89">
        <v>874.67200000000003</v>
      </c>
      <c r="L13" s="89">
        <v>860.46100000000001</v>
      </c>
      <c r="M13" s="89">
        <v>846.80399999999997</v>
      </c>
      <c r="N13" s="89">
        <v>831.35149999999999</v>
      </c>
      <c r="O13" s="89">
        <v>817.42750000000001</v>
      </c>
      <c r="P13" s="89">
        <v>808.62699999999995</v>
      </c>
      <c r="Q13" s="89">
        <v>795.40049999999997</v>
      </c>
      <c r="R13" s="89">
        <v>776.13649999999996</v>
      </c>
      <c r="S13" s="89">
        <v>759.4855</v>
      </c>
      <c r="T13" s="89">
        <v>745.96349999999995</v>
      </c>
      <c r="U13" s="89">
        <v>736.11149999999998</v>
      </c>
      <c r="V13" s="89">
        <v>727.51049999999998</v>
      </c>
      <c r="W13" s="89">
        <v>717.54650000000004</v>
      </c>
      <c r="X13" s="89">
        <v>700.99149999999997</v>
      </c>
      <c r="Y13" s="89">
        <v>681.27300000000002</v>
      </c>
      <c r="Z13" s="89">
        <v>663.38750000000005</v>
      </c>
      <c r="AA13" s="89">
        <v>646.58100000000002</v>
      </c>
      <c r="AB13" s="89">
        <v>630.27</v>
      </c>
      <c r="AC13" s="89">
        <v>613.14250000000004</v>
      </c>
      <c r="AD13" s="89">
        <v>596.31550000000004</v>
      </c>
      <c r="AE13" s="89">
        <v>578.48299999999995</v>
      </c>
      <c r="AF13" s="89">
        <v>559.22550000000001</v>
      </c>
      <c r="AG13" s="89">
        <v>542.44449999999995</v>
      </c>
      <c r="AH13" s="89">
        <v>525.23</v>
      </c>
      <c r="AI13" s="89">
        <v>505.01600000000002</v>
      </c>
      <c r="AJ13" s="89">
        <v>481.78250000000003</v>
      </c>
      <c r="AK13" s="89">
        <v>456.88650000000001</v>
      </c>
      <c r="AL13" s="89">
        <v>435.27350000000001</v>
      </c>
      <c r="AM13" s="89">
        <v>415.55900000000003</v>
      </c>
      <c r="AN13" s="89">
        <v>399.00549999999998</v>
      </c>
      <c r="AO13" s="89">
        <v>386.721</v>
      </c>
      <c r="AP13" s="89">
        <v>374.18049999999999</v>
      </c>
      <c r="AQ13" s="89">
        <v>360.79050000000001</v>
      </c>
      <c r="AR13" s="89">
        <v>347.35500000000002</v>
      </c>
      <c r="AS13" s="89">
        <v>330.197</v>
      </c>
      <c r="AT13" s="89">
        <v>306.81200000000001</v>
      </c>
      <c r="AU13" s="89">
        <v>290.96350000000001</v>
      </c>
      <c r="AV13" s="89">
        <v>287.35599999999999</v>
      </c>
      <c r="AW13" s="89">
        <v>285.46449999999999</v>
      </c>
      <c r="AX13" s="89">
        <v>281.82900000000001</v>
      </c>
      <c r="AY13" s="89">
        <v>276.86700000000002</v>
      </c>
      <c r="AZ13" s="89">
        <v>271.13900000000001</v>
      </c>
      <c r="BA13" s="89">
        <v>264.36849999999998</v>
      </c>
      <c r="BB13" s="89">
        <v>256.09449999999998</v>
      </c>
      <c r="BC13" s="89">
        <v>245.876</v>
      </c>
      <c r="BD13" s="89">
        <v>234.852</v>
      </c>
      <c r="BE13" s="89">
        <v>221.249</v>
      </c>
      <c r="BF13" s="89">
        <v>204.91849999999999</v>
      </c>
      <c r="BG13" s="89">
        <v>191.62450000000001</v>
      </c>
      <c r="BH13" s="89">
        <v>180.59049999999999</v>
      </c>
      <c r="BI13" s="89">
        <v>168.83600000000001</v>
      </c>
      <c r="BJ13" s="89">
        <v>157.13499999999999</v>
      </c>
      <c r="BK13" s="89">
        <v>145.59200000000001</v>
      </c>
      <c r="BL13" s="89">
        <v>134.48050000000001</v>
      </c>
      <c r="BM13" s="89">
        <v>124.09350000000001</v>
      </c>
      <c r="BN13" s="89">
        <v>114.36450000000001</v>
      </c>
      <c r="BO13" s="89">
        <v>105.215</v>
      </c>
      <c r="BP13" s="89">
        <v>96.5745</v>
      </c>
      <c r="BQ13" s="89">
        <v>88.26</v>
      </c>
      <c r="BR13" s="89">
        <v>80.054500000000004</v>
      </c>
      <c r="BS13" s="89">
        <v>72.057000000000002</v>
      </c>
      <c r="BT13" s="89">
        <v>64.745999999999995</v>
      </c>
      <c r="BU13" s="89">
        <v>58.408499999999997</v>
      </c>
      <c r="BV13" s="89">
        <v>52.695</v>
      </c>
      <c r="BW13" s="89">
        <v>47.692</v>
      </c>
      <c r="BX13" s="89">
        <v>43.448</v>
      </c>
      <c r="BY13" s="89">
        <v>39.572000000000003</v>
      </c>
      <c r="BZ13" s="89">
        <v>35.890500000000003</v>
      </c>
      <c r="CA13" s="89">
        <v>32.287500000000001</v>
      </c>
      <c r="CB13" s="89">
        <v>28.701499999999999</v>
      </c>
      <c r="CC13" s="89">
        <v>25.1555</v>
      </c>
      <c r="CD13" s="89">
        <v>21.763999999999999</v>
      </c>
      <c r="CE13" s="89">
        <v>18.602499999999999</v>
      </c>
      <c r="CF13" s="89">
        <v>15.692500000000001</v>
      </c>
      <c r="CG13" s="89">
        <v>12.996</v>
      </c>
      <c r="CH13" s="89">
        <v>10.9125</v>
      </c>
      <c r="CI13" s="89">
        <v>9.3109999999999999</v>
      </c>
      <c r="CJ13" s="89">
        <v>7.7750000000000004</v>
      </c>
      <c r="CK13" s="89">
        <v>6.3650000000000002</v>
      </c>
      <c r="CL13" s="89">
        <v>5.1079999999999997</v>
      </c>
      <c r="CM13" s="89">
        <v>4.0220000000000002</v>
      </c>
      <c r="CN13" s="89">
        <v>3.1185</v>
      </c>
      <c r="CO13" s="89">
        <v>2.3860000000000001</v>
      </c>
      <c r="CP13" s="89">
        <v>1.8025</v>
      </c>
      <c r="CQ13" s="89">
        <v>1.34</v>
      </c>
      <c r="CR13" s="89">
        <v>0.97399999999999998</v>
      </c>
      <c r="CS13" s="89">
        <v>0.6905</v>
      </c>
      <c r="CT13" s="89">
        <v>0.47599999999999998</v>
      </c>
      <c r="CU13" s="89">
        <v>0.32200000000000001</v>
      </c>
      <c r="CV13" s="89">
        <v>0.2135</v>
      </c>
      <c r="CW13" s="89">
        <v>0.13750000000000001</v>
      </c>
      <c r="CX13" s="89">
        <v>0.21</v>
      </c>
      <c r="CZ13" s="89">
        <v>35831.986499999992</v>
      </c>
      <c r="DA13" s="89">
        <v>34781.608999999997</v>
      </c>
      <c r="DB13" s="89">
        <v>234.77599999996892</v>
      </c>
    </row>
    <row r="14" spans="1:206" x14ac:dyDescent="0.35">
      <c r="A14" s="90">
        <v>2033</v>
      </c>
      <c r="B14" s="89">
        <v>1065.6365000000001</v>
      </c>
      <c r="C14" s="89">
        <v>1034.8074999999999</v>
      </c>
      <c r="D14" s="89">
        <v>1012.404</v>
      </c>
      <c r="E14" s="89">
        <v>993.25149999999996</v>
      </c>
      <c r="F14" s="89">
        <v>975.36900000000003</v>
      </c>
      <c r="G14" s="89">
        <v>956.18899999999996</v>
      </c>
      <c r="H14" s="89">
        <v>938.36749999999995</v>
      </c>
      <c r="I14" s="89">
        <v>922.06449999999995</v>
      </c>
      <c r="J14" s="89">
        <v>906.1</v>
      </c>
      <c r="K14" s="89">
        <v>890.26199999999994</v>
      </c>
      <c r="L14" s="89">
        <v>873.73900000000003</v>
      </c>
      <c r="M14" s="89">
        <v>859.57600000000002</v>
      </c>
      <c r="N14" s="89">
        <v>845.93449999999996</v>
      </c>
      <c r="O14" s="89">
        <v>830.46550000000002</v>
      </c>
      <c r="P14" s="89">
        <v>816.49599999999998</v>
      </c>
      <c r="Q14" s="89">
        <v>807.61249999999995</v>
      </c>
      <c r="R14" s="89">
        <v>794.28650000000005</v>
      </c>
      <c r="S14" s="89">
        <v>774.92150000000004</v>
      </c>
      <c r="T14" s="89">
        <v>758.15449999999998</v>
      </c>
      <c r="U14" s="89">
        <v>744.51900000000001</v>
      </c>
      <c r="V14" s="89">
        <v>734.5575</v>
      </c>
      <c r="W14" s="89">
        <v>725.85450000000003</v>
      </c>
      <c r="X14" s="89">
        <v>715.79750000000001</v>
      </c>
      <c r="Y14" s="89">
        <v>699.16849999999999</v>
      </c>
      <c r="Z14" s="89">
        <v>679.39599999999996</v>
      </c>
      <c r="AA14" s="89">
        <v>661.45500000000004</v>
      </c>
      <c r="AB14" s="89">
        <v>644.59050000000002</v>
      </c>
      <c r="AC14" s="89">
        <v>628.21799999999996</v>
      </c>
      <c r="AD14" s="89">
        <v>611.03449999999998</v>
      </c>
      <c r="AE14" s="89">
        <v>594.14850000000001</v>
      </c>
      <c r="AF14" s="89">
        <v>576.25750000000005</v>
      </c>
      <c r="AG14" s="89">
        <v>556.95950000000005</v>
      </c>
      <c r="AH14" s="89">
        <v>540.12049999999999</v>
      </c>
      <c r="AI14" s="89">
        <v>522.83950000000004</v>
      </c>
      <c r="AJ14" s="89">
        <v>502.58199999999999</v>
      </c>
      <c r="AK14" s="89">
        <v>479.31599999999997</v>
      </c>
      <c r="AL14" s="89">
        <v>454.40550000000002</v>
      </c>
      <c r="AM14" s="89">
        <v>432.77449999999999</v>
      </c>
      <c r="AN14" s="89">
        <v>413.0335</v>
      </c>
      <c r="AO14" s="89">
        <v>396.44099999999997</v>
      </c>
      <c r="AP14" s="89">
        <v>384.09050000000002</v>
      </c>
      <c r="AQ14" s="89">
        <v>371.49799999999999</v>
      </c>
      <c r="AR14" s="89">
        <v>358.06700000000001</v>
      </c>
      <c r="AS14" s="89">
        <v>344.5915</v>
      </c>
      <c r="AT14" s="89">
        <v>327.43299999999999</v>
      </c>
      <c r="AU14" s="89">
        <v>304.09699999999998</v>
      </c>
      <c r="AV14" s="89">
        <v>288.2405</v>
      </c>
      <c r="AW14" s="89">
        <v>284.51</v>
      </c>
      <c r="AX14" s="89">
        <v>282.45400000000001</v>
      </c>
      <c r="AY14" s="89">
        <v>278.65949999999998</v>
      </c>
      <c r="AZ14" s="89">
        <v>273.53699999999998</v>
      </c>
      <c r="BA14" s="89">
        <v>267.67099999999999</v>
      </c>
      <c r="BB14" s="89">
        <v>260.779</v>
      </c>
      <c r="BC14" s="89">
        <v>252.3965</v>
      </c>
      <c r="BD14" s="89">
        <v>242.11699999999999</v>
      </c>
      <c r="BE14" s="89">
        <v>231.04400000000001</v>
      </c>
      <c r="BF14" s="89">
        <v>217.44149999999999</v>
      </c>
      <c r="BG14" s="89">
        <v>201.17</v>
      </c>
      <c r="BH14" s="89">
        <v>187.87799999999999</v>
      </c>
      <c r="BI14" s="89">
        <v>176.8005</v>
      </c>
      <c r="BJ14" s="89">
        <v>165.00550000000001</v>
      </c>
      <c r="BK14" s="89">
        <v>153.2895</v>
      </c>
      <c r="BL14" s="89">
        <v>141.74600000000001</v>
      </c>
      <c r="BM14" s="89">
        <v>130.6275</v>
      </c>
      <c r="BN14" s="89">
        <v>120.25</v>
      </c>
      <c r="BO14" s="89">
        <v>110.53</v>
      </c>
      <c r="BP14" s="89">
        <v>101.4425</v>
      </c>
      <c r="BQ14" s="89">
        <v>92.908000000000001</v>
      </c>
      <c r="BR14" s="89">
        <v>84.694500000000005</v>
      </c>
      <c r="BS14" s="89">
        <v>76.610500000000002</v>
      </c>
      <c r="BT14" s="89">
        <v>68.734999999999999</v>
      </c>
      <c r="BU14" s="89">
        <v>61.558999999999997</v>
      </c>
      <c r="BV14" s="89">
        <v>55.337499999999999</v>
      </c>
      <c r="BW14" s="89">
        <v>49.718000000000004</v>
      </c>
      <c r="BX14" s="89">
        <v>44.811999999999998</v>
      </c>
      <c r="BY14" s="89">
        <v>40.640500000000003</v>
      </c>
      <c r="BZ14" s="89">
        <v>36.841999999999999</v>
      </c>
      <c r="CA14" s="89">
        <v>33.253999999999998</v>
      </c>
      <c r="CB14" s="89">
        <v>29.750499999999999</v>
      </c>
      <c r="CC14" s="89">
        <v>26.292000000000002</v>
      </c>
      <c r="CD14" s="89">
        <v>22.8965</v>
      </c>
      <c r="CE14" s="89">
        <v>19.6615</v>
      </c>
      <c r="CF14" s="89">
        <v>16.643000000000001</v>
      </c>
      <c r="CG14" s="89">
        <v>13.879</v>
      </c>
      <c r="CH14" s="89">
        <v>11.355</v>
      </c>
      <c r="CI14" s="89">
        <v>9.4120000000000008</v>
      </c>
      <c r="CJ14" s="89">
        <v>7.9269999999999996</v>
      </c>
      <c r="CK14" s="89">
        <v>6.5279999999999996</v>
      </c>
      <c r="CL14" s="89">
        <v>5.2675000000000001</v>
      </c>
      <c r="CM14" s="89">
        <v>4.1635</v>
      </c>
      <c r="CN14" s="89">
        <v>3.2214999999999998</v>
      </c>
      <c r="CO14" s="89">
        <v>2.4550000000000001</v>
      </c>
      <c r="CP14" s="89">
        <v>1.845</v>
      </c>
      <c r="CQ14" s="89">
        <v>1.365</v>
      </c>
      <c r="CR14" s="89">
        <v>0.99299999999999999</v>
      </c>
      <c r="CS14" s="89">
        <v>0.70650000000000002</v>
      </c>
      <c r="CT14" s="89">
        <v>0.48799999999999999</v>
      </c>
      <c r="CU14" s="89">
        <v>0.33</v>
      </c>
      <c r="CV14" s="89">
        <v>0.218</v>
      </c>
      <c r="CW14" s="89">
        <v>0.14050000000000001</v>
      </c>
      <c r="CX14" s="89">
        <v>0.216</v>
      </c>
      <c r="CZ14" s="89">
        <v>36657.338000000018</v>
      </c>
      <c r="DA14" s="89">
        <v>35591.70150000001</v>
      </c>
      <c r="DB14" s="89">
        <v>240.28499999998166</v>
      </c>
    </row>
    <row r="15" spans="1:206" x14ac:dyDescent="0.35">
      <c r="A15" s="90">
        <v>2034</v>
      </c>
      <c r="B15" s="89">
        <v>1077.7635</v>
      </c>
      <c r="C15" s="89">
        <v>1050.202</v>
      </c>
      <c r="D15" s="89">
        <v>1028.4165</v>
      </c>
      <c r="E15" s="89">
        <v>1008.2714999999999</v>
      </c>
      <c r="F15" s="89">
        <v>990.38199999999995</v>
      </c>
      <c r="G15" s="89">
        <v>973.28150000000005</v>
      </c>
      <c r="H15" s="89">
        <v>954.56600000000003</v>
      </c>
      <c r="I15" s="89">
        <v>937.01800000000003</v>
      </c>
      <c r="J15" s="89">
        <v>920.90449999999998</v>
      </c>
      <c r="K15" s="89">
        <v>905.07449999999994</v>
      </c>
      <c r="L15" s="89">
        <v>889.32150000000001</v>
      </c>
      <c r="M15" s="89">
        <v>872.85</v>
      </c>
      <c r="N15" s="89">
        <v>858.702</v>
      </c>
      <c r="O15" s="89">
        <v>845.04349999999999</v>
      </c>
      <c r="P15" s="89">
        <v>829.53</v>
      </c>
      <c r="Q15" s="89">
        <v>815.48299999999995</v>
      </c>
      <c r="R15" s="89">
        <v>806.49450000000002</v>
      </c>
      <c r="S15" s="89">
        <v>793.05650000000003</v>
      </c>
      <c r="T15" s="89">
        <v>773.57849999999996</v>
      </c>
      <c r="U15" s="89">
        <v>756.70349999999996</v>
      </c>
      <c r="V15" s="89">
        <v>742.96699999999998</v>
      </c>
      <c r="W15" s="89">
        <v>732.90599999999995</v>
      </c>
      <c r="X15" s="89">
        <v>724.10649999999998</v>
      </c>
      <c r="Y15" s="89">
        <v>713.95699999999999</v>
      </c>
      <c r="Z15" s="89">
        <v>697.26400000000001</v>
      </c>
      <c r="AA15" s="89">
        <v>677.43949999999995</v>
      </c>
      <c r="AB15" s="89">
        <v>659.44299999999998</v>
      </c>
      <c r="AC15" s="89">
        <v>642.51800000000003</v>
      </c>
      <c r="AD15" s="89">
        <v>626.08450000000005</v>
      </c>
      <c r="AE15" s="89">
        <v>608.8415</v>
      </c>
      <c r="AF15" s="89">
        <v>591.89049999999997</v>
      </c>
      <c r="AG15" s="89">
        <v>573.95100000000002</v>
      </c>
      <c r="AH15" s="89">
        <v>554.60249999999996</v>
      </c>
      <c r="AI15" s="89">
        <v>537.6925</v>
      </c>
      <c r="AJ15" s="89">
        <v>520.351</v>
      </c>
      <c r="AK15" s="89">
        <v>500.03949999999998</v>
      </c>
      <c r="AL15" s="89">
        <v>476.74299999999999</v>
      </c>
      <c r="AM15" s="89">
        <v>451.827</v>
      </c>
      <c r="AN15" s="89">
        <v>430.1755</v>
      </c>
      <c r="AO15" s="89">
        <v>410.41050000000001</v>
      </c>
      <c r="AP15" s="89">
        <v>393.77699999999999</v>
      </c>
      <c r="AQ15" s="89">
        <v>381.36950000000002</v>
      </c>
      <c r="AR15" s="89">
        <v>368.72649999999999</v>
      </c>
      <c r="AS15" s="89">
        <v>355.25</v>
      </c>
      <c r="AT15" s="89">
        <v>341.738</v>
      </c>
      <c r="AU15" s="89">
        <v>324.56599999999997</v>
      </c>
      <c r="AV15" s="89">
        <v>301.28250000000003</v>
      </c>
      <c r="AW15" s="89">
        <v>285.41649999999998</v>
      </c>
      <c r="AX15" s="89">
        <v>281.541</v>
      </c>
      <c r="AY15" s="89">
        <v>279.31</v>
      </c>
      <c r="AZ15" s="89">
        <v>275.33999999999997</v>
      </c>
      <c r="BA15" s="89">
        <v>270.07100000000003</v>
      </c>
      <c r="BB15" s="89">
        <v>264.06950000000001</v>
      </c>
      <c r="BC15" s="89">
        <v>257.04649999999998</v>
      </c>
      <c r="BD15" s="89">
        <v>248.571</v>
      </c>
      <c r="BE15" s="89">
        <v>238.22399999999999</v>
      </c>
      <c r="BF15" s="89">
        <v>227.101</v>
      </c>
      <c r="BG15" s="89">
        <v>213.4975</v>
      </c>
      <c r="BH15" s="89">
        <v>197.26900000000001</v>
      </c>
      <c r="BI15" s="89">
        <v>183.96549999999999</v>
      </c>
      <c r="BJ15" s="89">
        <v>172.81950000000001</v>
      </c>
      <c r="BK15" s="89">
        <v>160.9965</v>
      </c>
      <c r="BL15" s="89">
        <v>149.26750000000001</v>
      </c>
      <c r="BM15" s="89">
        <v>137.71100000000001</v>
      </c>
      <c r="BN15" s="89">
        <v>126.607</v>
      </c>
      <c r="BO15" s="89">
        <v>116.242</v>
      </c>
      <c r="BP15" s="89">
        <v>106.5885</v>
      </c>
      <c r="BQ15" s="89">
        <v>97.610500000000002</v>
      </c>
      <c r="BR15" s="89">
        <v>89.171499999999995</v>
      </c>
      <c r="BS15" s="89">
        <v>81.066000000000003</v>
      </c>
      <c r="BT15" s="89">
        <v>73.092500000000001</v>
      </c>
      <c r="BU15" s="89">
        <v>65.365499999999997</v>
      </c>
      <c r="BV15" s="89">
        <v>58.333500000000001</v>
      </c>
      <c r="BW15" s="89">
        <v>52.222499999999997</v>
      </c>
      <c r="BX15" s="89">
        <v>46.726999999999997</v>
      </c>
      <c r="BY15" s="89">
        <v>41.926499999999997</v>
      </c>
      <c r="BZ15" s="89">
        <v>37.846499999999999</v>
      </c>
      <c r="CA15" s="89">
        <v>34.143999999999998</v>
      </c>
      <c r="CB15" s="89">
        <v>30.649000000000001</v>
      </c>
      <c r="CC15" s="89">
        <v>27.2605</v>
      </c>
      <c r="CD15" s="89">
        <v>23.9375</v>
      </c>
      <c r="CE15" s="89">
        <v>20.6905</v>
      </c>
      <c r="CF15" s="89">
        <v>17.596499999999999</v>
      </c>
      <c r="CG15" s="89">
        <v>14.724</v>
      </c>
      <c r="CH15" s="89">
        <v>12.132999999999999</v>
      </c>
      <c r="CI15" s="89">
        <v>9.7989999999999995</v>
      </c>
      <c r="CJ15" s="89">
        <v>8.0145</v>
      </c>
      <c r="CK15" s="89">
        <v>6.657</v>
      </c>
      <c r="CL15" s="89">
        <v>5.4035000000000002</v>
      </c>
      <c r="CM15" s="89">
        <v>4.2939999999999996</v>
      </c>
      <c r="CN15" s="89">
        <v>3.3355000000000001</v>
      </c>
      <c r="CO15" s="89">
        <v>2.5365000000000002</v>
      </c>
      <c r="CP15" s="89">
        <v>1.8979999999999999</v>
      </c>
      <c r="CQ15" s="89">
        <v>1.3965000000000001</v>
      </c>
      <c r="CR15" s="89">
        <v>1.012</v>
      </c>
      <c r="CS15" s="89">
        <v>0.72</v>
      </c>
      <c r="CT15" s="89">
        <v>0.4995</v>
      </c>
      <c r="CU15" s="89">
        <v>0.33800000000000002</v>
      </c>
      <c r="CV15" s="89">
        <v>0.223</v>
      </c>
      <c r="CW15" s="89">
        <v>0.14399999999999999</v>
      </c>
      <c r="CX15" s="89">
        <v>0.221</v>
      </c>
      <c r="CZ15" s="89">
        <v>37489.206000000006</v>
      </c>
      <c r="DA15" s="89">
        <v>36411.442500000012</v>
      </c>
      <c r="DB15" s="89">
        <v>245.895500000006</v>
      </c>
    </row>
    <row r="16" spans="1:206" x14ac:dyDescent="0.35">
      <c r="A16" s="90">
        <v>2035</v>
      </c>
      <c r="B16" s="89">
        <v>1088.8389999999999</v>
      </c>
      <c r="C16" s="89">
        <v>1062.509</v>
      </c>
      <c r="D16" s="89">
        <v>1043.7935</v>
      </c>
      <c r="E16" s="89">
        <v>1024.2605000000001</v>
      </c>
      <c r="F16" s="89">
        <v>1005.384</v>
      </c>
      <c r="G16" s="89">
        <v>988.27850000000001</v>
      </c>
      <c r="H16" s="89">
        <v>971.64149999999995</v>
      </c>
      <c r="I16" s="89">
        <v>953.20399999999995</v>
      </c>
      <c r="J16" s="89">
        <v>935.85</v>
      </c>
      <c r="K16" s="89">
        <v>919.87199999999996</v>
      </c>
      <c r="L16" s="89">
        <v>904.12750000000005</v>
      </c>
      <c r="M16" s="89">
        <v>888.42550000000006</v>
      </c>
      <c r="N16" s="89">
        <v>871.97199999999998</v>
      </c>
      <c r="O16" s="89">
        <v>857.80849999999998</v>
      </c>
      <c r="P16" s="89">
        <v>844.10199999999998</v>
      </c>
      <c r="Q16" s="89">
        <v>828.51199999999994</v>
      </c>
      <c r="R16" s="89">
        <v>814.36850000000004</v>
      </c>
      <c r="S16" s="89">
        <v>805.2595</v>
      </c>
      <c r="T16" s="89">
        <v>791.69650000000001</v>
      </c>
      <c r="U16" s="89">
        <v>772.11400000000003</v>
      </c>
      <c r="V16" s="89">
        <v>755.14400000000001</v>
      </c>
      <c r="W16" s="89">
        <v>741.31600000000003</v>
      </c>
      <c r="X16" s="89">
        <v>731.1635</v>
      </c>
      <c r="Y16" s="89">
        <v>722.26750000000004</v>
      </c>
      <c r="Z16" s="89">
        <v>712.03449999999998</v>
      </c>
      <c r="AA16" s="89">
        <v>695.279</v>
      </c>
      <c r="AB16" s="89">
        <v>675.40350000000001</v>
      </c>
      <c r="AC16" s="89">
        <v>657.34849999999994</v>
      </c>
      <c r="AD16" s="89">
        <v>640.36199999999997</v>
      </c>
      <c r="AE16" s="89">
        <v>623.86500000000001</v>
      </c>
      <c r="AF16" s="89">
        <v>606.55600000000004</v>
      </c>
      <c r="AG16" s="89">
        <v>589.54999999999995</v>
      </c>
      <c r="AH16" s="89">
        <v>571.55050000000006</v>
      </c>
      <c r="AI16" s="89">
        <v>552.14099999999996</v>
      </c>
      <c r="AJ16" s="89">
        <v>535.16549999999995</v>
      </c>
      <c r="AK16" s="89">
        <v>517.75</v>
      </c>
      <c r="AL16" s="89">
        <v>497.38650000000001</v>
      </c>
      <c r="AM16" s="89">
        <v>474.06950000000001</v>
      </c>
      <c r="AN16" s="89">
        <v>449.14499999999998</v>
      </c>
      <c r="AO16" s="89">
        <v>427.47550000000001</v>
      </c>
      <c r="AP16" s="89">
        <v>407.68450000000001</v>
      </c>
      <c r="AQ16" s="89">
        <v>391.01949999999999</v>
      </c>
      <c r="AR16" s="89">
        <v>378.55700000000002</v>
      </c>
      <c r="AS16" s="89">
        <v>365.85750000000002</v>
      </c>
      <c r="AT16" s="89">
        <v>352.34100000000001</v>
      </c>
      <c r="AU16" s="89">
        <v>338.77699999999999</v>
      </c>
      <c r="AV16" s="89">
        <v>321.5915</v>
      </c>
      <c r="AW16" s="89">
        <v>298.36149999999998</v>
      </c>
      <c r="AX16" s="89">
        <v>282.47000000000003</v>
      </c>
      <c r="AY16" s="89">
        <v>278.43900000000002</v>
      </c>
      <c r="AZ16" s="89">
        <v>276.01400000000001</v>
      </c>
      <c r="BA16" s="89">
        <v>271.88350000000003</v>
      </c>
      <c r="BB16" s="89">
        <v>266.46850000000001</v>
      </c>
      <c r="BC16" s="89">
        <v>260.32150000000001</v>
      </c>
      <c r="BD16" s="89">
        <v>253.1825</v>
      </c>
      <c r="BE16" s="89">
        <v>244.60650000000001</v>
      </c>
      <c r="BF16" s="89">
        <v>234.191</v>
      </c>
      <c r="BG16" s="89">
        <v>223.01400000000001</v>
      </c>
      <c r="BH16" s="89">
        <v>209.39</v>
      </c>
      <c r="BI16" s="89">
        <v>193.19200000000001</v>
      </c>
      <c r="BJ16" s="89">
        <v>179.852</v>
      </c>
      <c r="BK16" s="89">
        <v>168.64949999999999</v>
      </c>
      <c r="BL16" s="89">
        <v>156.80000000000001</v>
      </c>
      <c r="BM16" s="89">
        <v>145.04499999999999</v>
      </c>
      <c r="BN16" s="89">
        <v>133.49799999999999</v>
      </c>
      <c r="BO16" s="89">
        <v>122.4105</v>
      </c>
      <c r="BP16" s="89">
        <v>112.1185</v>
      </c>
      <c r="BQ16" s="89">
        <v>102.58150000000001</v>
      </c>
      <c r="BR16" s="89">
        <v>93.701499999999996</v>
      </c>
      <c r="BS16" s="89">
        <v>85.364999999999995</v>
      </c>
      <c r="BT16" s="89">
        <v>77.355500000000006</v>
      </c>
      <c r="BU16" s="89">
        <v>69.52</v>
      </c>
      <c r="BV16" s="89">
        <v>61.950499999999998</v>
      </c>
      <c r="BW16" s="89">
        <v>55.060499999999998</v>
      </c>
      <c r="BX16" s="89">
        <v>49.090499999999999</v>
      </c>
      <c r="BY16" s="89">
        <v>43.726999999999997</v>
      </c>
      <c r="BZ16" s="89">
        <v>39.051499999999997</v>
      </c>
      <c r="CA16" s="89">
        <v>35.081499999999998</v>
      </c>
      <c r="CB16" s="89">
        <v>31.475999999999999</v>
      </c>
      <c r="CC16" s="89">
        <v>28.09</v>
      </c>
      <c r="CD16" s="89">
        <v>24.824999999999999</v>
      </c>
      <c r="CE16" s="89">
        <v>21.637499999999999</v>
      </c>
      <c r="CF16" s="89">
        <v>18.522500000000001</v>
      </c>
      <c r="CG16" s="89">
        <v>15.571999999999999</v>
      </c>
      <c r="CH16" s="89">
        <v>12.875500000000001</v>
      </c>
      <c r="CI16" s="89">
        <v>10.4755</v>
      </c>
      <c r="CJ16" s="89">
        <v>8.3475000000000001</v>
      </c>
      <c r="CK16" s="89">
        <v>6.7314999999999996</v>
      </c>
      <c r="CL16" s="89">
        <v>5.5105000000000004</v>
      </c>
      <c r="CM16" s="89">
        <v>4.4039999999999999</v>
      </c>
      <c r="CN16" s="89">
        <v>3.4405000000000001</v>
      </c>
      <c r="CO16" s="89">
        <v>2.6255000000000002</v>
      </c>
      <c r="CP16" s="89">
        <v>1.9604999999999999</v>
      </c>
      <c r="CQ16" s="89">
        <v>1.4365000000000001</v>
      </c>
      <c r="CR16" s="89">
        <v>1.0355000000000001</v>
      </c>
      <c r="CS16" s="89">
        <v>0.73299999999999998</v>
      </c>
      <c r="CT16" s="89">
        <v>0.50949999999999995</v>
      </c>
      <c r="CU16" s="89">
        <v>0.34599999999999997</v>
      </c>
      <c r="CV16" s="89">
        <v>0.22850000000000001</v>
      </c>
      <c r="CW16" s="89">
        <v>0.14749999999999999</v>
      </c>
      <c r="CX16" s="89">
        <v>0.22600000000000001</v>
      </c>
      <c r="CZ16" s="89">
        <v>38326.368000000009</v>
      </c>
      <c r="DA16" s="89">
        <v>37237.529000000002</v>
      </c>
      <c r="DB16" s="89">
        <v>251.67700000000332</v>
      </c>
    </row>
    <row r="17" spans="1:106" x14ac:dyDescent="0.35">
      <c r="A17" s="90">
        <v>2036</v>
      </c>
      <c r="B17" s="89">
        <v>1100.9359999999999</v>
      </c>
      <c r="C17" s="89">
        <v>1073.7594999999999</v>
      </c>
      <c r="D17" s="89">
        <v>1056.0975000000001</v>
      </c>
      <c r="E17" s="89">
        <v>1039.614</v>
      </c>
      <c r="F17" s="89">
        <v>1021.3495</v>
      </c>
      <c r="G17" s="89">
        <v>1003.2625</v>
      </c>
      <c r="H17" s="89">
        <v>986.62450000000001</v>
      </c>
      <c r="I17" s="89">
        <v>970.26499999999999</v>
      </c>
      <c r="J17" s="89">
        <v>952.02499999999998</v>
      </c>
      <c r="K17" s="89">
        <v>934.80899999999997</v>
      </c>
      <c r="L17" s="89">
        <v>918.91800000000001</v>
      </c>
      <c r="M17" s="89">
        <v>903.22550000000001</v>
      </c>
      <c r="N17" s="89">
        <v>887.54100000000005</v>
      </c>
      <c r="O17" s="89">
        <v>871.07349999999997</v>
      </c>
      <c r="P17" s="89">
        <v>856.86199999999997</v>
      </c>
      <c r="Q17" s="89">
        <v>843.077</v>
      </c>
      <c r="R17" s="89">
        <v>827.39149999999995</v>
      </c>
      <c r="S17" s="89">
        <v>813.13499999999999</v>
      </c>
      <c r="T17" s="89">
        <v>803.89350000000002</v>
      </c>
      <c r="U17" s="89">
        <v>790.21299999999997</v>
      </c>
      <c r="V17" s="89">
        <v>770.5385</v>
      </c>
      <c r="W17" s="89">
        <v>753.48400000000004</v>
      </c>
      <c r="X17" s="89">
        <v>739.57399999999996</v>
      </c>
      <c r="Y17" s="89">
        <v>729.32849999999996</v>
      </c>
      <c r="Z17" s="89">
        <v>720.34649999999999</v>
      </c>
      <c r="AA17" s="89">
        <v>710.03049999999996</v>
      </c>
      <c r="AB17" s="89">
        <v>693.21199999999999</v>
      </c>
      <c r="AC17" s="89">
        <v>673.28250000000003</v>
      </c>
      <c r="AD17" s="89">
        <v>655.16849999999999</v>
      </c>
      <c r="AE17" s="89">
        <v>638.11950000000002</v>
      </c>
      <c r="AF17" s="89">
        <v>621.55050000000006</v>
      </c>
      <c r="AG17" s="89">
        <v>604.18499999999995</v>
      </c>
      <c r="AH17" s="89">
        <v>587.11350000000004</v>
      </c>
      <c r="AI17" s="89">
        <v>569.04349999999999</v>
      </c>
      <c r="AJ17" s="89">
        <v>549.57650000000001</v>
      </c>
      <c r="AK17" s="89">
        <v>532.52149999999995</v>
      </c>
      <c r="AL17" s="89">
        <v>515.03499999999997</v>
      </c>
      <c r="AM17" s="89">
        <v>494.62900000000002</v>
      </c>
      <c r="AN17" s="89">
        <v>471.286</v>
      </c>
      <c r="AO17" s="89">
        <v>446.35700000000003</v>
      </c>
      <c r="AP17" s="89">
        <v>424.66699999999997</v>
      </c>
      <c r="AQ17" s="89">
        <v>404.8605</v>
      </c>
      <c r="AR17" s="89">
        <v>388.16699999999997</v>
      </c>
      <c r="AS17" s="89">
        <v>375.642</v>
      </c>
      <c r="AT17" s="89">
        <v>362.89249999999998</v>
      </c>
      <c r="AU17" s="89">
        <v>349.31849999999997</v>
      </c>
      <c r="AV17" s="89">
        <v>335.70299999999997</v>
      </c>
      <c r="AW17" s="89">
        <v>318.50450000000001</v>
      </c>
      <c r="AX17" s="89">
        <v>295.31299999999999</v>
      </c>
      <c r="AY17" s="89">
        <v>279.38749999999999</v>
      </c>
      <c r="AZ17" s="89">
        <v>275.18349999999998</v>
      </c>
      <c r="BA17" s="89">
        <v>272.5795</v>
      </c>
      <c r="BB17" s="89">
        <v>268.28649999999999</v>
      </c>
      <c r="BC17" s="89">
        <v>262.71699999999998</v>
      </c>
      <c r="BD17" s="89">
        <v>256.43900000000002</v>
      </c>
      <c r="BE17" s="89">
        <v>249.1755</v>
      </c>
      <c r="BF17" s="89">
        <v>240.49700000000001</v>
      </c>
      <c r="BG17" s="89">
        <v>230.0085</v>
      </c>
      <c r="BH17" s="89">
        <v>218.755</v>
      </c>
      <c r="BI17" s="89">
        <v>205.095</v>
      </c>
      <c r="BJ17" s="89">
        <v>188.9025</v>
      </c>
      <c r="BK17" s="89">
        <v>175.541</v>
      </c>
      <c r="BL17" s="89">
        <v>164.28149999999999</v>
      </c>
      <c r="BM17" s="89">
        <v>152.39250000000001</v>
      </c>
      <c r="BN17" s="89">
        <v>140.63399999999999</v>
      </c>
      <c r="BO17" s="89">
        <v>129.0975</v>
      </c>
      <c r="BP17" s="89">
        <v>118.09099999999999</v>
      </c>
      <c r="BQ17" s="89">
        <v>107.9235</v>
      </c>
      <c r="BR17" s="89">
        <v>98.491</v>
      </c>
      <c r="BS17" s="89">
        <v>89.716499999999996</v>
      </c>
      <c r="BT17" s="89">
        <v>81.471000000000004</v>
      </c>
      <c r="BU17" s="89">
        <v>73.585499999999996</v>
      </c>
      <c r="BV17" s="89">
        <v>65.899000000000001</v>
      </c>
      <c r="BW17" s="89">
        <v>58.484499999999997</v>
      </c>
      <c r="BX17" s="89">
        <v>51.767499999999998</v>
      </c>
      <c r="BY17" s="89">
        <v>45.947000000000003</v>
      </c>
      <c r="BZ17" s="89">
        <v>40.735999999999997</v>
      </c>
      <c r="CA17" s="89">
        <v>36.204999999999998</v>
      </c>
      <c r="CB17" s="89">
        <v>32.345999999999997</v>
      </c>
      <c r="CC17" s="89">
        <v>28.853000000000002</v>
      </c>
      <c r="CD17" s="89">
        <v>25.5855</v>
      </c>
      <c r="CE17" s="89">
        <v>22.445</v>
      </c>
      <c r="CF17" s="89">
        <v>19.375</v>
      </c>
      <c r="CG17" s="89">
        <v>16.3965</v>
      </c>
      <c r="CH17" s="89">
        <v>13.6195</v>
      </c>
      <c r="CI17" s="89">
        <v>11.119</v>
      </c>
      <c r="CJ17" s="89">
        <v>8.9275000000000002</v>
      </c>
      <c r="CK17" s="89">
        <v>7.0134999999999996</v>
      </c>
      <c r="CL17" s="89">
        <v>5.5720000000000001</v>
      </c>
      <c r="CM17" s="89">
        <v>4.4909999999999997</v>
      </c>
      <c r="CN17" s="89">
        <v>3.5289999999999999</v>
      </c>
      <c r="CO17" s="89">
        <v>2.7069999999999999</v>
      </c>
      <c r="CP17" s="89">
        <v>2.0295000000000001</v>
      </c>
      <c r="CQ17" s="89">
        <v>1.484</v>
      </c>
      <c r="CR17" s="89">
        <v>1.0649999999999999</v>
      </c>
      <c r="CS17" s="89">
        <v>0.75</v>
      </c>
      <c r="CT17" s="89">
        <v>0.51900000000000002</v>
      </c>
      <c r="CU17" s="89">
        <v>0.35249999999999998</v>
      </c>
      <c r="CV17" s="89">
        <v>0.23350000000000001</v>
      </c>
      <c r="CW17" s="89">
        <v>0.15049999999999999</v>
      </c>
      <c r="CX17" s="89">
        <v>0.23200000000000001</v>
      </c>
      <c r="CZ17" s="89">
        <v>39169.608500000009</v>
      </c>
      <c r="DA17" s="89">
        <v>38068.672500000008</v>
      </c>
      <c r="DB17" s="89">
        <v>257.69550000000163</v>
      </c>
    </row>
    <row r="18" spans="1:106" x14ac:dyDescent="0.35">
      <c r="A18" s="90">
        <v>2037</v>
      </c>
      <c r="B18" s="89">
        <v>1112.5664999999999</v>
      </c>
      <c r="C18" s="89">
        <v>1085.9949999999999</v>
      </c>
      <c r="D18" s="89">
        <v>1067.347</v>
      </c>
      <c r="E18" s="89">
        <v>1051.9034999999999</v>
      </c>
      <c r="F18" s="89">
        <v>1036.6790000000001</v>
      </c>
      <c r="G18" s="89">
        <v>1019.207</v>
      </c>
      <c r="H18" s="89">
        <v>1001.5940000000001</v>
      </c>
      <c r="I18" s="89">
        <v>985.2355</v>
      </c>
      <c r="J18" s="89">
        <v>969.07299999999998</v>
      </c>
      <c r="K18" s="89">
        <v>950.97400000000005</v>
      </c>
      <c r="L18" s="89">
        <v>933.84799999999996</v>
      </c>
      <c r="M18" s="89">
        <v>918.0095</v>
      </c>
      <c r="N18" s="89">
        <v>902.33399999999995</v>
      </c>
      <c r="O18" s="89">
        <v>886.63400000000001</v>
      </c>
      <c r="P18" s="89">
        <v>870.12149999999997</v>
      </c>
      <c r="Q18" s="89">
        <v>855.83199999999999</v>
      </c>
      <c r="R18" s="89">
        <v>841.947</v>
      </c>
      <c r="S18" s="89">
        <v>826.15099999999995</v>
      </c>
      <c r="T18" s="89">
        <v>811.77099999999996</v>
      </c>
      <c r="U18" s="89">
        <v>802.40250000000003</v>
      </c>
      <c r="V18" s="89">
        <v>788.61450000000002</v>
      </c>
      <c r="W18" s="89">
        <v>768.86099999999999</v>
      </c>
      <c r="X18" s="89">
        <v>751.73099999999999</v>
      </c>
      <c r="Y18" s="89">
        <v>737.73950000000002</v>
      </c>
      <c r="Z18" s="89">
        <v>727.41049999999996</v>
      </c>
      <c r="AA18" s="89">
        <v>718.34199999999998</v>
      </c>
      <c r="AB18" s="89">
        <v>707.94150000000002</v>
      </c>
      <c r="AC18" s="89">
        <v>691.05799999999999</v>
      </c>
      <c r="AD18" s="89">
        <v>671.07449999999994</v>
      </c>
      <c r="AE18" s="89">
        <v>652.9</v>
      </c>
      <c r="AF18" s="89">
        <v>635.77800000000002</v>
      </c>
      <c r="AG18" s="89">
        <v>619.14800000000002</v>
      </c>
      <c r="AH18" s="89">
        <v>601.71699999999998</v>
      </c>
      <c r="AI18" s="89">
        <v>584.56650000000002</v>
      </c>
      <c r="AJ18" s="89">
        <v>566.42949999999996</v>
      </c>
      <c r="AK18" s="89">
        <v>546.89250000000004</v>
      </c>
      <c r="AL18" s="89">
        <v>529.76099999999997</v>
      </c>
      <c r="AM18" s="89">
        <v>512.21100000000001</v>
      </c>
      <c r="AN18" s="89">
        <v>491.75549999999998</v>
      </c>
      <c r="AO18" s="89">
        <v>468.39150000000001</v>
      </c>
      <c r="AP18" s="89">
        <v>443.45549999999997</v>
      </c>
      <c r="AQ18" s="89">
        <v>421.75549999999998</v>
      </c>
      <c r="AR18" s="89">
        <v>401.9375</v>
      </c>
      <c r="AS18" s="89">
        <v>385.209</v>
      </c>
      <c r="AT18" s="89">
        <v>372.62900000000002</v>
      </c>
      <c r="AU18" s="89">
        <v>359.81099999999998</v>
      </c>
      <c r="AV18" s="89">
        <v>346.18099999999998</v>
      </c>
      <c r="AW18" s="89">
        <v>332.51100000000002</v>
      </c>
      <c r="AX18" s="89">
        <v>315.27949999999998</v>
      </c>
      <c r="AY18" s="89">
        <v>292.12099999999998</v>
      </c>
      <c r="AZ18" s="89">
        <v>276.1515</v>
      </c>
      <c r="BA18" s="89">
        <v>271.7885</v>
      </c>
      <c r="BB18" s="89">
        <v>269.00299999999999</v>
      </c>
      <c r="BC18" s="89">
        <v>264.53949999999998</v>
      </c>
      <c r="BD18" s="89">
        <v>258.82850000000002</v>
      </c>
      <c r="BE18" s="89">
        <v>252.41149999999999</v>
      </c>
      <c r="BF18" s="89">
        <v>245.02099999999999</v>
      </c>
      <c r="BG18" s="89">
        <v>236.23349999999999</v>
      </c>
      <c r="BH18" s="89">
        <v>225.64850000000001</v>
      </c>
      <c r="BI18" s="89">
        <v>214.30099999999999</v>
      </c>
      <c r="BJ18" s="89">
        <v>200.5745</v>
      </c>
      <c r="BK18" s="89">
        <v>184.40600000000001</v>
      </c>
      <c r="BL18" s="89">
        <v>171.024</v>
      </c>
      <c r="BM18" s="89">
        <v>159.6925</v>
      </c>
      <c r="BN18" s="89">
        <v>147.78550000000001</v>
      </c>
      <c r="BO18" s="89">
        <v>136.02500000000001</v>
      </c>
      <c r="BP18" s="89">
        <v>124.5675</v>
      </c>
      <c r="BQ18" s="89">
        <v>113.69450000000001</v>
      </c>
      <c r="BR18" s="89">
        <v>103.6395</v>
      </c>
      <c r="BS18" s="89">
        <v>94.32</v>
      </c>
      <c r="BT18" s="89">
        <v>85.639499999999998</v>
      </c>
      <c r="BU18" s="89">
        <v>77.513499999999993</v>
      </c>
      <c r="BV18" s="89">
        <v>69.763999999999996</v>
      </c>
      <c r="BW18" s="89">
        <v>62.221499999999999</v>
      </c>
      <c r="BX18" s="89">
        <v>54.9955</v>
      </c>
      <c r="BY18" s="89">
        <v>48.460999999999999</v>
      </c>
      <c r="BZ18" s="89">
        <v>42.811999999999998</v>
      </c>
      <c r="CA18" s="89">
        <v>37.773499999999999</v>
      </c>
      <c r="CB18" s="89">
        <v>33.387999999999998</v>
      </c>
      <c r="CC18" s="89">
        <v>29.655999999999999</v>
      </c>
      <c r="CD18" s="89">
        <v>26.286000000000001</v>
      </c>
      <c r="CE18" s="89">
        <v>23.136500000000002</v>
      </c>
      <c r="CF18" s="89">
        <v>20.103000000000002</v>
      </c>
      <c r="CG18" s="89">
        <v>17.1555</v>
      </c>
      <c r="CH18" s="89">
        <v>14.343999999999999</v>
      </c>
      <c r="CI18" s="89">
        <v>11.765499999999999</v>
      </c>
      <c r="CJ18" s="89">
        <v>9.4789999999999992</v>
      </c>
      <c r="CK18" s="89">
        <v>7.5045000000000002</v>
      </c>
      <c r="CL18" s="89">
        <v>5.8079999999999998</v>
      </c>
      <c r="CM18" s="89">
        <v>4.5425000000000004</v>
      </c>
      <c r="CN18" s="89">
        <v>3.5985</v>
      </c>
      <c r="CO18" s="89">
        <v>2.7765</v>
      </c>
      <c r="CP18" s="89">
        <v>2.0924999999999998</v>
      </c>
      <c r="CQ18" s="89">
        <v>1.5365</v>
      </c>
      <c r="CR18" s="89">
        <v>1.1000000000000001</v>
      </c>
      <c r="CS18" s="89">
        <v>0.77149999999999996</v>
      </c>
      <c r="CT18" s="89">
        <v>0.53100000000000003</v>
      </c>
      <c r="CU18" s="89">
        <v>0.35849999999999999</v>
      </c>
      <c r="CV18" s="89">
        <v>0.23799999999999999</v>
      </c>
      <c r="CW18" s="89">
        <v>0.154</v>
      </c>
      <c r="CX18" s="89">
        <v>0.23749999999999999</v>
      </c>
      <c r="CZ18" s="89">
        <v>40018.237000000016</v>
      </c>
      <c r="DA18" s="89">
        <v>38905.670500000015</v>
      </c>
      <c r="DB18" s="89">
        <v>263.93799999999464</v>
      </c>
    </row>
    <row r="19" spans="1:106" x14ac:dyDescent="0.35">
      <c r="A19" s="90">
        <v>2038</v>
      </c>
      <c r="B19" s="89">
        <v>1122.2835</v>
      </c>
      <c r="C19" s="89">
        <v>1097.7909999999999</v>
      </c>
      <c r="D19" s="89">
        <v>1079.5835</v>
      </c>
      <c r="E19" s="89">
        <v>1063.1485</v>
      </c>
      <c r="F19" s="89">
        <v>1048.9580000000001</v>
      </c>
      <c r="G19" s="89">
        <v>1034.521</v>
      </c>
      <c r="H19" s="89">
        <v>1017.5235</v>
      </c>
      <c r="I19" s="89">
        <v>1000.1950000000001</v>
      </c>
      <c r="J19" s="89">
        <v>984.03499999999997</v>
      </c>
      <c r="K19" s="89">
        <v>968.01300000000003</v>
      </c>
      <c r="L19" s="89">
        <v>950.00599999999997</v>
      </c>
      <c r="M19" s="89">
        <v>932.93349999999998</v>
      </c>
      <c r="N19" s="89">
        <v>917.11249999999995</v>
      </c>
      <c r="O19" s="89">
        <v>901.42200000000003</v>
      </c>
      <c r="P19" s="89">
        <v>885.67550000000006</v>
      </c>
      <c r="Q19" s="89">
        <v>869.08699999999999</v>
      </c>
      <c r="R19" s="89">
        <v>854.69749999999999</v>
      </c>
      <c r="S19" s="89">
        <v>840.69899999999996</v>
      </c>
      <c r="T19" s="89">
        <v>824.77949999999998</v>
      </c>
      <c r="U19" s="89">
        <v>810.28150000000005</v>
      </c>
      <c r="V19" s="89">
        <v>800.79650000000004</v>
      </c>
      <c r="W19" s="89">
        <v>786.91499999999996</v>
      </c>
      <c r="X19" s="89">
        <v>767.09100000000001</v>
      </c>
      <c r="Y19" s="89">
        <v>749.88750000000005</v>
      </c>
      <c r="Z19" s="89">
        <v>735.82150000000001</v>
      </c>
      <c r="AA19" s="89">
        <v>725.41200000000003</v>
      </c>
      <c r="AB19" s="89">
        <v>716.25549999999998</v>
      </c>
      <c r="AC19" s="89">
        <v>705.76750000000004</v>
      </c>
      <c r="AD19" s="89">
        <v>688.8175</v>
      </c>
      <c r="AE19" s="89">
        <v>668.77750000000003</v>
      </c>
      <c r="AF19" s="89">
        <v>650.53250000000003</v>
      </c>
      <c r="AG19" s="89">
        <v>633.35050000000001</v>
      </c>
      <c r="AH19" s="89">
        <v>616.649</v>
      </c>
      <c r="AI19" s="89">
        <v>599.13750000000005</v>
      </c>
      <c r="AJ19" s="89">
        <v>581.91399999999999</v>
      </c>
      <c r="AK19" s="89">
        <v>563.697</v>
      </c>
      <c r="AL19" s="89">
        <v>544.09199999999998</v>
      </c>
      <c r="AM19" s="89">
        <v>526.89049999999997</v>
      </c>
      <c r="AN19" s="89">
        <v>509.27050000000003</v>
      </c>
      <c r="AO19" s="89">
        <v>488.76949999999999</v>
      </c>
      <c r="AP19" s="89">
        <v>465.37950000000001</v>
      </c>
      <c r="AQ19" s="89">
        <v>440.44799999999998</v>
      </c>
      <c r="AR19" s="89">
        <v>418.74299999999999</v>
      </c>
      <c r="AS19" s="89">
        <v>398.90750000000003</v>
      </c>
      <c r="AT19" s="89">
        <v>382.15249999999997</v>
      </c>
      <c r="AU19" s="89">
        <v>369.49849999999998</v>
      </c>
      <c r="AV19" s="89">
        <v>356.61250000000001</v>
      </c>
      <c r="AW19" s="89">
        <v>342.92250000000001</v>
      </c>
      <c r="AX19" s="89">
        <v>329.17649999999998</v>
      </c>
      <c r="AY19" s="89">
        <v>311.90449999999998</v>
      </c>
      <c r="AZ19" s="89">
        <v>288.77050000000003</v>
      </c>
      <c r="BA19" s="89">
        <v>272.77550000000002</v>
      </c>
      <c r="BB19" s="89">
        <v>268.25400000000002</v>
      </c>
      <c r="BC19" s="89">
        <v>265.27749999999997</v>
      </c>
      <c r="BD19" s="89">
        <v>260.65550000000002</v>
      </c>
      <c r="BE19" s="89">
        <v>254.79599999999999</v>
      </c>
      <c r="BF19" s="89">
        <v>248.2355</v>
      </c>
      <c r="BG19" s="89">
        <v>240.7105</v>
      </c>
      <c r="BH19" s="89">
        <v>231.79</v>
      </c>
      <c r="BI19" s="89">
        <v>221.08850000000001</v>
      </c>
      <c r="BJ19" s="89">
        <v>209.613</v>
      </c>
      <c r="BK19" s="89">
        <v>195.83500000000001</v>
      </c>
      <c r="BL19" s="89">
        <v>179.69450000000001</v>
      </c>
      <c r="BM19" s="89">
        <v>166.2775</v>
      </c>
      <c r="BN19" s="89">
        <v>154.8955</v>
      </c>
      <c r="BO19" s="89">
        <v>142.97149999999999</v>
      </c>
      <c r="BP19" s="89">
        <v>131.28</v>
      </c>
      <c r="BQ19" s="89">
        <v>119.9555</v>
      </c>
      <c r="BR19" s="89">
        <v>109.205</v>
      </c>
      <c r="BS19" s="89">
        <v>99.271500000000003</v>
      </c>
      <c r="BT19" s="89">
        <v>90.051500000000004</v>
      </c>
      <c r="BU19" s="89">
        <v>81.494500000000002</v>
      </c>
      <c r="BV19" s="89">
        <v>73.499499999999998</v>
      </c>
      <c r="BW19" s="89">
        <v>65.881</v>
      </c>
      <c r="BX19" s="89">
        <v>58.518500000000003</v>
      </c>
      <c r="BY19" s="89">
        <v>51.491500000000002</v>
      </c>
      <c r="BZ19" s="89">
        <v>45.161999999999999</v>
      </c>
      <c r="CA19" s="89">
        <v>39.706000000000003</v>
      </c>
      <c r="CB19" s="89">
        <v>34.841999999999999</v>
      </c>
      <c r="CC19" s="89">
        <v>30.617999999999999</v>
      </c>
      <c r="CD19" s="89">
        <v>27.023</v>
      </c>
      <c r="CE19" s="89">
        <v>23.774000000000001</v>
      </c>
      <c r="CF19" s="89">
        <v>20.726500000000001</v>
      </c>
      <c r="CG19" s="89">
        <v>17.803999999999998</v>
      </c>
      <c r="CH19" s="89">
        <v>15.013</v>
      </c>
      <c r="CI19" s="89">
        <v>12.3955</v>
      </c>
      <c r="CJ19" s="89">
        <v>10.034000000000001</v>
      </c>
      <c r="CK19" s="89">
        <v>7.9710000000000001</v>
      </c>
      <c r="CL19" s="89">
        <v>6.218</v>
      </c>
      <c r="CM19" s="89">
        <v>4.7374999999999998</v>
      </c>
      <c r="CN19" s="89">
        <v>3.64</v>
      </c>
      <c r="CO19" s="89">
        <v>2.8319999999999999</v>
      </c>
      <c r="CP19" s="89">
        <v>2.1465000000000001</v>
      </c>
      <c r="CQ19" s="89">
        <v>1.5845</v>
      </c>
      <c r="CR19" s="89">
        <v>1.1385000000000001</v>
      </c>
      <c r="CS19" s="89">
        <v>0.79700000000000004</v>
      </c>
      <c r="CT19" s="89">
        <v>0.54600000000000004</v>
      </c>
      <c r="CU19" s="89">
        <v>0.36699999999999999</v>
      </c>
      <c r="CV19" s="89">
        <v>0.24199999999999999</v>
      </c>
      <c r="CW19" s="89">
        <v>0.157</v>
      </c>
      <c r="CX19" s="89">
        <v>0.24249999999999999</v>
      </c>
      <c r="CZ19" s="89">
        <v>40870.341999999982</v>
      </c>
      <c r="DA19" s="89">
        <v>39748.058499999977</v>
      </c>
      <c r="DB19" s="89">
        <v>270.17850000003818</v>
      </c>
    </row>
    <row r="20" spans="1:106" x14ac:dyDescent="0.35">
      <c r="A20" s="90">
        <v>2039</v>
      </c>
      <c r="B20" s="89">
        <v>1131.93</v>
      </c>
      <c r="C20" s="89">
        <v>1107.7070000000001</v>
      </c>
      <c r="D20" s="89">
        <v>1091.3869999999999</v>
      </c>
      <c r="E20" s="89">
        <v>1075.3789999999999</v>
      </c>
      <c r="F20" s="89">
        <v>1060.1975</v>
      </c>
      <c r="G20" s="89">
        <v>1046.7909999999999</v>
      </c>
      <c r="H20" s="89">
        <v>1032.8244999999999</v>
      </c>
      <c r="I20" s="89">
        <v>1016.114</v>
      </c>
      <c r="J20" s="89">
        <v>998.98649999999998</v>
      </c>
      <c r="K20" s="89">
        <v>982.96849999999995</v>
      </c>
      <c r="L20" s="89">
        <v>967.03750000000002</v>
      </c>
      <c r="M20" s="89">
        <v>949.08500000000004</v>
      </c>
      <c r="N20" s="89">
        <v>932.03200000000004</v>
      </c>
      <c r="O20" s="89">
        <v>916.19550000000004</v>
      </c>
      <c r="P20" s="89">
        <v>900.45799999999997</v>
      </c>
      <c r="Q20" s="89">
        <v>884.63400000000001</v>
      </c>
      <c r="R20" s="89">
        <v>867.94849999999997</v>
      </c>
      <c r="S20" s="89">
        <v>853.44449999999995</v>
      </c>
      <c r="T20" s="89">
        <v>839.3175</v>
      </c>
      <c r="U20" s="89">
        <v>823.28250000000003</v>
      </c>
      <c r="V20" s="89">
        <v>808.67949999999996</v>
      </c>
      <c r="W20" s="89">
        <v>799.09</v>
      </c>
      <c r="X20" s="89">
        <v>785.12199999999996</v>
      </c>
      <c r="Y20" s="89">
        <v>765.22900000000004</v>
      </c>
      <c r="Z20" s="89">
        <v>747.96100000000001</v>
      </c>
      <c r="AA20" s="89">
        <v>733.82550000000003</v>
      </c>
      <c r="AB20" s="89">
        <v>723.33249999999998</v>
      </c>
      <c r="AC20" s="89">
        <v>714.08399999999995</v>
      </c>
      <c r="AD20" s="89">
        <v>703.50750000000005</v>
      </c>
      <c r="AE20" s="89">
        <v>686.48800000000006</v>
      </c>
      <c r="AF20" s="89">
        <v>666.38350000000003</v>
      </c>
      <c r="AG20" s="89">
        <v>648.08000000000004</v>
      </c>
      <c r="AH20" s="89">
        <v>630.82600000000002</v>
      </c>
      <c r="AI20" s="89">
        <v>614.03899999999999</v>
      </c>
      <c r="AJ20" s="89">
        <v>596.45349999999996</v>
      </c>
      <c r="AK20" s="89">
        <v>579.14200000000005</v>
      </c>
      <c r="AL20" s="89">
        <v>560.84649999999999</v>
      </c>
      <c r="AM20" s="89">
        <v>541.18100000000004</v>
      </c>
      <c r="AN20" s="89">
        <v>523.90300000000002</v>
      </c>
      <c r="AO20" s="89">
        <v>506.21449999999999</v>
      </c>
      <c r="AP20" s="89">
        <v>485.66199999999998</v>
      </c>
      <c r="AQ20" s="89">
        <v>462.25900000000001</v>
      </c>
      <c r="AR20" s="89">
        <v>437.3365</v>
      </c>
      <c r="AS20" s="89">
        <v>415.62099999999998</v>
      </c>
      <c r="AT20" s="89">
        <v>395.77600000000001</v>
      </c>
      <c r="AU20" s="89">
        <v>378.97699999999998</v>
      </c>
      <c r="AV20" s="89">
        <v>366.24849999999998</v>
      </c>
      <c r="AW20" s="89">
        <v>353.291</v>
      </c>
      <c r="AX20" s="89">
        <v>339.51900000000001</v>
      </c>
      <c r="AY20" s="89">
        <v>325.68700000000001</v>
      </c>
      <c r="AZ20" s="89">
        <v>308.36099999999999</v>
      </c>
      <c r="BA20" s="89">
        <v>285.27499999999998</v>
      </c>
      <c r="BB20" s="89">
        <v>269.26049999999998</v>
      </c>
      <c r="BC20" s="89">
        <v>264.57100000000003</v>
      </c>
      <c r="BD20" s="89">
        <v>261.41449999999998</v>
      </c>
      <c r="BE20" s="89">
        <v>256.62650000000002</v>
      </c>
      <c r="BF20" s="89">
        <v>250.61349999999999</v>
      </c>
      <c r="BG20" s="89">
        <v>243.9025</v>
      </c>
      <c r="BH20" s="89">
        <v>236.2175</v>
      </c>
      <c r="BI20" s="89">
        <v>227.1405</v>
      </c>
      <c r="BJ20" s="89">
        <v>216.28800000000001</v>
      </c>
      <c r="BK20" s="89">
        <v>204.69550000000001</v>
      </c>
      <c r="BL20" s="89">
        <v>190.86750000000001</v>
      </c>
      <c r="BM20" s="89">
        <v>174.74199999999999</v>
      </c>
      <c r="BN20" s="89">
        <v>161.31450000000001</v>
      </c>
      <c r="BO20" s="89">
        <v>149.881</v>
      </c>
      <c r="BP20" s="89">
        <v>138.01349999999999</v>
      </c>
      <c r="BQ20" s="89">
        <v>126.447</v>
      </c>
      <c r="BR20" s="89">
        <v>115.244</v>
      </c>
      <c r="BS20" s="89">
        <v>104.625</v>
      </c>
      <c r="BT20" s="89">
        <v>94.798500000000004</v>
      </c>
      <c r="BU20" s="89">
        <v>85.71</v>
      </c>
      <c r="BV20" s="89">
        <v>77.287999999999997</v>
      </c>
      <c r="BW20" s="89">
        <v>69.420500000000004</v>
      </c>
      <c r="BX20" s="89">
        <v>61.97</v>
      </c>
      <c r="BY20" s="89">
        <v>54.798999999999999</v>
      </c>
      <c r="BZ20" s="89">
        <v>47.994</v>
      </c>
      <c r="CA20" s="89">
        <v>41.893500000000003</v>
      </c>
      <c r="CB20" s="89">
        <v>36.631500000000003</v>
      </c>
      <c r="CC20" s="89">
        <v>31.956499999999998</v>
      </c>
      <c r="CD20" s="89">
        <v>27.903500000000001</v>
      </c>
      <c r="CE20" s="89">
        <v>24.445</v>
      </c>
      <c r="CF20" s="89">
        <v>21.301500000000001</v>
      </c>
      <c r="CG20" s="89">
        <v>18.361000000000001</v>
      </c>
      <c r="CH20" s="89">
        <v>15.585000000000001</v>
      </c>
      <c r="CI20" s="89">
        <v>12.977</v>
      </c>
      <c r="CJ20" s="89">
        <v>10.5745</v>
      </c>
      <c r="CK20" s="89">
        <v>8.44</v>
      </c>
      <c r="CL20" s="89">
        <v>6.6064999999999996</v>
      </c>
      <c r="CM20" s="89">
        <v>5.0739999999999998</v>
      </c>
      <c r="CN20" s="89">
        <v>3.7985000000000002</v>
      </c>
      <c r="CO20" s="89">
        <v>2.8650000000000002</v>
      </c>
      <c r="CP20" s="89">
        <v>2.1894999999999998</v>
      </c>
      <c r="CQ20" s="89">
        <v>1.625</v>
      </c>
      <c r="CR20" s="89">
        <v>1.1739999999999999</v>
      </c>
      <c r="CS20" s="89">
        <v>0.82499999999999996</v>
      </c>
      <c r="CT20" s="89">
        <v>0.5635</v>
      </c>
      <c r="CU20" s="89">
        <v>0.3775</v>
      </c>
      <c r="CV20" s="89">
        <v>0.2475</v>
      </c>
      <c r="CW20" s="89">
        <v>0.16</v>
      </c>
      <c r="CX20" s="89">
        <v>0.247</v>
      </c>
      <c r="CZ20" s="89">
        <v>41725.787499999977</v>
      </c>
      <c r="DA20" s="89">
        <v>40593.857499999984</v>
      </c>
      <c r="DB20" s="89">
        <v>276.48449999999866</v>
      </c>
    </row>
    <row r="21" spans="1:106" x14ac:dyDescent="0.35">
      <c r="A21" s="90">
        <v>2040</v>
      </c>
      <c r="B21" s="89">
        <v>1143.453</v>
      </c>
      <c r="C21" s="89">
        <v>1117.5540000000001</v>
      </c>
      <c r="D21" s="89">
        <v>1101.3235</v>
      </c>
      <c r="E21" s="89">
        <v>1087.1795</v>
      </c>
      <c r="F21" s="89">
        <v>1072.4204999999999</v>
      </c>
      <c r="G21" s="89">
        <v>1058.0245</v>
      </c>
      <c r="H21" s="89">
        <v>1045.0885000000001</v>
      </c>
      <c r="I21" s="89">
        <v>1031.4055000000001</v>
      </c>
      <c r="J21" s="89">
        <v>1014.8975</v>
      </c>
      <c r="K21" s="89">
        <v>997.91399999999999</v>
      </c>
      <c r="L21" s="89">
        <v>981.98800000000006</v>
      </c>
      <c r="M21" s="89">
        <v>966.10900000000004</v>
      </c>
      <c r="N21" s="89">
        <v>948.178</v>
      </c>
      <c r="O21" s="89">
        <v>931.10950000000003</v>
      </c>
      <c r="P21" s="89">
        <v>915.226</v>
      </c>
      <c r="Q21" s="89">
        <v>899.41</v>
      </c>
      <c r="R21" s="89">
        <v>883.48749999999995</v>
      </c>
      <c r="S21" s="89">
        <v>866.68899999999996</v>
      </c>
      <c r="T21" s="89">
        <v>852.0575</v>
      </c>
      <c r="U21" s="89">
        <v>837.81100000000004</v>
      </c>
      <c r="V21" s="89">
        <v>821.673</v>
      </c>
      <c r="W21" s="89">
        <v>806.97649999999999</v>
      </c>
      <c r="X21" s="89">
        <v>797.28949999999998</v>
      </c>
      <c r="Y21" s="89">
        <v>783.23649999999998</v>
      </c>
      <c r="Z21" s="89">
        <v>763.28650000000005</v>
      </c>
      <c r="AA21" s="89">
        <v>745.95650000000001</v>
      </c>
      <c r="AB21" s="89">
        <v>731.74900000000002</v>
      </c>
      <c r="AC21" s="89">
        <v>721.16849999999999</v>
      </c>
      <c r="AD21" s="89">
        <v>711.827</v>
      </c>
      <c r="AE21" s="89">
        <v>701.15750000000003</v>
      </c>
      <c r="AF21" s="89">
        <v>684.06150000000002</v>
      </c>
      <c r="AG21" s="89">
        <v>663.90150000000006</v>
      </c>
      <c r="AH21" s="89">
        <v>645.529</v>
      </c>
      <c r="AI21" s="89">
        <v>628.19050000000004</v>
      </c>
      <c r="AJ21" s="89">
        <v>611.32249999999999</v>
      </c>
      <c r="AK21" s="89">
        <v>593.64850000000001</v>
      </c>
      <c r="AL21" s="89">
        <v>576.25</v>
      </c>
      <c r="AM21" s="89">
        <v>557.88300000000004</v>
      </c>
      <c r="AN21" s="89">
        <v>538.15</v>
      </c>
      <c r="AO21" s="89">
        <v>520.79750000000001</v>
      </c>
      <c r="AP21" s="89">
        <v>503.0335</v>
      </c>
      <c r="AQ21" s="89">
        <v>482.44200000000001</v>
      </c>
      <c r="AR21" s="89">
        <v>459.02850000000001</v>
      </c>
      <c r="AS21" s="89">
        <v>434.11149999999998</v>
      </c>
      <c r="AT21" s="89">
        <v>412.39249999999998</v>
      </c>
      <c r="AU21" s="89">
        <v>392.52300000000002</v>
      </c>
      <c r="AV21" s="89">
        <v>375.67849999999999</v>
      </c>
      <c r="AW21" s="89">
        <v>362.87299999999999</v>
      </c>
      <c r="AX21" s="89">
        <v>349.82</v>
      </c>
      <c r="AY21" s="89">
        <v>335.95499999999998</v>
      </c>
      <c r="AZ21" s="89">
        <v>322.02199999999999</v>
      </c>
      <c r="BA21" s="89">
        <v>304.6635</v>
      </c>
      <c r="BB21" s="89">
        <v>281.63249999999999</v>
      </c>
      <c r="BC21" s="89">
        <v>265.59550000000002</v>
      </c>
      <c r="BD21" s="89">
        <v>260.74950000000001</v>
      </c>
      <c r="BE21" s="89">
        <v>257.40550000000002</v>
      </c>
      <c r="BF21" s="89">
        <v>252.44649999999999</v>
      </c>
      <c r="BG21" s="89">
        <v>246.2715</v>
      </c>
      <c r="BH21" s="89">
        <v>239.38300000000001</v>
      </c>
      <c r="BI21" s="89">
        <v>231.51300000000001</v>
      </c>
      <c r="BJ21" s="89">
        <v>222.24350000000001</v>
      </c>
      <c r="BK21" s="89">
        <v>211.249</v>
      </c>
      <c r="BL21" s="89">
        <v>199.53899999999999</v>
      </c>
      <c r="BM21" s="89">
        <v>185.643</v>
      </c>
      <c r="BN21" s="89">
        <v>169.55950000000001</v>
      </c>
      <c r="BO21" s="89">
        <v>156.12299999999999</v>
      </c>
      <c r="BP21" s="89">
        <v>144.71250000000001</v>
      </c>
      <c r="BQ21" s="89">
        <v>132.96</v>
      </c>
      <c r="BR21" s="89">
        <v>121.5055</v>
      </c>
      <c r="BS21" s="89">
        <v>110.4335</v>
      </c>
      <c r="BT21" s="89">
        <v>99.930999999999997</v>
      </c>
      <c r="BU21" s="89">
        <v>90.245999999999995</v>
      </c>
      <c r="BV21" s="89">
        <v>81.3005</v>
      </c>
      <c r="BW21" s="89">
        <v>73.010499999999993</v>
      </c>
      <c r="BX21" s="89">
        <v>65.308000000000007</v>
      </c>
      <c r="BY21" s="89">
        <v>58.038499999999999</v>
      </c>
      <c r="BZ21" s="89">
        <v>51.082999999999998</v>
      </c>
      <c r="CA21" s="89">
        <v>44.526000000000003</v>
      </c>
      <c r="CB21" s="89">
        <v>38.654499999999999</v>
      </c>
      <c r="CC21" s="89">
        <v>33.601999999999997</v>
      </c>
      <c r="CD21" s="89">
        <v>29.127500000000001</v>
      </c>
      <c r="CE21" s="89">
        <v>25.245000000000001</v>
      </c>
      <c r="CF21" s="89">
        <v>21.905999999999999</v>
      </c>
      <c r="CG21" s="89">
        <v>18.8735</v>
      </c>
      <c r="CH21" s="89">
        <v>16.075500000000002</v>
      </c>
      <c r="CI21" s="89">
        <v>13.474500000000001</v>
      </c>
      <c r="CJ21" s="89">
        <v>11.073</v>
      </c>
      <c r="CK21" s="89">
        <v>8.8970000000000002</v>
      </c>
      <c r="CL21" s="89">
        <v>6.9969999999999999</v>
      </c>
      <c r="CM21" s="89">
        <v>5.3914999999999997</v>
      </c>
      <c r="CN21" s="89">
        <v>4.0694999999999997</v>
      </c>
      <c r="CO21" s="89">
        <v>2.99</v>
      </c>
      <c r="CP21" s="89">
        <v>2.2149999999999999</v>
      </c>
      <c r="CQ21" s="89">
        <v>1.657</v>
      </c>
      <c r="CR21" s="89">
        <v>1.2044999999999999</v>
      </c>
      <c r="CS21" s="89">
        <v>0.85050000000000003</v>
      </c>
      <c r="CT21" s="89">
        <v>0.58299999999999996</v>
      </c>
      <c r="CU21" s="89">
        <v>0.39</v>
      </c>
      <c r="CV21" s="89">
        <v>0.255</v>
      </c>
      <c r="CW21" s="89">
        <v>0.16350000000000001</v>
      </c>
      <c r="CX21" s="89">
        <v>0.251</v>
      </c>
      <c r="CZ21" s="89">
        <v>42586.278499999971</v>
      </c>
      <c r="DA21" s="89">
        <v>41442.82549999997</v>
      </c>
      <c r="DB21" s="89">
        <v>282.96200000000681</v>
      </c>
    </row>
    <row r="22" spans="1:106" x14ac:dyDescent="0.35">
      <c r="A22" s="90">
        <v>2041</v>
      </c>
      <c r="B22" s="89">
        <v>1154.5450000000001</v>
      </c>
      <c r="C22" s="89">
        <v>1129.2460000000001</v>
      </c>
      <c r="D22" s="89">
        <v>1111.1914999999999</v>
      </c>
      <c r="E22" s="89">
        <v>1097.1215</v>
      </c>
      <c r="F22" s="89">
        <v>1084.2149999999999</v>
      </c>
      <c r="G22" s="89">
        <v>1070.24</v>
      </c>
      <c r="H22" s="89">
        <v>1056.3175000000001</v>
      </c>
      <c r="I22" s="89">
        <v>1043.6645000000001</v>
      </c>
      <c r="J22" s="89">
        <v>1030.182</v>
      </c>
      <c r="K22" s="89">
        <v>1013.818</v>
      </c>
      <c r="L22" s="89">
        <v>996.928</v>
      </c>
      <c r="M22" s="89">
        <v>981.05499999999995</v>
      </c>
      <c r="N22" s="89">
        <v>965.19550000000004</v>
      </c>
      <c r="O22" s="89">
        <v>947.24950000000001</v>
      </c>
      <c r="P22" s="89">
        <v>930.1345</v>
      </c>
      <c r="Q22" s="89">
        <v>914.173</v>
      </c>
      <c r="R22" s="89">
        <v>898.25649999999996</v>
      </c>
      <c r="S22" s="89">
        <v>882.21900000000005</v>
      </c>
      <c r="T22" s="89">
        <v>865.29650000000004</v>
      </c>
      <c r="U22" s="89">
        <v>850.54499999999996</v>
      </c>
      <c r="V22" s="89">
        <v>836.19050000000004</v>
      </c>
      <c r="W22" s="89">
        <v>819.96199999999999</v>
      </c>
      <c r="X22" s="89">
        <v>805.18</v>
      </c>
      <c r="Y22" s="89">
        <v>795.39700000000005</v>
      </c>
      <c r="Z22" s="89">
        <v>781.26949999999999</v>
      </c>
      <c r="AA22" s="89">
        <v>761.26350000000002</v>
      </c>
      <c r="AB22" s="89">
        <v>743.87099999999998</v>
      </c>
      <c r="AC22" s="89">
        <v>729.58799999999997</v>
      </c>
      <c r="AD22" s="89">
        <v>718.91800000000001</v>
      </c>
      <c r="AE22" s="89">
        <v>709.48050000000001</v>
      </c>
      <c r="AF22" s="89">
        <v>698.70950000000005</v>
      </c>
      <c r="AG22" s="89">
        <v>681.54399999999998</v>
      </c>
      <c r="AH22" s="89">
        <v>661.32100000000003</v>
      </c>
      <c r="AI22" s="89">
        <v>642.8655</v>
      </c>
      <c r="AJ22" s="89">
        <v>625.44550000000004</v>
      </c>
      <c r="AK22" s="89">
        <v>608.48350000000005</v>
      </c>
      <c r="AL22" s="89">
        <v>590.721</v>
      </c>
      <c r="AM22" s="89">
        <v>573.24199999999996</v>
      </c>
      <c r="AN22" s="89">
        <v>554.79600000000005</v>
      </c>
      <c r="AO22" s="89">
        <v>534.99800000000005</v>
      </c>
      <c r="AP22" s="89">
        <v>517.56200000000001</v>
      </c>
      <c r="AQ22" s="89">
        <v>499.7355</v>
      </c>
      <c r="AR22" s="89">
        <v>479.10700000000003</v>
      </c>
      <c r="AS22" s="89">
        <v>455.67849999999999</v>
      </c>
      <c r="AT22" s="89">
        <v>430.77499999999998</v>
      </c>
      <c r="AU22" s="89">
        <v>409.03750000000002</v>
      </c>
      <c r="AV22" s="89">
        <v>389.142</v>
      </c>
      <c r="AW22" s="89">
        <v>372.2525</v>
      </c>
      <c r="AX22" s="89">
        <v>359.34300000000002</v>
      </c>
      <c r="AY22" s="89">
        <v>346.18349999999998</v>
      </c>
      <c r="AZ22" s="89">
        <v>332.20949999999999</v>
      </c>
      <c r="BA22" s="89">
        <v>318.19450000000001</v>
      </c>
      <c r="BB22" s="89">
        <v>300.8075</v>
      </c>
      <c r="BC22" s="89">
        <v>277.83350000000002</v>
      </c>
      <c r="BD22" s="89">
        <v>261.79149999999998</v>
      </c>
      <c r="BE22" s="89">
        <v>256.78199999999998</v>
      </c>
      <c r="BF22" s="89">
        <v>253.24449999999999</v>
      </c>
      <c r="BG22" s="89">
        <v>248.10499999999999</v>
      </c>
      <c r="BH22" s="89">
        <v>241.74100000000001</v>
      </c>
      <c r="BI22" s="89">
        <v>234.65</v>
      </c>
      <c r="BJ22" s="89">
        <v>226.55600000000001</v>
      </c>
      <c r="BK22" s="89">
        <v>217.101</v>
      </c>
      <c r="BL22" s="89">
        <v>205.96299999999999</v>
      </c>
      <c r="BM22" s="89">
        <v>194.11199999999999</v>
      </c>
      <c r="BN22" s="89">
        <v>180.173</v>
      </c>
      <c r="BO22" s="89">
        <v>164.13650000000001</v>
      </c>
      <c r="BP22" s="89">
        <v>150.76949999999999</v>
      </c>
      <c r="BQ22" s="89">
        <v>139.4425</v>
      </c>
      <c r="BR22" s="89">
        <v>127.7915</v>
      </c>
      <c r="BS22" s="89">
        <v>116.458</v>
      </c>
      <c r="BT22" s="89">
        <v>105.50149999999999</v>
      </c>
      <c r="BU22" s="89">
        <v>95.152000000000001</v>
      </c>
      <c r="BV22" s="89">
        <v>85.619500000000002</v>
      </c>
      <c r="BW22" s="89">
        <v>76.814499999999995</v>
      </c>
      <c r="BX22" s="89">
        <v>68.695499999999996</v>
      </c>
      <c r="BY22" s="89">
        <v>61.171999999999997</v>
      </c>
      <c r="BZ22" s="89">
        <v>54.108499999999999</v>
      </c>
      <c r="CA22" s="89">
        <v>47.396500000000003</v>
      </c>
      <c r="CB22" s="89">
        <v>41.088000000000001</v>
      </c>
      <c r="CC22" s="89">
        <v>35.462499999999999</v>
      </c>
      <c r="CD22" s="89">
        <v>30.632000000000001</v>
      </c>
      <c r="CE22" s="89">
        <v>26.355499999999999</v>
      </c>
      <c r="CF22" s="89">
        <v>22.6265</v>
      </c>
      <c r="CG22" s="89">
        <v>19.4115</v>
      </c>
      <c r="CH22" s="89">
        <v>16.527000000000001</v>
      </c>
      <c r="CI22" s="89">
        <v>13.901</v>
      </c>
      <c r="CJ22" s="89">
        <v>11.499499999999999</v>
      </c>
      <c r="CK22" s="89">
        <v>9.3190000000000008</v>
      </c>
      <c r="CL22" s="89">
        <v>7.3775000000000004</v>
      </c>
      <c r="CM22" s="89">
        <v>5.7110000000000003</v>
      </c>
      <c r="CN22" s="89">
        <v>4.3250000000000002</v>
      </c>
      <c r="CO22" s="89">
        <v>3.2050000000000001</v>
      </c>
      <c r="CP22" s="89">
        <v>2.3130000000000002</v>
      </c>
      <c r="CQ22" s="89">
        <v>1.6765000000000001</v>
      </c>
      <c r="CR22" s="89">
        <v>1.2284999999999999</v>
      </c>
      <c r="CS22" s="89">
        <v>0.87250000000000005</v>
      </c>
      <c r="CT22" s="89">
        <v>0.60150000000000003</v>
      </c>
      <c r="CU22" s="89">
        <v>0.40350000000000003</v>
      </c>
      <c r="CV22" s="89">
        <v>0.26350000000000001</v>
      </c>
      <c r="CW22" s="89">
        <v>0.16750000000000001</v>
      </c>
      <c r="CX22" s="89">
        <v>0.255</v>
      </c>
      <c r="CZ22" s="89">
        <v>43451.200500000035</v>
      </c>
      <c r="DA22" s="89">
        <v>42296.65550000003</v>
      </c>
      <c r="DB22" s="89">
        <v>289.62299999994138</v>
      </c>
    </row>
    <row r="23" spans="1:106" x14ac:dyDescent="0.35">
      <c r="A23" s="90">
        <v>2042</v>
      </c>
      <c r="B23" s="89">
        <v>1164.4159999999999</v>
      </c>
      <c r="C23" s="89">
        <v>1140.4794999999999</v>
      </c>
      <c r="D23" s="89">
        <v>1122.8865000000001</v>
      </c>
      <c r="E23" s="89">
        <v>1106.9905000000001</v>
      </c>
      <c r="F23" s="89">
        <v>1094.1524999999999</v>
      </c>
      <c r="G23" s="89">
        <v>1082.0255</v>
      </c>
      <c r="H23" s="89">
        <v>1068.5250000000001</v>
      </c>
      <c r="I23" s="89">
        <v>1054.8879999999999</v>
      </c>
      <c r="J23" s="89">
        <v>1042.4359999999999</v>
      </c>
      <c r="K23" s="89">
        <v>1029.0954999999999</v>
      </c>
      <c r="L23" s="89">
        <v>1012.8255</v>
      </c>
      <c r="M23" s="89">
        <v>995.9905</v>
      </c>
      <c r="N23" s="89">
        <v>980.13599999999997</v>
      </c>
      <c r="O23" s="89">
        <v>964.2595</v>
      </c>
      <c r="P23" s="89">
        <v>946.26700000000005</v>
      </c>
      <c r="Q23" s="89">
        <v>929.07600000000002</v>
      </c>
      <c r="R23" s="89">
        <v>913.01250000000005</v>
      </c>
      <c r="S23" s="89">
        <v>896.98099999999999</v>
      </c>
      <c r="T23" s="89">
        <v>880.81650000000002</v>
      </c>
      <c r="U23" s="89">
        <v>863.77650000000006</v>
      </c>
      <c r="V23" s="89">
        <v>848.91650000000004</v>
      </c>
      <c r="W23" s="89">
        <v>834.46699999999998</v>
      </c>
      <c r="X23" s="89">
        <v>818.15549999999996</v>
      </c>
      <c r="Y23" s="89">
        <v>803.29100000000005</v>
      </c>
      <c r="Z23" s="89">
        <v>793.42100000000005</v>
      </c>
      <c r="AA23" s="89">
        <v>779.22</v>
      </c>
      <c r="AB23" s="89">
        <v>759.1585</v>
      </c>
      <c r="AC23" s="89">
        <v>741.69949999999994</v>
      </c>
      <c r="AD23" s="89">
        <v>727.33900000000006</v>
      </c>
      <c r="AE23" s="89">
        <v>716.57849999999996</v>
      </c>
      <c r="AF23" s="89">
        <v>707.0335</v>
      </c>
      <c r="AG23" s="89">
        <v>696.16899999999998</v>
      </c>
      <c r="AH23" s="89">
        <v>678.92550000000006</v>
      </c>
      <c r="AI23" s="89">
        <v>658.62400000000002</v>
      </c>
      <c r="AJ23" s="89">
        <v>640.08950000000004</v>
      </c>
      <c r="AK23" s="89">
        <v>622.57600000000002</v>
      </c>
      <c r="AL23" s="89">
        <v>605.51800000000003</v>
      </c>
      <c r="AM23" s="89">
        <v>587.67349999999999</v>
      </c>
      <c r="AN23" s="89">
        <v>570.10699999999997</v>
      </c>
      <c r="AO23" s="89">
        <v>551.58249999999998</v>
      </c>
      <c r="AP23" s="89">
        <v>531.71100000000001</v>
      </c>
      <c r="AQ23" s="89">
        <v>514.20550000000003</v>
      </c>
      <c r="AR23" s="89">
        <v>496.31650000000002</v>
      </c>
      <c r="AS23" s="89">
        <v>475.64499999999998</v>
      </c>
      <c r="AT23" s="89">
        <v>452.21</v>
      </c>
      <c r="AU23" s="89">
        <v>427.30349999999999</v>
      </c>
      <c r="AV23" s="89">
        <v>405.54849999999999</v>
      </c>
      <c r="AW23" s="89">
        <v>385.62700000000001</v>
      </c>
      <c r="AX23" s="89">
        <v>368.66500000000002</v>
      </c>
      <c r="AY23" s="89">
        <v>355.642</v>
      </c>
      <c r="AZ23" s="89">
        <v>342.35700000000003</v>
      </c>
      <c r="BA23" s="89">
        <v>328.29399999999998</v>
      </c>
      <c r="BB23" s="89">
        <v>314.2</v>
      </c>
      <c r="BC23" s="89">
        <v>296.78250000000003</v>
      </c>
      <c r="BD23" s="89">
        <v>273.887</v>
      </c>
      <c r="BE23" s="89">
        <v>257.83850000000001</v>
      </c>
      <c r="BF23" s="89">
        <v>252.661</v>
      </c>
      <c r="BG23" s="89">
        <v>248.92</v>
      </c>
      <c r="BH23" s="89">
        <v>243.572</v>
      </c>
      <c r="BI23" s="89">
        <v>236.99299999999999</v>
      </c>
      <c r="BJ23" s="89">
        <v>229.65799999999999</v>
      </c>
      <c r="BK23" s="89">
        <v>221.3475</v>
      </c>
      <c r="BL23" s="89">
        <v>211.702</v>
      </c>
      <c r="BM23" s="89">
        <v>200.3955</v>
      </c>
      <c r="BN23" s="89">
        <v>188.42750000000001</v>
      </c>
      <c r="BO23" s="89">
        <v>174.44550000000001</v>
      </c>
      <c r="BP23" s="89">
        <v>158.541</v>
      </c>
      <c r="BQ23" s="89">
        <v>145.30799999999999</v>
      </c>
      <c r="BR23" s="89">
        <v>134.04900000000001</v>
      </c>
      <c r="BS23" s="89">
        <v>122.5085</v>
      </c>
      <c r="BT23" s="89">
        <v>111.28149999999999</v>
      </c>
      <c r="BU23" s="89">
        <v>100.477</v>
      </c>
      <c r="BV23" s="89">
        <v>90.292500000000004</v>
      </c>
      <c r="BW23" s="89">
        <v>80.911500000000004</v>
      </c>
      <c r="BX23" s="89">
        <v>72.287499999999994</v>
      </c>
      <c r="BY23" s="89">
        <v>64.353999999999999</v>
      </c>
      <c r="BZ23" s="89">
        <v>57.036999999999999</v>
      </c>
      <c r="CA23" s="89">
        <v>50.209000000000003</v>
      </c>
      <c r="CB23" s="89">
        <v>43.741</v>
      </c>
      <c r="CC23" s="89">
        <v>37.698999999999998</v>
      </c>
      <c r="CD23" s="89">
        <v>32.331000000000003</v>
      </c>
      <c r="CE23" s="89">
        <v>27.72</v>
      </c>
      <c r="CF23" s="89">
        <v>23.625499999999999</v>
      </c>
      <c r="CG23" s="89">
        <v>20.052499999999998</v>
      </c>
      <c r="CH23" s="89">
        <v>17.0015</v>
      </c>
      <c r="CI23" s="89">
        <v>14.294</v>
      </c>
      <c r="CJ23" s="89">
        <v>11.866</v>
      </c>
      <c r="CK23" s="89">
        <v>9.6805000000000003</v>
      </c>
      <c r="CL23" s="89">
        <v>7.7294999999999998</v>
      </c>
      <c r="CM23" s="89">
        <v>6.0235000000000003</v>
      </c>
      <c r="CN23" s="89">
        <v>4.5830000000000002</v>
      </c>
      <c r="CO23" s="89">
        <v>3.4075000000000002</v>
      </c>
      <c r="CP23" s="89">
        <v>2.4805000000000001</v>
      </c>
      <c r="CQ23" s="89">
        <v>1.7515000000000001</v>
      </c>
      <c r="CR23" s="89">
        <v>1.2424999999999999</v>
      </c>
      <c r="CS23" s="89">
        <v>0.88949999999999996</v>
      </c>
      <c r="CT23" s="89">
        <v>0.61699999999999999</v>
      </c>
      <c r="CU23" s="89">
        <v>0.41599999999999998</v>
      </c>
      <c r="CV23" s="89">
        <v>0.27300000000000002</v>
      </c>
      <c r="CW23" s="89">
        <v>0.17299999999999999</v>
      </c>
      <c r="CX23" s="89">
        <v>0.26150000000000001</v>
      </c>
      <c r="CZ23" s="89">
        <v>44319.051500000001</v>
      </c>
      <c r="DA23" s="89">
        <v>43154.635500000019</v>
      </c>
      <c r="DB23" s="89">
        <v>296.56500000001688</v>
      </c>
    </row>
    <row r="24" spans="1:106" x14ac:dyDescent="0.35">
      <c r="A24" s="90">
        <v>2043</v>
      </c>
      <c r="B24" s="89">
        <v>1174.825</v>
      </c>
      <c r="C24" s="89">
        <v>1150.508</v>
      </c>
      <c r="D24" s="89">
        <v>1134.1289999999999</v>
      </c>
      <c r="E24" s="89">
        <v>1118.681</v>
      </c>
      <c r="F24" s="89">
        <v>1104.02</v>
      </c>
      <c r="G24" s="89">
        <v>1091.96</v>
      </c>
      <c r="H24" s="89">
        <v>1080.3045</v>
      </c>
      <c r="I24" s="89">
        <v>1067.0905</v>
      </c>
      <c r="J24" s="89">
        <v>1053.6575</v>
      </c>
      <c r="K24" s="89">
        <v>1041.347</v>
      </c>
      <c r="L24" s="89">
        <v>1028.0975000000001</v>
      </c>
      <c r="M24" s="89">
        <v>1011.8819999999999</v>
      </c>
      <c r="N24" s="89">
        <v>995.06650000000002</v>
      </c>
      <c r="O24" s="89">
        <v>979.19550000000004</v>
      </c>
      <c r="P24" s="89">
        <v>963.27099999999996</v>
      </c>
      <c r="Q24" s="89">
        <v>945.20150000000001</v>
      </c>
      <c r="R24" s="89">
        <v>927.90949999999998</v>
      </c>
      <c r="S24" s="89">
        <v>911.73</v>
      </c>
      <c r="T24" s="89">
        <v>895.57</v>
      </c>
      <c r="U24" s="89">
        <v>879.28549999999996</v>
      </c>
      <c r="V24" s="89">
        <v>862.14099999999996</v>
      </c>
      <c r="W24" s="89">
        <v>847.18600000000004</v>
      </c>
      <c r="X24" s="89">
        <v>832.64850000000001</v>
      </c>
      <c r="Y24" s="89">
        <v>816.25800000000004</v>
      </c>
      <c r="Z24" s="89">
        <v>801.32050000000004</v>
      </c>
      <c r="AA24" s="89">
        <v>791.36500000000001</v>
      </c>
      <c r="AB24" s="89">
        <v>777.09050000000002</v>
      </c>
      <c r="AC24" s="89">
        <v>756.96900000000005</v>
      </c>
      <c r="AD24" s="89">
        <v>739.4425</v>
      </c>
      <c r="AE24" s="89">
        <v>725.00250000000005</v>
      </c>
      <c r="AF24" s="89">
        <v>714.13900000000001</v>
      </c>
      <c r="AG24" s="89">
        <v>704.49549999999999</v>
      </c>
      <c r="AH24" s="89">
        <v>693.52650000000006</v>
      </c>
      <c r="AI24" s="89">
        <v>676.19100000000003</v>
      </c>
      <c r="AJ24" s="89">
        <v>655.81550000000004</v>
      </c>
      <c r="AK24" s="89">
        <v>637.18949999999995</v>
      </c>
      <c r="AL24" s="89">
        <v>619.57849999999996</v>
      </c>
      <c r="AM24" s="89">
        <v>602.4325</v>
      </c>
      <c r="AN24" s="89">
        <v>584.49800000000005</v>
      </c>
      <c r="AO24" s="89">
        <v>566.84249999999997</v>
      </c>
      <c r="AP24" s="89">
        <v>548.23149999999998</v>
      </c>
      <c r="AQ24" s="89">
        <v>528.29999999999995</v>
      </c>
      <c r="AR24" s="89">
        <v>510.7235</v>
      </c>
      <c r="AS24" s="89">
        <v>492.76650000000001</v>
      </c>
      <c r="AT24" s="89">
        <v>472.05950000000001</v>
      </c>
      <c r="AU24" s="89">
        <v>448.601</v>
      </c>
      <c r="AV24" s="89">
        <v>423.69299999999998</v>
      </c>
      <c r="AW24" s="89">
        <v>401.91849999999999</v>
      </c>
      <c r="AX24" s="89">
        <v>381.94450000000001</v>
      </c>
      <c r="AY24" s="89">
        <v>364.9015</v>
      </c>
      <c r="AZ24" s="89">
        <v>351.74400000000003</v>
      </c>
      <c r="BA24" s="89">
        <v>338.35449999999997</v>
      </c>
      <c r="BB24" s="89">
        <v>324.2045</v>
      </c>
      <c r="BC24" s="89">
        <v>310.0265</v>
      </c>
      <c r="BD24" s="89">
        <v>292.5985</v>
      </c>
      <c r="BE24" s="89">
        <v>269.7835</v>
      </c>
      <c r="BF24" s="89">
        <v>253.73</v>
      </c>
      <c r="BG24" s="89">
        <v>248.375</v>
      </c>
      <c r="BH24" s="89">
        <v>244.40100000000001</v>
      </c>
      <c r="BI24" s="89">
        <v>238.81700000000001</v>
      </c>
      <c r="BJ24" s="89">
        <v>231.98099999999999</v>
      </c>
      <c r="BK24" s="89">
        <v>224.4085</v>
      </c>
      <c r="BL24" s="89">
        <v>215.87350000000001</v>
      </c>
      <c r="BM24" s="89">
        <v>206.01150000000001</v>
      </c>
      <c r="BN24" s="89">
        <v>194.559</v>
      </c>
      <c r="BO24" s="89">
        <v>182.47</v>
      </c>
      <c r="BP24" s="89">
        <v>168.53100000000001</v>
      </c>
      <c r="BQ24" s="89">
        <v>152.827</v>
      </c>
      <c r="BR24" s="89">
        <v>139.71299999999999</v>
      </c>
      <c r="BS24" s="89">
        <v>128.5325</v>
      </c>
      <c r="BT24" s="89">
        <v>117.086</v>
      </c>
      <c r="BU24" s="89">
        <v>106.002</v>
      </c>
      <c r="BV24" s="89">
        <v>95.364500000000007</v>
      </c>
      <c r="BW24" s="89">
        <v>85.343000000000004</v>
      </c>
      <c r="BX24" s="89">
        <v>76.155500000000004</v>
      </c>
      <c r="BY24" s="89">
        <v>67.728999999999999</v>
      </c>
      <c r="BZ24" s="89">
        <v>60.011499999999998</v>
      </c>
      <c r="CA24" s="89">
        <v>52.930500000000002</v>
      </c>
      <c r="CB24" s="89">
        <v>46.338999999999999</v>
      </c>
      <c r="CC24" s="89">
        <v>40.134999999999998</v>
      </c>
      <c r="CD24" s="89">
        <v>34.371000000000002</v>
      </c>
      <c r="CE24" s="89">
        <v>29.259499999999999</v>
      </c>
      <c r="CF24" s="89">
        <v>24.85</v>
      </c>
      <c r="CG24" s="89">
        <v>20.94</v>
      </c>
      <c r="CH24" s="89">
        <v>17.5655</v>
      </c>
      <c r="CI24" s="89">
        <v>14.7065</v>
      </c>
      <c r="CJ24" s="89">
        <v>12.204000000000001</v>
      </c>
      <c r="CK24" s="89">
        <v>9.9915000000000003</v>
      </c>
      <c r="CL24" s="89">
        <v>8.0314999999999994</v>
      </c>
      <c r="CM24" s="89">
        <v>6.3129999999999997</v>
      </c>
      <c r="CN24" s="89">
        <v>4.835</v>
      </c>
      <c r="CO24" s="89">
        <v>3.6114999999999999</v>
      </c>
      <c r="CP24" s="89">
        <v>2.6375000000000002</v>
      </c>
      <c r="CQ24" s="89">
        <v>1.8785000000000001</v>
      </c>
      <c r="CR24" s="89">
        <v>1.2985</v>
      </c>
      <c r="CS24" s="89">
        <v>0.9</v>
      </c>
      <c r="CT24" s="89">
        <v>0.629</v>
      </c>
      <c r="CU24" s="89">
        <v>0.42699999999999999</v>
      </c>
      <c r="CV24" s="89">
        <v>0.28149999999999997</v>
      </c>
      <c r="CW24" s="89">
        <v>0.17899999999999999</v>
      </c>
      <c r="CX24" s="89">
        <v>0.27100000000000002</v>
      </c>
      <c r="CZ24" s="89">
        <v>45190.221500000014</v>
      </c>
      <c r="DA24" s="89">
        <v>44015.39650000001</v>
      </c>
      <c r="DB24" s="89">
        <v>303.65499999999156</v>
      </c>
    </row>
    <row r="25" spans="1:106" x14ac:dyDescent="0.35">
      <c r="A25" s="90">
        <v>2044</v>
      </c>
      <c r="B25" s="89">
        <v>1185.9065000000001</v>
      </c>
      <c r="C25" s="89">
        <v>1161.0844999999999</v>
      </c>
      <c r="D25" s="89">
        <v>1144.1790000000001</v>
      </c>
      <c r="E25" s="89">
        <v>1129.925</v>
      </c>
      <c r="F25" s="89">
        <v>1115.7070000000001</v>
      </c>
      <c r="G25" s="89">
        <v>1101.826</v>
      </c>
      <c r="H25" s="89">
        <v>1090.2370000000001</v>
      </c>
      <c r="I25" s="89">
        <v>1078.8679999999999</v>
      </c>
      <c r="J25" s="89">
        <v>1065.8575000000001</v>
      </c>
      <c r="K25" s="89">
        <v>1052.568</v>
      </c>
      <c r="L25" s="89">
        <v>1040.3475000000001</v>
      </c>
      <c r="M25" s="89">
        <v>1027.1505</v>
      </c>
      <c r="N25" s="89">
        <v>1010.954</v>
      </c>
      <c r="O25" s="89">
        <v>994.12300000000005</v>
      </c>
      <c r="P25" s="89">
        <v>978.20399999999995</v>
      </c>
      <c r="Q25" s="89">
        <v>962.19849999999997</v>
      </c>
      <c r="R25" s="89">
        <v>944.02850000000001</v>
      </c>
      <c r="S25" s="89">
        <v>926.62049999999999</v>
      </c>
      <c r="T25" s="89">
        <v>910.3125</v>
      </c>
      <c r="U25" s="89">
        <v>894.03150000000005</v>
      </c>
      <c r="V25" s="89">
        <v>877.64049999999997</v>
      </c>
      <c r="W25" s="89">
        <v>860.40499999999997</v>
      </c>
      <c r="X25" s="89">
        <v>845.36300000000006</v>
      </c>
      <c r="Y25" s="89">
        <v>830.74149999999997</v>
      </c>
      <c r="Z25" s="89">
        <v>814.28099999999995</v>
      </c>
      <c r="AA25" s="89">
        <v>799.27200000000005</v>
      </c>
      <c r="AB25" s="89">
        <v>789.23050000000001</v>
      </c>
      <c r="AC25" s="89">
        <v>774.87800000000004</v>
      </c>
      <c r="AD25" s="89">
        <v>754.69600000000003</v>
      </c>
      <c r="AE25" s="89">
        <v>737.09849999999994</v>
      </c>
      <c r="AF25" s="89">
        <v>722.56799999999998</v>
      </c>
      <c r="AG25" s="89">
        <v>711.6105</v>
      </c>
      <c r="AH25" s="89">
        <v>701.85799999999995</v>
      </c>
      <c r="AI25" s="89">
        <v>690.76949999999999</v>
      </c>
      <c r="AJ25" s="89">
        <v>673.34450000000004</v>
      </c>
      <c r="AK25" s="89">
        <v>652.88149999999996</v>
      </c>
      <c r="AL25" s="89">
        <v>634.16150000000005</v>
      </c>
      <c r="AM25" s="89">
        <v>616.4615</v>
      </c>
      <c r="AN25" s="89">
        <v>599.2165</v>
      </c>
      <c r="AO25" s="89">
        <v>581.19050000000004</v>
      </c>
      <c r="AP25" s="89">
        <v>563.43849999999998</v>
      </c>
      <c r="AQ25" s="89">
        <v>544.75350000000003</v>
      </c>
      <c r="AR25" s="89">
        <v>524.76149999999996</v>
      </c>
      <c r="AS25" s="89">
        <v>507.10899999999998</v>
      </c>
      <c r="AT25" s="89">
        <v>489.08949999999999</v>
      </c>
      <c r="AU25" s="89">
        <v>468.32900000000001</v>
      </c>
      <c r="AV25" s="89">
        <v>444.846</v>
      </c>
      <c r="AW25" s="89">
        <v>419.93549999999999</v>
      </c>
      <c r="AX25" s="89">
        <v>398.11500000000001</v>
      </c>
      <c r="AY25" s="89">
        <v>378.0795</v>
      </c>
      <c r="AZ25" s="89">
        <v>360.93650000000002</v>
      </c>
      <c r="BA25" s="89">
        <v>347.66500000000002</v>
      </c>
      <c r="BB25" s="89">
        <v>334.17200000000003</v>
      </c>
      <c r="BC25" s="89">
        <v>319.93</v>
      </c>
      <c r="BD25" s="89">
        <v>305.68700000000001</v>
      </c>
      <c r="BE25" s="89">
        <v>288.24650000000003</v>
      </c>
      <c r="BF25" s="89">
        <v>265.51650000000001</v>
      </c>
      <c r="BG25" s="89">
        <v>249.4545</v>
      </c>
      <c r="BH25" s="89">
        <v>243.89400000000001</v>
      </c>
      <c r="BI25" s="89">
        <v>239.65899999999999</v>
      </c>
      <c r="BJ25" s="89">
        <v>233.7955</v>
      </c>
      <c r="BK25" s="89">
        <v>226.70750000000001</v>
      </c>
      <c r="BL25" s="89">
        <v>218.88800000000001</v>
      </c>
      <c r="BM25" s="89">
        <v>210.101</v>
      </c>
      <c r="BN25" s="89">
        <v>200.04150000000001</v>
      </c>
      <c r="BO25" s="89">
        <v>188.43899999999999</v>
      </c>
      <c r="BP25" s="89">
        <v>176.31399999999999</v>
      </c>
      <c r="BQ25" s="89">
        <v>162.48750000000001</v>
      </c>
      <c r="BR25" s="89">
        <v>146.97</v>
      </c>
      <c r="BS25" s="89">
        <v>133.98650000000001</v>
      </c>
      <c r="BT25" s="89">
        <v>122.86499999999999</v>
      </c>
      <c r="BU25" s="89">
        <v>111.5515</v>
      </c>
      <c r="BV25" s="89">
        <v>100.627</v>
      </c>
      <c r="BW25" s="89">
        <v>90.153000000000006</v>
      </c>
      <c r="BX25" s="89">
        <v>80.340500000000006</v>
      </c>
      <c r="BY25" s="89">
        <v>71.364000000000004</v>
      </c>
      <c r="BZ25" s="89">
        <v>63.165999999999997</v>
      </c>
      <c r="CA25" s="89">
        <v>55.694499999999998</v>
      </c>
      <c r="CB25" s="89">
        <v>48.851999999999997</v>
      </c>
      <c r="CC25" s="89">
        <v>42.518000000000001</v>
      </c>
      <c r="CD25" s="89">
        <v>36.591500000000003</v>
      </c>
      <c r="CE25" s="89">
        <v>31.106000000000002</v>
      </c>
      <c r="CF25" s="89">
        <v>26.230499999999999</v>
      </c>
      <c r="CG25" s="89">
        <v>22.0275</v>
      </c>
      <c r="CH25" s="89">
        <v>18.344000000000001</v>
      </c>
      <c r="CI25" s="89">
        <v>15.196</v>
      </c>
      <c r="CJ25" s="89">
        <v>12.557</v>
      </c>
      <c r="CK25" s="89">
        <v>10.2765</v>
      </c>
      <c r="CL25" s="89">
        <v>8.2899999999999991</v>
      </c>
      <c r="CM25" s="89">
        <v>6.5605000000000002</v>
      </c>
      <c r="CN25" s="89">
        <v>5.0679999999999996</v>
      </c>
      <c r="CO25" s="89">
        <v>3.8109999999999999</v>
      </c>
      <c r="CP25" s="89">
        <v>2.7955000000000001</v>
      </c>
      <c r="CQ25" s="89">
        <v>1.998</v>
      </c>
      <c r="CR25" s="89">
        <v>1.3939999999999999</v>
      </c>
      <c r="CS25" s="89">
        <v>0.94099999999999995</v>
      </c>
      <c r="CT25" s="89">
        <v>0.63649999999999995</v>
      </c>
      <c r="CU25" s="89">
        <v>0.435</v>
      </c>
      <c r="CV25" s="89">
        <v>0.28799999999999998</v>
      </c>
      <c r="CW25" s="89">
        <v>0.1845</v>
      </c>
      <c r="CX25" s="89">
        <v>0.27950000000000003</v>
      </c>
      <c r="CZ25" s="89">
        <v>46065.287499999969</v>
      </c>
      <c r="DA25" s="89">
        <v>44879.380999999965</v>
      </c>
      <c r="DB25" s="89">
        <v>310.84050000004936</v>
      </c>
    </row>
    <row r="26" spans="1:106" x14ac:dyDescent="0.35">
      <c r="A26" s="90">
        <v>2045</v>
      </c>
      <c r="B26" s="89">
        <v>1195.3415</v>
      </c>
      <c r="C26" s="89">
        <v>1172.3175000000001</v>
      </c>
      <c r="D26" s="89">
        <v>1154.7729999999999</v>
      </c>
      <c r="E26" s="89">
        <v>1139.9804999999999</v>
      </c>
      <c r="F26" s="89">
        <v>1126.9475</v>
      </c>
      <c r="G26" s="89">
        <v>1113.5070000000001</v>
      </c>
      <c r="H26" s="89">
        <v>1100.1015</v>
      </c>
      <c r="I26" s="89">
        <v>1088.8</v>
      </c>
      <c r="J26" s="89">
        <v>1077.6320000000001</v>
      </c>
      <c r="K26" s="89">
        <v>1064.7660000000001</v>
      </c>
      <c r="L26" s="89">
        <v>1051.568</v>
      </c>
      <c r="M26" s="89">
        <v>1039.4000000000001</v>
      </c>
      <c r="N26" s="89">
        <v>1026.2190000000001</v>
      </c>
      <c r="O26" s="89">
        <v>1010.006</v>
      </c>
      <c r="P26" s="89">
        <v>993.12750000000005</v>
      </c>
      <c r="Q26" s="89">
        <v>977.12699999999995</v>
      </c>
      <c r="R26" s="89">
        <v>961.01800000000003</v>
      </c>
      <c r="S26" s="89">
        <v>942.73249999999996</v>
      </c>
      <c r="T26" s="89">
        <v>925.197</v>
      </c>
      <c r="U26" s="89">
        <v>908.76649999999995</v>
      </c>
      <c r="V26" s="89">
        <v>892.37850000000003</v>
      </c>
      <c r="W26" s="89">
        <v>875.89300000000003</v>
      </c>
      <c r="X26" s="89">
        <v>858.57550000000003</v>
      </c>
      <c r="Y26" s="89">
        <v>843.45050000000003</v>
      </c>
      <c r="Z26" s="89">
        <v>828.75300000000004</v>
      </c>
      <c r="AA26" s="89">
        <v>812.226</v>
      </c>
      <c r="AB26" s="89">
        <v>797.14549999999997</v>
      </c>
      <c r="AC26" s="89">
        <v>787.01250000000005</v>
      </c>
      <c r="AD26" s="89">
        <v>772.58</v>
      </c>
      <c r="AE26" s="89">
        <v>752.33399999999995</v>
      </c>
      <c r="AF26" s="89">
        <v>734.65599999999995</v>
      </c>
      <c r="AG26" s="89">
        <v>720.04449999999997</v>
      </c>
      <c r="AH26" s="89">
        <v>708.98299999999995</v>
      </c>
      <c r="AI26" s="89">
        <v>699.10450000000003</v>
      </c>
      <c r="AJ26" s="89">
        <v>687.89949999999999</v>
      </c>
      <c r="AK26" s="89">
        <v>670.37</v>
      </c>
      <c r="AL26" s="89">
        <v>649.81899999999996</v>
      </c>
      <c r="AM26" s="89">
        <v>631.01099999999997</v>
      </c>
      <c r="AN26" s="89">
        <v>613.2115</v>
      </c>
      <c r="AO26" s="89">
        <v>595.86649999999997</v>
      </c>
      <c r="AP26" s="89">
        <v>577.74149999999997</v>
      </c>
      <c r="AQ26" s="89">
        <v>559.904</v>
      </c>
      <c r="AR26" s="89">
        <v>541.14449999999999</v>
      </c>
      <c r="AS26" s="89">
        <v>521.08699999999999</v>
      </c>
      <c r="AT26" s="89">
        <v>503.36399999999998</v>
      </c>
      <c r="AU26" s="89">
        <v>485.26249999999999</v>
      </c>
      <c r="AV26" s="89">
        <v>464.447</v>
      </c>
      <c r="AW26" s="89">
        <v>440.93849999999998</v>
      </c>
      <c r="AX26" s="89">
        <v>415.99849999999998</v>
      </c>
      <c r="AY26" s="89">
        <v>394.1225</v>
      </c>
      <c r="AZ26" s="89">
        <v>374.00749999999999</v>
      </c>
      <c r="BA26" s="89">
        <v>356.78550000000001</v>
      </c>
      <c r="BB26" s="89">
        <v>343.40199999999999</v>
      </c>
      <c r="BC26" s="89">
        <v>329.8</v>
      </c>
      <c r="BD26" s="89">
        <v>315.4855</v>
      </c>
      <c r="BE26" s="89">
        <v>301.173</v>
      </c>
      <c r="BF26" s="89">
        <v>283.72149999999999</v>
      </c>
      <c r="BG26" s="89">
        <v>261.077</v>
      </c>
      <c r="BH26" s="89">
        <v>244.9855</v>
      </c>
      <c r="BI26" s="89">
        <v>239.1925</v>
      </c>
      <c r="BJ26" s="89">
        <v>234.65</v>
      </c>
      <c r="BK26" s="89">
        <v>228.511</v>
      </c>
      <c r="BL26" s="89">
        <v>221.16149999999999</v>
      </c>
      <c r="BM26" s="89">
        <v>213.06649999999999</v>
      </c>
      <c r="BN26" s="89">
        <v>204.04499999999999</v>
      </c>
      <c r="BO26" s="89">
        <v>193.7825</v>
      </c>
      <c r="BP26" s="89">
        <v>182.11449999999999</v>
      </c>
      <c r="BQ26" s="89">
        <v>170.024</v>
      </c>
      <c r="BR26" s="89">
        <v>156.292</v>
      </c>
      <c r="BS26" s="89">
        <v>140.97499999999999</v>
      </c>
      <c r="BT26" s="89">
        <v>128.10400000000001</v>
      </c>
      <c r="BU26" s="89">
        <v>117.0805</v>
      </c>
      <c r="BV26" s="89">
        <v>105.9165</v>
      </c>
      <c r="BW26" s="89">
        <v>95.147499999999994</v>
      </c>
      <c r="BX26" s="89">
        <v>84.885999999999996</v>
      </c>
      <c r="BY26" s="89">
        <v>75.3</v>
      </c>
      <c r="BZ26" s="89">
        <v>66.566500000000005</v>
      </c>
      <c r="CA26" s="89">
        <v>58.6295</v>
      </c>
      <c r="CB26" s="89">
        <v>51.406999999999996</v>
      </c>
      <c r="CC26" s="89">
        <v>44.825499999999998</v>
      </c>
      <c r="CD26" s="89">
        <v>38.765000000000001</v>
      </c>
      <c r="CE26" s="89">
        <v>33.116</v>
      </c>
      <c r="CF26" s="89">
        <v>27.887</v>
      </c>
      <c r="CG26" s="89">
        <v>23.253</v>
      </c>
      <c r="CH26" s="89">
        <v>19.298500000000001</v>
      </c>
      <c r="CI26" s="89">
        <v>15.871499999999999</v>
      </c>
      <c r="CJ26" s="89">
        <v>12.9765</v>
      </c>
      <c r="CK26" s="89">
        <v>10.574999999999999</v>
      </c>
      <c r="CL26" s="89">
        <v>8.5274999999999999</v>
      </c>
      <c r="CM26" s="89">
        <v>6.7729999999999997</v>
      </c>
      <c r="CN26" s="89">
        <v>5.2670000000000003</v>
      </c>
      <c r="CO26" s="89">
        <v>3.9954999999999998</v>
      </c>
      <c r="CP26" s="89">
        <v>2.9504999999999999</v>
      </c>
      <c r="CQ26" s="89">
        <v>2.1190000000000002</v>
      </c>
      <c r="CR26" s="89">
        <v>1.4830000000000001</v>
      </c>
      <c r="CS26" s="89">
        <v>1.01</v>
      </c>
      <c r="CT26" s="89">
        <v>0.66600000000000004</v>
      </c>
      <c r="CU26" s="89">
        <v>0.44</v>
      </c>
      <c r="CV26" s="89">
        <v>0.29349999999999998</v>
      </c>
      <c r="CW26" s="89">
        <v>0.1895</v>
      </c>
      <c r="CX26" s="89">
        <v>0.28699999999999998</v>
      </c>
      <c r="CZ26" s="89">
        <v>46942.510999999977</v>
      </c>
      <c r="DA26" s="89">
        <v>45747.169499999975</v>
      </c>
      <c r="DB26" s="89">
        <v>318.11799999999494</v>
      </c>
    </row>
    <row r="27" spans="1:106" x14ac:dyDescent="0.35">
      <c r="A27" s="90">
        <v>2046</v>
      </c>
      <c r="B27" s="89">
        <v>1204.2145</v>
      </c>
      <c r="C27" s="89">
        <v>1181.9204999999999</v>
      </c>
      <c r="D27" s="89">
        <v>1166.021</v>
      </c>
      <c r="E27" s="89">
        <v>1150.5795000000001</v>
      </c>
      <c r="F27" s="89">
        <v>1137.0035</v>
      </c>
      <c r="G27" s="89">
        <v>1124.7439999999999</v>
      </c>
      <c r="H27" s="89">
        <v>1111.779</v>
      </c>
      <c r="I27" s="89">
        <v>1098.663</v>
      </c>
      <c r="J27" s="89">
        <v>1087.5640000000001</v>
      </c>
      <c r="K27" s="89">
        <v>1076.539</v>
      </c>
      <c r="L27" s="89">
        <v>1063.7645</v>
      </c>
      <c r="M27" s="89">
        <v>1050.6199999999999</v>
      </c>
      <c r="N27" s="89">
        <v>1038.4670000000001</v>
      </c>
      <c r="O27" s="89">
        <v>1025.2670000000001</v>
      </c>
      <c r="P27" s="89">
        <v>1009.006</v>
      </c>
      <c r="Q27" s="89">
        <v>992.04650000000004</v>
      </c>
      <c r="R27" s="89">
        <v>975.94200000000001</v>
      </c>
      <c r="S27" s="89">
        <v>959.71400000000006</v>
      </c>
      <c r="T27" s="89">
        <v>941.30050000000006</v>
      </c>
      <c r="U27" s="89">
        <v>923.64400000000001</v>
      </c>
      <c r="V27" s="89">
        <v>907.10500000000002</v>
      </c>
      <c r="W27" s="89">
        <v>890.62149999999997</v>
      </c>
      <c r="X27" s="89">
        <v>874.05200000000002</v>
      </c>
      <c r="Y27" s="89">
        <v>856.65599999999995</v>
      </c>
      <c r="Z27" s="89">
        <v>841.45600000000002</v>
      </c>
      <c r="AA27" s="89">
        <v>826.68799999999999</v>
      </c>
      <c r="AB27" s="89">
        <v>810.09199999999998</v>
      </c>
      <c r="AC27" s="89">
        <v>794.93550000000005</v>
      </c>
      <c r="AD27" s="89">
        <v>784.70799999999997</v>
      </c>
      <c r="AE27" s="89">
        <v>770.19150000000002</v>
      </c>
      <c r="AF27" s="89">
        <v>749.87300000000005</v>
      </c>
      <c r="AG27" s="89">
        <v>732.12450000000001</v>
      </c>
      <c r="AH27" s="89">
        <v>717.42150000000004</v>
      </c>
      <c r="AI27" s="89">
        <v>706.23850000000004</v>
      </c>
      <c r="AJ27" s="89">
        <v>696.23850000000004</v>
      </c>
      <c r="AK27" s="89">
        <v>684.9</v>
      </c>
      <c r="AL27" s="89">
        <v>667.26549999999997</v>
      </c>
      <c r="AM27" s="89">
        <v>646.63199999999995</v>
      </c>
      <c r="AN27" s="89">
        <v>627.726</v>
      </c>
      <c r="AO27" s="89">
        <v>609.82449999999994</v>
      </c>
      <c r="AP27" s="89">
        <v>592.37199999999996</v>
      </c>
      <c r="AQ27" s="89">
        <v>574.1585</v>
      </c>
      <c r="AR27" s="89">
        <v>556.2355</v>
      </c>
      <c r="AS27" s="89">
        <v>537.39549999999997</v>
      </c>
      <c r="AT27" s="89">
        <v>517.279</v>
      </c>
      <c r="AU27" s="89">
        <v>499.46499999999997</v>
      </c>
      <c r="AV27" s="89">
        <v>481.28050000000002</v>
      </c>
      <c r="AW27" s="89">
        <v>460.40649999999999</v>
      </c>
      <c r="AX27" s="89">
        <v>436.84300000000002</v>
      </c>
      <c r="AY27" s="89">
        <v>411.86399999999998</v>
      </c>
      <c r="AZ27" s="89">
        <v>389.9135</v>
      </c>
      <c r="BA27" s="89">
        <v>369.74149999999997</v>
      </c>
      <c r="BB27" s="89">
        <v>352.44549999999998</v>
      </c>
      <c r="BC27" s="89">
        <v>338.94400000000002</v>
      </c>
      <c r="BD27" s="89">
        <v>325.25299999999999</v>
      </c>
      <c r="BE27" s="89">
        <v>310.8605</v>
      </c>
      <c r="BF27" s="89">
        <v>296.4785</v>
      </c>
      <c r="BG27" s="89">
        <v>279.01299999999998</v>
      </c>
      <c r="BH27" s="89">
        <v>256.43549999999999</v>
      </c>
      <c r="BI27" s="89">
        <v>240.29400000000001</v>
      </c>
      <c r="BJ27" s="89">
        <v>234.2235</v>
      </c>
      <c r="BK27" s="89">
        <v>229.37649999999999</v>
      </c>
      <c r="BL27" s="89">
        <v>222.95150000000001</v>
      </c>
      <c r="BM27" s="89">
        <v>215.31049999999999</v>
      </c>
      <c r="BN27" s="89">
        <v>206.95699999999999</v>
      </c>
      <c r="BO27" s="89">
        <v>197.6935</v>
      </c>
      <c r="BP27" s="89">
        <v>187.31100000000001</v>
      </c>
      <c r="BQ27" s="89">
        <v>175.649</v>
      </c>
      <c r="BR27" s="89">
        <v>163.57249999999999</v>
      </c>
      <c r="BS27" s="89">
        <v>149.94900000000001</v>
      </c>
      <c r="BT27" s="89">
        <v>134.81399999999999</v>
      </c>
      <c r="BU27" s="89">
        <v>122.09699999999999</v>
      </c>
      <c r="BV27" s="89">
        <v>111.1895</v>
      </c>
      <c r="BW27" s="89">
        <v>100.17</v>
      </c>
      <c r="BX27" s="89">
        <v>89.608000000000004</v>
      </c>
      <c r="BY27" s="89">
        <v>79.575999999999993</v>
      </c>
      <c r="BZ27" s="89">
        <v>70.250500000000002</v>
      </c>
      <c r="CA27" s="89">
        <v>61.795999999999999</v>
      </c>
      <c r="CB27" s="89">
        <v>54.122500000000002</v>
      </c>
      <c r="CC27" s="89">
        <v>47.173499999999997</v>
      </c>
      <c r="CD27" s="89">
        <v>40.869500000000002</v>
      </c>
      <c r="CE27" s="89">
        <v>35.082500000000003</v>
      </c>
      <c r="CF27" s="89">
        <v>29.688500000000001</v>
      </c>
      <c r="CG27" s="89">
        <v>24.722000000000001</v>
      </c>
      <c r="CH27" s="89">
        <v>20.3735</v>
      </c>
      <c r="CI27" s="89">
        <v>16.699000000000002</v>
      </c>
      <c r="CJ27" s="89">
        <v>13.555999999999999</v>
      </c>
      <c r="CK27" s="89">
        <v>10.93</v>
      </c>
      <c r="CL27" s="89">
        <v>8.7769999999999992</v>
      </c>
      <c r="CM27" s="89">
        <v>6.9684999999999997</v>
      </c>
      <c r="CN27" s="89">
        <v>5.4385000000000003</v>
      </c>
      <c r="CO27" s="89">
        <v>4.1535000000000002</v>
      </c>
      <c r="CP27" s="89">
        <v>3.0939999999999999</v>
      </c>
      <c r="CQ27" s="89">
        <v>2.2370000000000001</v>
      </c>
      <c r="CR27" s="89">
        <v>1.5725</v>
      </c>
      <c r="CS27" s="89">
        <v>1.075</v>
      </c>
      <c r="CT27" s="89">
        <v>0.71499999999999997</v>
      </c>
      <c r="CU27" s="89">
        <v>0.46050000000000002</v>
      </c>
      <c r="CV27" s="89">
        <v>0.29699999999999999</v>
      </c>
      <c r="CW27" s="89">
        <v>0.19350000000000001</v>
      </c>
      <c r="CX27" s="89">
        <v>0.29449999999999998</v>
      </c>
      <c r="CZ27" s="89">
        <v>47821.216000000008</v>
      </c>
      <c r="DA27" s="89">
        <v>46617.001500000006</v>
      </c>
      <c r="DB27" s="89">
        <v>325.50949999997101</v>
      </c>
    </row>
    <row r="28" spans="1:106" x14ac:dyDescent="0.35">
      <c r="A28" s="90">
        <v>2047</v>
      </c>
      <c r="B28" s="89">
        <v>1214.4545000000001</v>
      </c>
      <c r="C28" s="89">
        <v>1190.96</v>
      </c>
      <c r="D28" s="89">
        <v>1175.6475</v>
      </c>
      <c r="E28" s="89">
        <v>1161.829</v>
      </c>
      <c r="F28" s="89">
        <v>1147.6010000000001</v>
      </c>
      <c r="G28" s="89">
        <v>1134.799</v>
      </c>
      <c r="H28" s="89">
        <v>1123.0119999999999</v>
      </c>
      <c r="I28" s="89">
        <v>1110.3375000000001</v>
      </c>
      <c r="J28" s="89">
        <v>1097.4285</v>
      </c>
      <c r="K28" s="89">
        <v>1086.4715000000001</v>
      </c>
      <c r="L28" s="89">
        <v>1075.5374999999999</v>
      </c>
      <c r="M28" s="89">
        <v>1062.8154999999999</v>
      </c>
      <c r="N28" s="89">
        <v>1049.6880000000001</v>
      </c>
      <c r="O28" s="89">
        <v>1037.5145</v>
      </c>
      <c r="P28" s="89">
        <v>1024.2629999999999</v>
      </c>
      <c r="Q28" s="89">
        <v>1007.92</v>
      </c>
      <c r="R28" s="89">
        <v>990.85699999999997</v>
      </c>
      <c r="S28" s="89">
        <v>974.63199999999995</v>
      </c>
      <c r="T28" s="89">
        <v>958.27099999999996</v>
      </c>
      <c r="U28" s="89">
        <v>939.73749999999995</v>
      </c>
      <c r="V28" s="89">
        <v>921.97299999999996</v>
      </c>
      <c r="W28" s="89">
        <v>905.34</v>
      </c>
      <c r="X28" s="89">
        <v>888.77099999999996</v>
      </c>
      <c r="Y28" s="89">
        <v>872.12</v>
      </c>
      <c r="Z28" s="89">
        <v>854.65499999999997</v>
      </c>
      <c r="AA28" s="89">
        <v>839.38499999999999</v>
      </c>
      <c r="AB28" s="89">
        <v>824.54250000000002</v>
      </c>
      <c r="AC28" s="89">
        <v>807.87450000000001</v>
      </c>
      <c r="AD28" s="89">
        <v>792.63800000000003</v>
      </c>
      <c r="AE28" s="89">
        <v>782.31299999999999</v>
      </c>
      <c r="AF28" s="89">
        <v>767.70349999999996</v>
      </c>
      <c r="AG28" s="89">
        <v>747.32100000000003</v>
      </c>
      <c r="AH28" s="89">
        <v>729.49099999999999</v>
      </c>
      <c r="AI28" s="89">
        <v>714.68050000000005</v>
      </c>
      <c r="AJ28" s="89">
        <v>703.38099999999997</v>
      </c>
      <c r="AK28" s="89">
        <v>693.24249999999995</v>
      </c>
      <c r="AL28" s="89">
        <v>681.76800000000003</v>
      </c>
      <c r="AM28" s="89">
        <v>664.0335</v>
      </c>
      <c r="AN28" s="89">
        <v>643.30600000000004</v>
      </c>
      <c r="AO28" s="89">
        <v>624.29999999999995</v>
      </c>
      <c r="AP28" s="89">
        <v>606.29</v>
      </c>
      <c r="AQ28" s="89">
        <v>588.74</v>
      </c>
      <c r="AR28" s="89">
        <v>570.4375</v>
      </c>
      <c r="AS28" s="89">
        <v>552.42250000000001</v>
      </c>
      <c r="AT28" s="89">
        <v>533.50900000000001</v>
      </c>
      <c r="AU28" s="89">
        <v>513.31299999999999</v>
      </c>
      <c r="AV28" s="89">
        <v>495.40750000000003</v>
      </c>
      <c r="AW28" s="89">
        <v>477.13299999999998</v>
      </c>
      <c r="AX28" s="89">
        <v>456.16950000000003</v>
      </c>
      <c r="AY28" s="89">
        <v>432.53899999999999</v>
      </c>
      <c r="AZ28" s="89">
        <v>407.50299999999999</v>
      </c>
      <c r="BA28" s="89">
        <v>385.5025</v>
      </c>
      <c r="BB28" s="89">
        <v>365.279</v>
      </c>
      <c r="BC28" s="89">
        <v>347.90499999999997</v>
      </c>
      <c r="BD28" s="89">
        <v>334.30500000000001</v>
      </c>
      <c r="BE28" s="89">
        <v>320.51900000000001</v>
      </c>
      <c r="BF28" s="89">
        <v>306.04950000000002</v>
      </c>
      <c r="BG28" s="89">
        <v>291.59249999999997</v>
      </c>
      <c r="BH28" s="89">
        <v>274.08800000000002</v>
      </c>
      <c r="BI28" s="89">
        <v>251.56049999999999</v>
      </c>
      <c r="BJ28" s="89">
        <v>235.33500000000001</v>
      </c>
      <c r="BK28" s="89">
        <v>228.99100000000001</v>
      </c>
      <c r="BL28" s="89">
        <v>223.827</v>
      </c>
      <c r="BM28" s="89">
        <v>217.08500000000001</v>
      </c>
      <c r="BN28" s="89">
        <v>209.16849999999999</v>
      </c>
      <c r="BO28" s="89">
        <v>200.547</v>
      </c>
      <c r="BP28" s="89">
        <v>191.12350000000001</v>
      </c>
      <c r="BQ28" s="89">
        <v>180.6935</v>
      </c>
      <c r="BR28" s="89">
        <v>169.01599999999999</v>
      </c>
      <c r="BS28" s="89">
        <v>156.96549999999999</v>
      </c>
      <c r="BT28" s="89">
        <v>143.4265</v>
      </c>
      <c r="BU28" s="89">
        <v>128.52099999999999</v>
      </c>
      <c r="BV28" s="89">
        <v>115.97799999999999</v>
      </c>
      <c r="BW28" s="89">
        <v>105.18</v>
      </c>
      <c r="BX28" s="89">
        <v>94.359499999999997</v>
      </c>
      <c r="BY28" s="89">
        <v>84.020499999999998</v>
      </c>
      <c r="BZ28" s="89">
        <v>74.256</v>
      </c>
      <c r="CA28" s="89">
        <v>65.228499999999997</v>
      </c>
      <c r="CB28" s="89">
        <v>57.054499999999997</v>
      </c>
      <c r="CC28" s="89">
        <v>49.670999999999999</v>
      </c>
      <c r="CD28" s="89">
        <v>43.012999999999998</v>
      </c>
      <c r="CE28" s="89">
        <v>36.987499999999997</v>
      </c>
      <c r="CF28" s="89">
        <v>31.451499999999999</v>
      </c>
      <c r="CG28" s="89">
        <v>26.32</v>
      </c>
      <c r="CH28" s="89">
        <v>21.661999999999999</v>
      </c>
      <c r="CI28" s="89">
        <v>17.631499999999999</v>
      </c>
      <c r="CJ28" s="89">
        <v>14.2645</v>
      </c>
      <c r="CK28" s="89">
        <v>11.419499999999999</v>
      </c>
      <c r="CL28" s="89">
        <v>9.0730000000000004</v>
      </c>
      <c r="CM28" s="89">
        <v>7.173</v>
      </c>
      <c r="CN28" s="89">
        <v>5.5970000000000004</v>
      </c>
      <c r="CO28" s="89">
        <v>4.2895000000000003</v>
      </c>
      <c r="CP28" s="89">
        <v>3.2170000000000001</v>
      </c>
      <c r="CQ28" s="89">
        <v>2.3464999999999998</v>
      </c>
      <c r="CR28" s="89">
        <v>1.6605000000000001</v>
      </c>
      <c r="CS28" s="89">
        <v>1.1399999999999999</v>
      </c>
      <c r="CT28" s="89">
        <v>0.76049999999999995</v>
      </c>
      <c r="CU28" s="89">
        <v>0.4945</v>
      </c>
      <c r="CV28" s="89">
        <v>0.311</v>
      </c>
      <c r="CW28" s="89">
        <v>0.19550000000000001</v>
      </c>
      <c r="CX28" s="89">
        <v>0.30199999999999999</v>
      </c>
      <c r="CZ28" s="89">
        <v>48702.637500000004</v>
      </c>
      <c r="DA28" s="89">
        <v>47488.182999999997</v>
      </c>
      <c r="DB28" s="89">
        <v>333.03300000001036</v>
      </c>
    </row>
    <row r="29" spans="1:106" x14ac:dyDescent="0.35">
      <c r="A29" s="90">
        <v>2048</v>
      </c>
      <c r="B29" s="89">
        <v>1224.328</v>
      </c>
      <c r="C29" s="89">
        <v>1201.3485000000001</v>
      </c>
      <c r="D29" s="89">
        <v>1184.7139999999999</v>
      </c>
      <c r="E29" s="89">
        <v>1171.4635000000001</v>
      </c>
      <c r="F29" s="89">
        <v>1158.8485000000001</v>
      </c>
      <c r="G29" s="89">
        <v>1145.395</v>
      </c>
      <c r="H29" s="89">
        <v>1133.0654999999999</v>
      </c>
      <c r="I29" s="89">
        <v>1121.5695000000001</v>
      </c>
      <c r="J29" s="89">
        <v>1109.1015</v>
      </c>
      <c r="K29" s="89">
        <v>1096.336</v>
      </c>
      <c r="L29" s="89">
        <v>1085.4715000000001</v>
      </c>
      <c r="M29" s="89">
        <v>1074.588</v>
      </c>
      <c r="N29" s="89">
        <v>1061.8834999999999</v>
      </c>
      <c r="O29" s="89">
        <v>1048.7360000000001</v>
      </c>
      <c r="P29" s="89">
        <v>1036.5094999999999</v>
      </c>
      <c r="Q29" s="89">
        <v>1023.173</v>
      </c>
      <c r="R29" s="89">
        <v>1006.725</v>
      </c>
      <c r="S29" s="89">
        <v>989.54100000000005</v>
      </c>
      <c r="T29" s="89">
        <v>973.1825</v>
      </c>
      <c r="U29" s="89">
        <v>956.69650000000001</v>
      </c>
      <c r="V29" s="89">
        <v>938.05600000000004</v>
      </c>
      <c r="W29" s="89">
        <v>920.19899999999996</v>
      </c>
      <c r="X29" s="89">
        <v>903.47900000000004</v>
      </c>
      <c r="Y29" s="89">
        <v>886.82849999999996</v>
      </c>
      <c r="Z29" s="89">
        <v>870.10649999999998</v>
      </c>
      <c r="AA29" s="89">
        <v>852.577</v>
      </c>
      <c r="AB29" s="89">
        <v>837.23350000000005</v>
      </c>
      <c r="AC29" s="89">
        <v>822.31299999999999</v>
      </c>
      <c r="AD29" s="89">
        <v>805.56949999999995</v>
      </c>
      <c r="AE29" s="89">
        <v>790.25149999999996</v>
      </c>
      <c r="AF29" s="89">
        <v>779.81799999999998</v>
      </c>
      <c r="AG29" s="89">
        <v>765.12249999999995</v>
      </c>
      <c r="AH29" s="89">
        <v>744.66650000000004</v>
      </c>
      <c r="AI29" s="89">
        <v>726.74</v>
      </c>
      <c r="AJ29" s="89">
        <v>711.82650000000001</v>
      </c>
      <c r="AK29" s="89">
        <v>700.39400000000001</v>
      </c>
      <c r="AL29" s="89">
        <v>690.11350000000004</v>
      </c>
      <c r="AM29" s="89">
        <v>678.50599999999997</v>
      </c>
      <c r="AN29" s="89">
        <v>660.65899999999999</v>
      </c>
      <c r="AO29" s="89">
        <v>639.83749999999998</v>
      </c>
      <c r="AP29" s="89">
        <v>620.72349999999994</v>
      </c>
      <c r="AQ29" s="89">
        <v>602.61450000000002</v>
      </c>
      <c r="AR29" s="89">
        <v>584.96600000000001</v>
      </c>
      <c r="AS29" s="89">
        <v>566.56899999999996</v>
      </c>
      <c r="AT29" s="89">
        <v>548.46900000000005</v>
      </c>
      <c r="AU29" s="89">
        <v>529.46050000000002</v>
      </c>
      <c r="AV29" s="89">
        <v>509.18450000000001</v>
      </c>
      <c r="AW29" s="89">
        <v>491.17849999999999</v>
      </c>
      <c r="AX29" s="89">
        <v>472.78300000000002</v>
      </c>
      <c r="AY29" s="89">
        <v>451.71449999999999</v>
      </c>
      <c r="AZ29" s="89">
        <v>427.99849999999998</v>
      </c>
      <c r="BA29" s="89">
        <v>402.93049999999999</v>
      </c>
      <c r="BB29" s="89">
        <v>380.88650000000001</v>
      </c>
      <c r="BC29" s="89">
        <v>360.60899999999998</v>
      </c>
      <c r="BD29" s="89">
        <v>343.17849999999999</v>
      </c>
      <c r="BE29" s="89">
        <v>329.47500000000002</v>
      </c>
      <c r="BF29" s="89">
        <v>315.59399999999999</v>
      </c>
      <c r="BG29" s="89">
        <v>301.041</v>
      </c>
      <c r="BH29" s="89">
        <v>286.48050000000001</v>
      </c>
      <c r="BI29" s="89">
        <v>268.91500000000002</v>
      </c>
      <c r="BJ29" s="89">
        <v>246.40649999999999</v>
      </c>
      <c r="BK29" s="89">
        <v>230.1105</v>
      </c>
      <c r="BL29" s="89">
        <v>223.482</v>
      </c>
      <c r="BM29" s="89">
        <v>217.96899999999999</v>
      </c>
      <c r="BN29" s="89">
        <v>210.92400000000001</v>
      </c>
      <c r="BO29" s="89">
        <v>202.72200000000001</v>
      </c>
      <c r="BP29" s="89">
        <v>193.9145</v>
      </c>
      <c r="BQ29" s="89">
        <v>184.404</v>
      </c>
      <c r="BR29" s="89">
        <v>173.90199999999999</v>
      </c>
      <c r="BS29" s="89">
        <v>162.22049999999999</v>
      </c>
      <c r="BT29" s="89">
        <v>150.1695</v>
      </c>
      <c r="BU29" s="89">
        <v>136.76349999999999</v>
      </c>
      <c r="BV29" s="89">
        <v>122.107</v>
      </c>
      <c r="BW29" s="89">
        <v>109.7325</v>
      </c>
      <c r="BX29" s="89">
        <v>99.099500000000006</v>
      </c>
      <c r="BY29" s="89">
        <v>88.495000000000005</v>
      </c>
      <c r="BZ29" s="89">
        <v>78.420500000000004</v>
      </c>
      <c r="CA29" s="89">
        <v>68.960999999999999</v>
      </c>
      <c r="CB29" s="89">
        <v>60.234499999999997</v>
      </c>
      <c r="CC29" s="89">
        <v>52.37</v>
      </c>
      <c r="CD29" s="89">
        <v>45.294499999999999</v>
      </c>
      <c r="CE29" s="89">
        <v>38.9285</v>
      </c>
      <c r="CF29" s="89">
        <v>33.159500000000001</v>
      </c>
      <c r="CG29" s="89">
        <v>27.882999999999999</v>
      </c>
      <c r="CH29" s="89">
        <v>23.062999999999999</v>
      </c>
      <c r="CI29" s="89">
        <v>18.747499999999999</v>
      </c>
      <c r="CJ29" s="89">
        <v>15.061999999999999</v>
      </c>
      <c r="CK29" s="89">
        <v>12.018000000000001</v>
      </c>
      <c r="CL29" s="89">
        <v>9.4804999999999993</v>
      </c>
      <c r="CM29" s="89">
        <v>7.4154999999999998</v>
      </c>
      <c r="CN29" s="89">
        <v>5.7625000000000002</v>
      </c>
      <c r="CO29" s="89">
        <v>4.415</v>
      </c>
      <c r="CP29" s="89">
        <v>3.3235000000000001</v>
      </c>
      <c r="CQ29" s="89">
        <v>2.44</v>
      </c>
      <c r="CR29" s="89">
        <v>1.742</v>
      </c>
      <c r="CS29" s="89">
        <v>1.204</v>
      </c>
      <c r="CT29" s="89">
        <v>0.8075</v>
      </c>
      <c r="CU29" s="89">
        <v>0.52649999999999997</v>
      </c>
      <c r="CV29" s="89">
        <v>0.33450000000000002</v>
      </c>
      <c r="CW29" s="89">
        <v>0.20499999999999999</v>
      </c>
      <c r="CX29" s="89">
        <v>0.3075</v>
      </c>
      <c r="CZ29" s="89">
        <v>49586.27300000003</v>
      </c>
      <c r="DA29" s="89">
        <v>48361.945000000036</v>
      </c>
      <c r="DB29" s="89">
        <v>340.69249999996828</v>
      </c>
    </row>
    <row r="30" spans="1:106" x14ac:dyDescent="0.35">
      <c r="A30" s="90">
        <v>2049</v>
      </c>
      <c r="B30" s="89">
        <v>1233.2605000000001</v>
      </c>
      <c r="C30" s="89">
        <v>1211.3695</v>
      </c>
      <c r="D30" s="89">
        <v>1195.1224999999999</v>
      </c>
      <c r="E30" s="89">
        <v>1180.5405000000001</v>
      </c>
      <c r="F30" s="89">
        <v>1168.4855</v>
      </c>
      <c r="G30" s="89">
        <v>1156.6389999999999</v>
      </c>
      <c r="H30" s="89">
        <v>1143.6595</v>
      </c>
      <c r="I30" s="89">
        <v>1131.6224999999999</v>
      </c>
      <c r="J30" s="89">
        <v>1120.3309999999999</v>
      </c>
      <c r="K30" s="89">
        <v>1108.008</v>
      </c>
      <c r="L30" s="89">
        <v>1095.3375000000001</v>
      </c>
      <c r="M30" s="89">
        <v>1084.5235</v>
      </c>
      <c r="N30" s="89">
        <v>1073.655</v>
      </c>
      <c r="O30" s="89">
        <v>1060.931</v>
      </c>
      <c r="P30" s="89">
        <v>1047.731</v>
      </c>
      <c r="Q30" s="89">
        <v>1035.4195</v>
      </c>
      <c r="R30" s="89">
        <v>1021.973</v>
      </c>
      <c r="S30" s="89">
        <v>1005.402</v>
      </c>
      <c r="T30" s="89">
        <v>988.08600000000001</v>
      </c>
      <c r="U30" s="89">
        <v>971.601</v>
      </c>
      <c r="V30" s="89">
        <v>955.00350000000003</v>
      </c>
      <c r="W30" s="89">
        <v>936.26949999999999</v>
      </c>
      <c r="X30" s="89">
        <v>918.32799999999997</v>
      </c>
      <c r="Y30" s="89">
        <v>901.52650000000006</v>
      </c>
      <c r="Z30" s="89">
        <v>884.80499999999995</v>
      </c>
      <c r="AA30" s="89">
        <v>868.01549999999997</v>
      </c>
      <c r="AB30" s="89">
        <v>850.41849999999999</v>
      </c>
      <c r="AC30" s="89">
        <v>834.99800000000005</v>
      </c>
      <c r="AD30" s="89">
        <v>819.99649999999997</v>
      </c>
      <c r="AE30" s="89">
        <v>803.17449999999997</v>
      </c>
      <c r="AF30" s="89">
        <v>787.76400000000001</v>
      </c>
      <c r="AG30" s="89">
        <v>777.23050000000001</v>
      </c>
      <c r="AH30" s="89">
        <v>762.43799999999999</v>
      </c>
      <c r="AI30" s="89">
        <v>741.89350000000002</v>
      </c>
      <c r="AJ30" s="89">
        <v>723.87450000000001</v>
      </c>
      <c r="AK30" s="89">
        <v>708.84299999999996</v>
      </c>
      <c r="AL30" s="89">
        <v>697.274</v>
      </c>
      <c r="AM30" s="89">
        <v>686.85299999999995</v>
      </c>
      <c r="AN30" s="89">
        <v>675.10050000000001</v>
      </c>
      <c r="AO30" s="89">
        <v>657.1395</v>
      </c>
      <c r="AP30" s="89">
        <v>636.21400000000006</v>
      </c>
      <c r="AQ30" s="89">
        <v>617.00250000000005</v>
      </c>
      <c r="AR30" s="89">
        <v>598.79399999999998</v>
      </c>
      <c r="AS30" s="89">
        <v>581.04049999999995</v>
      </c>
      <c r="AT30" s="89">
        <v>562.55600000000004</v>
      </c>
      <c r="AU30" s="89">
        <v>544.34900000000005</v>
      </c>
      <c r="AV30" s="89">
        <v>525.24350000000004</v>
      </c>
      <c r="AW30" s="89">
        <v>504.87950000000001</v>
      </c>
      <c r="AX30" s="89">
        <v>486.74200000000002</v>
      </c>
      <c r="AY30" s="89">
        <v>468.20650000000001</v>
      </c>
      <c r="AZ30" s="89">
        <v>447.01249999999999</v>
      </c>
      <c r="BA30" s="89">
        <v>423.23399999999998</v>
      </c>
      <c r="BB30" s="89">
        <v>398.14299999999997</v>
      </c>
      <c r="BC30" s="89">
        <v>376.05250000000001</v>
      </c>
      <c r="BD30" s="89">
        <v>355.74549999999999</v>
      </c>
      <c r="BE30" s="89">
        <v>338.25599999999997</v>
      </c>
      <c r="BF30" s="89">
        <v>324.447</v>
      </c>
      <c r="BG30" s="89">
        <v>310.46449999999999</v>
      </c>
      <c r="BH30" s="89">
        <v>295.79849999999999</v>
      </c>
      <c r="BI30" s="89">
        <v>281.108</v>
      </c>
      <c r="BJ30" s="89">
        <v>263.44200000000001</v>
      </c>
      <c r="BK30" s="89">
        <v>240.97300000000001</v>
      </c>
      <c r="BL30" s="89">
        <v>224.60599999999999</v>
      </c>
      <c r="BM30" s="89">
        <v>217.66300000000001</v>
      </c>
      <c r="BN30" s="89">
        <v>211.8135</v>
      </c>
      <c r="BO30" s="89">
        <v>204.45400000000001</v>
      </c>
      <c r="BP30" s="89">
        <v>196.04849999999999</v>
      </c>
      <c r="BQ30" s="89">
        <v>187.12649999999999</v>
      </c>
      <c r="BR30" s="89">
        <v>177.5025</v>
      </c>
      <c r="BS30" s="89">
        <v>166.93899999999999</v>
      </c>
      <c r="BT30" s="89">
        <v>155.227</v>
      </c>
      <c r="BU30" s="89">
        <v>143.2225</v>
      </c>
      <c r="BV30" s="89">
        <v>129.96700000000001</v>
      </c>
      <c r="BW30" s="89">
        <v>115.557</v>
      </c>
      <c r="BX30" s="89">
        <v>103.4085</v>
      </c>
      <c r="BY30" s="89">
        <v>92.96</v>
      </c>
      <c r="BZ30" s="89">
        <v>82.613500000000002</v>
      </c>
      <c r="CA30" s="89">
        <v>72.842500000000001</v>
      </c>
      <c r="CB30" s="89">
        <v>63.692999999999998</v>
      </c>
      <c r="CC30" s="89">
        <v>55.296999999999997</v>
      </c>
      <c r="CD30" s="89">
        <v>47.7605</v>
      </c>
      <c r="CE30" s="89">
        <v>40.9955</v>
      </c>
      <c r="CF30" s="89">
        <v>34.9</v>
      </c>
      <c r="CG30" s="89">
        <v>29.396000000000001</v>
      </c>
      <c r="CH30" s="89">
        <v>24.4315</v>
      </c>
      <c r="CI30" s="89">
        <v>19.958500000000001</v>
      </c>
      <c r="CJ30" s="89">
        <v>16.015499999999999</v>
      </c>
      <c r="CK30" s="89">
        <v>12.69</v>
      </c>
      <c r="CL30" s="89">
        <v>9.9779999999999998</v>
      </c>
      <c r="CM30" s="89">
        <v>7.7489999999999997</v>
      </c>
      <c r="CN30" s="89">
        <v>5.9580000000000002</v>
      </c>
      <c r="CO30" s="89">
        <v>4.5460000000000003</v>
      </c>
      <c r="CP30" s="89">
        <v>3.4205000000000001</v>
      </c>
      <c r="CQ30" s="89">
        <v>2.5205000000000002</v>
      </c>
      <c r="CR30" s="89">
        <v>1.8115000000000001</v>
      </c>
      <c r="CS30" s="89">
        <v>1.264</v>
      </c>
      <c r="CT30" s="89">
        <v>0.85350000000000004</v>
      </c>
      <c r="CU30" s="89">
        <v>0.55900000000000005</v>
      </c>
      <c r="CV30" s="89">
        <v>0.35599999999999998</v>
      </c>
      <c r="CW30" s="89">
        <v>0.2205</v>
      </c>
      <c r="CX30" s="89">
        <v>0.316</v>
      </c>
      <c r="CZ30" s="89">
        <v>50470.98899999998</v>
      </c>
      <c r="DA30" s="89">
        <v>49237.728499999983</v>
      </c>
      <c r="DB30" s="89">
        <v>348.54450000004726</v>
      </c>
    </row>
    <row r="31" spans="1:106" x14ac:dyDescent="0.35">
      <c r="A31" s="90">
        <v>2050</v>
      </c>
      <c r="B31" s="89">
        <v>1243.7650000000001</v>
      </c>
      <c r="C31" s="89">
        <v>1220.45</v>
      </c>
      <c r="D31" s="89">
        <v>1205.1635000000001</v>
      </c>
      <c r="E31" s="89">
        <v>1190.9525000000001</v>
      </c>
      <c r="F31" s="89">
        <v>1177.5650000000001</v>
      </c>
      <c r="G31" s="89">
        <v>1166.2745</v>
      </c>
      <c r="H31" s="89">
        <v>1154.8995</v>
      </c>
      <c r="I31" s="89">
        <v>1142.2145</v>
      </c>
      <c r="J31" s="89">
        <v>1130.3834999999999</v>
      </c>
      <c r="K31" s="89">
        <v>1119.2375</v>
      </c>
      <c r="L31" s="89">
        <v>1107.0084999999999</v>
      </c>
      <c r="M31" s="89">
        <v>1094.3905</v>
      </c>
      <c r="N31" s="89">
        <v>1083.5909999999999</v>
      </c>
      <c r="O31" s="89">
        <v>1072.7025000000001</v>
      </c>
      <c r="P31" s="89">
        <v>1059.9255000000001</v>
      </c>
      <c r="Q31" s="89">
        <v>1046.6410000000001</v>
      </c>
      <c r="R31" s="89">
        <v>1034.2175</v>
      </c>
      <c r="S31" s="89">
        <v>1020.6445</v>
      </c>
      <c r="T31" s="89">
        <v>1003.939</v>
      </c>
      <c r="U31" s="89">
        <v>986.49649999999997</v>
      </c>
      <c r="V31" s="89">
        <v>969.899</v>
      </c>
      <c r="W31" s="89">
        <v>953.20299999999997</v>
      </c>
      <c r="X31" s="89">
        <v>934.38599999999997</v>
      </c>
      <c r="Y31" s="89">
        <v>916.36500000000001</v>
      </c>
      <c r="Z31" s="89">
        <v>899.49300000000005</v>
      </c>
      <c r="AA31" s="89">
        <v>882.70249999999999</v>
      </c>
      <c r="AB31" s="89">
        <v>865.84400000000005</v>
      </c>
      <c r="AC31" s="89">
        <v>848.17499999999995</v>
      </c>
      <c r="AD31" s="89">
        <v>832.67399999999998</v>
      </c>
      <c r="AE31" s="89">
        <v>817.58799999999997</v>
      </c>
      <c r="AF31" s="89">
        <v>800.67750000000001</v>
      </c>
      <c r="AG31" s="89">
        <v>785.18399999999997</v>
      </c>
      <c r="AH31" s="89">
        <v>774.53650000000005</v>
      </c>
      <c r="AI31" s="89">
        <v>759.63300000000004</v>
      </c>
      <c r="AJ31" s="89">
        <v>739.00400000000002</v>
      </c>
      <c r="AK31" s="89">
        <v>720.87900000000002</v>
      </c>
      <c r="AL31" s="89">
        <v>705.72500000000002</v>
      </c>
      <c r="AM31" s="89">
        <v>694.02099999999996</v>
      </c>
      <c r="AN31" s="89">
        <v>683.44799999999998</v>
      </c>
      <c r="AO31" s="89">
        <v>671.54650000000004</v>
      </c>
      <c r="AP31" s="89">
        <v>653.46100000000001</v>
      </c>
      <c r="AQ31" s="89">
        <v>632.4425</v>
      </c>
      <c r="AR31" s="89">
        <v>613.13300000000004</v>
      </c>
      <c r="AS31" s="89">
        <v>594.81799999999998</v>
      </c>
      <c r="AT31" s="89">
        <v>576.96799999999996</v>
      </c>
      <c r="AU31" s="89">
        <v>558.37300000000005</v>
      </c>
      <c r="AV31" s="89">
        <v>540.05650000000003</v>
      </c>
      <c r="AW31" s="89">
        <v>520.846</v>
      </c>
      <c r="AX31" s="89">
        <v>500.36149999999998</v>
      </c>
      <c r="AY31" s="89">
        <v>482.072</v>
      </c>
      <c r="AZ31" s="89">
        <v>463.37400000000002</v>
      </c>
      <c r="BA31" s="89">
        <v>442.07600000000002</v>
      </c>
      <c r="BB31" s="89">
        <v>418.24299999999999</v>
      </c>
      <c r="BC31" s="89">
        <v>393.1275</v>
      </c>
      <c r="BD31" s="89">
        <v>371.017</v>
      </c>
      <c r="BE31" s="89">
        <v>350.67849999999999</v>
      </c>
      <c r="BF31" s="89">
        <v>333.13</v>
      </c>
      <c r="BG31" s="89">
        <v>319.20999999999998</v>
      </c>
      <c r="BH31" s="89">
        <v>305.09449999999998</v>
      </c>
      <c r="BI31" s="89">
        <v>290.28800000000001</v>
      </c>
      <c r="BJ31" s="89">
        <v>275.42349999999999</v>
      </c>
      <c r="BK31" s="89">
        <v>257.67099999999999</v>
      </c>
      <c r="BL31" s="89">
        <v>235.24700000000001</v>
      </c>
      <c r="BM31" s="89">
        <v>218.791</v>
      </c>
      <c r="BN31" s="89">
        <v>211.548</v>
      </c>
      <c r="BO31" s="89">
        <v>205.34800000000001</v>
      </c>
      <c r="BP31" s="89">
        <v>197.75550000000001</v>
      </c>
      <c r="BQ31" s="89">
        <v>189.21549999999999</v>
      </c>
      <c r="BR31" s="89">
        <v>180.15350000000001</v>
      </c>
      <c r="BS31" s="89">
        <v>170.4255</v>
      </c>
      <c r="BT31" s="89">
        <v>159.77199999999999</v>
      </c>
      <c r="BU31" s="89">
        <v>148.07550000000001</v>
      </c>
      <c r="BV31" s="89">
        <v>136.1345</v>
      </c>
      <c r="BW31" s="89">
        <v>123.02500000000001</v>
      </c>
      <c r="BX31" s="89">
        <v>108.923</v>
      </c>
      <c r="BY31" s="89">
        <v>97.023499999999999</v>
      </c>
      <c r="BZ31" s="89">
        <v>86.8005</v>
      </c>
      <c r="CA31" s="89">
        <v>76.754000000000005</v>
      </c>
      <c r="CB31" s="89">
        <v>67.292500000000004</v>
      </c>
      <c r="CC31" s="89">
        <v>58.482999999999997</v>
      </c>
      <c r="CD31" s="89">
        <v>50.438000000000002</v>
      </c>
      <c r="CE31" s="89">
        <v>43.232500000000002</v>
      </c>
      <c r="CF31" s="89">
        <v>36.755499999999998</v>
      </c>
      <c r="CG31" s="89">
        <v>30.939499999999999</v>
      </c>
      <c r="CH31" s="89">
        <v>25.757000000000001</v>
      </c>
      <c r="CI31" s="89">
        <v>21.141999999999999</v>
      </c>
      <c r="CJ31" s="89">
        <v>17.05</v>
      </c>
      <c r="CK31" s="89">
        <v>13.494</v>
      </c>
      <c r="CL31" s="89">
        <v>10.537000000000001</v>
      </c>
      <c r="CM31" s="89">
        <v>8.1564999999999994</v>
      </c>
      <c r="CN31" s="89">
        <v>6.2264999999999997</v>
      </c>
      <c r="CO31" s="89">
        <v>4.7009999999999996</v>
      </c>
      <c r="CP31" s="89">
        <v>3.5219999999999998</v>
      </c>
      <c r="CQ31" s="89">
        <v>2.5950000000000002</v>
      </c>
      <c r="CR31" s="89">
        <v>1.8720000000000001</v>
      </c>
      <c r="CS31" s="89">
        <v>1.3149999999999999</v>
      </c>
      <c r="CT31" s="89">
        <v>0.89549999999999996</v>
      </c>
      <c r="CU31" s="89">
        <v>0.59050000000000002</v>
      </c>
      <c r="CV31" s="89">
        <v>0.378</v>
      </c>
      <c r="CW31" s="89">
        <v>0.23449999999999999</v>
      </c>
      <c r="CX31" s="89">
        <v>0.33250000000000002</v>
      </c>
      <c r="CZ31" s="89">
        <v>51358.242499999986</v>
      </c>
      <c r="DA31" s="89">
        <v>50114.477499999979</v>
      </c>
      <c r="DB31" s="89">
        <v>356.51150000000052</v>
      </c>
    </row>
    <row r="32" spans="1:106" x14ac:dyDescent="0.35">
      <c r="A32" s="90">
        <v>2051</v>
      </c>
      <c r="B32" s="89">
        <v>1255.2760000000001</v>
      </c>
      <c r="C32" s="89">
        <v>1231.0854999999999</v>
      </c>
      <c r="D32" s="89">
        <v>1214.27</v>
      </c>
      <c r="E32" s="89">
        <v>1200.9994999999999</v>
      </c>
      <c r="F32" s="89">
        <v>1187.9770000000001</v>
      </c>
      <c r="G32" s="89">
        <v>1175.3544999999999</v>
      </c>
      <c r="H32" s="89">
        <v>1164.5340000000001</v>
      </c>
      <c r="I32" s="89">
        <v>1153.452</v>
      </c>
      <c r="J32" s="89">
        <v>1140.9749999999999</v>
      </c>
      <c r="K32" s="89">
        <v>1129.29</v>
      </c>
      <c r="L32" s="89">
        <v>1118.2370000000001</v>
      </c>
      <c r="M32" s="89">
        <v>1106.0605</v>
      </c>
      <c r="N32" s="89">
        <v>1093.4594999999999</v>
      </c>
      <c r="O32" s="89">
        <v>1082.6400000000001</v>
      </c>
      <c r="P32" s="89">
        <v>1071.6965</v>
      </c>
      <c r="Q32" s="89">
        <v>1058.8335</v>
      </c>
      <c r="R32" s="89">
        <v>1045.4395</v>
      </c>
      <c r="S32" s="89">
        <v>1032.8875</v>
      </c>
      <c r="T32" s="89">
        <v>1019.174</v>
      </c>
      <c r="U32" s="89">
        <v>1002.3405</v>
      </c>
      <c r="V32" s="89">
        <v>984.78599999999994</v>
      </c>
      <c r="W32" s="89">
        <v>968.08950000000004</v>
      </c>
      <c r="X32" s="89">
        <v>951.30499999999995</v>
      </c>
      <c r="Y32" s="89">
        <v>932.41049999999996</v>
      </c>
      <c r="Z32" s="89">
        <v>914.32100000000003</v>
      </c>
      <c r="AA32" s="89">
        <v>897.37950000000001</v>
      </c>
      <c r="AB32" s="89">
        <v>880.51949999999999</v>
      </c>
      <c r="AC32" s="89">
        <v>863.58600000000001</v>
      </c>
      <c r="AD32" s="89">
        <v>845.84299999999996</v>
      </c>
      <c r="AE32" s="89">
        <v>830.25850000000003</v>
      </c>
      <c r="AF32" s="89">
        <v>815.077</v>
      </c>
      <c r="AG32" s="89">
        <v>798.08699999999999</v>
      </c>
      <c r="AH32" s="89">
        <v>782.49699999999996</v>
      </c>
      <c r="AI32" s="89">
        <v>771.72249999999997</v>
      </c>
      <c r="AJ32" s="89">
        <v>756.71100000000001</v>
      </c>
      <c r="AK32" s="89">
        <v>735.98350000000005</v>
      </c>
      <c r="AL32" s="89">
        <v>717.74699999999996</v>
      </c>
      <c r="AM32" s="89">
        <v>702.47400000000005</v>
      </c>
      <c r="AN32" s="89">
        <v>690.62249999999995</v>
      </c>
      <c r="AO32" s="89">
        <v>679.89250000000004</v>
      </c>
      <c r="AP32" s="89">
        <v>667.83</v>
      </c>
      <c r="AQ32" s="89">
        <v>649.62950000000001</v>
      </c>
      <c r="AR32" s="89">
        <v>628.51949999999999</v>
      </c>
      <c r="AS32" s="89">
        <v>609.10599999999999</v>
      </c>
      <c r="AT32" s="89">
        <v>590.6925</v>
      </c>
      <c r="AU32" s="89">
        <v>572.721</v>
      </c>
      <c r="AV32" s="89">
        <v>554.01400000000001</v>
      </c>
      <c r="AW32" s="89">
        <v>535.57849999999996</v>
      </c>
      <c r="AX32" s="89">
        <v>516.22850000000005</v>
      </c>
      <c r="AY32" s="89">
        <v>495.60399999999998</v>
      </c>
      <c r="AZ32" s="89">
        <v>477.13850000000002</v>
      </c>
      <c r="BA32" s="89">
        <v>458.29750000000001</v>
      </c>
      <c r="BB32" s="89">
        <v>436.90249999999997</v>
      </c>
      <c r="BC32" s="89">
        <v>413.01299999999998</v>
      </c>
      <c r="BD32" s="89">
        <v>387.90050000000002</v>
      </c>
      <c r="BE32" s="89">
        <v>365.76949999999999</v>
      </c>
      <c r="BF32" s="89">
        <v>345.4015</v>
      </c>
      <c r="BG32" s="89">
        <v>327.78949999999998</v>
      </c>
      <c r="BH32" s="89">
        <v>313.726</v>
      </c>
      <c r="BI32" s="89">
        <v>299.44749999999999</v>
      </c>
      <c r="BJ32" s="89">
        <v>284.4545</v>
      </c>
      <c r="BK32" s="89">
        <v>269.42599999999999</v>
      </c>
      <c r="BL32" s="89">
        <v>251.58699999999999</v>
      </c>
      <c r="BM32" s="89">
        <v>229.19550000000001</v>
      </c>
      <c r="BN32" s="89">
        <v>212.67750000000001</v>
      </c>
      <c r="BO32" s="89">
        <v>205.12200000000001</v>
      </c>
      <c r="BP32" s="89">
        <v>198.6515</v>
      </c>
      <c r="BQ32" s="89">
        <v>190.89250000000001</v>
      </c>
      <c r="BR32" s="89">
        <v>182.19450000000001</v>
      </c>
      <c r="BS32" s="89">
        <v>173</v>
      </c>
      <c r="BT32" s="89">
        <v>163.137</v>
      </c>
      <c r="BU32" s="89">
        <v>152.43950000000001</v>
      </c>
      <c r="BV32" s="89">
        <v>140.77449999999999</v>
      </c>
      <c r="BW32" s="89">
        <v>128.89099999999999</v>
      </c>
      <c r="BX32" s="89">
        <v>115.9915</v>
      </c>
      <c r="BY32" s="89">
        <v>102.22150000000001</v>
      </c>
      <c r="BZ32" s="89">
        <v>90.613</v>
      </c>
      <c r="CA32" s="89">
        <v>80.661500000000004</v>
      </c>
      <c r="CB32" s="89">
        <v>70.921499999999995</v>
      </c>
      <c r="CC32" s="89">
        <v>61.8005</v>
      </c>
      <c r="CD32" s="89">
        <v>53.353499999999997</v>
      </c>
      <c r="CE32" s="89">
        <v>45.662999999999997</v>
      </c>
      <c r="CF32" s="89">
        <v>38.765000000000001</v>
      </c>
      <c r="CG32" s="89">
        <v>32.587000000000003</v>
      </c>
      <c r="CH32" s="89">
        <v>27.110499999999998</v>
      </c>
      <c r="CI32" s="89">
        <v>22.2895</v>
      </c>
      <c r="CJ32" s="89">
        <v>18.061499999999999</v>
      </c>
      <c r="CK32" s="89">
        <v>14.366</v>
      </c>
      <c r="CL32" s="89">
        <v>11.204499999999999</v>
      </c>
      <c r="CM32" s="89">
        <v>8.6140000000000008</v>
      </c>
      <c r="CN32" s="89">
        <v>6.5540000000000003</v>
      </c>
      <c r="CO32" s="89">
        <v>4.9135</v>
      </c>
      <c r="CP32" s="89">
        <v>3.6425000000000001</v>
      </c>
      <c r="CQ32" s="89">
        <v>2.6724999999999999</v>
      </c>
      <c r="CR32" s="89">
        <v>1.9275</v>
      </c>
      <c r="CS32" s="89">
        <v>1.3585</v>
      </c>
      <c r="CT32" s="89">
        <v>0.93149999999999999</v>
      </c>
      <c r="CU32" s="89">
        <v>0.62</v>
      </c>
      <c r="CV32" s="89">
        <v>0.39950000000000002</v>
      </c>
      <c r="CW32" s="89">
        <v>0.249</v>
      </c>
      <c r="CX32" s="89">
        <v>0.35199999999999998</v>
      </c>
      <c r="CZ32" s="89">
        <v>52248.891500000027</v>
      </c>
      <c r="DA32" s="89">
        <v>50993.615500000022</v>
      </c>
      <c r="DB32" s="89">
        <v>364.62699999996403</v>
      </c>
    </row>
    <row r="33" spans="1:106" x14ac:dyDescent="0.35">
      <c r="A33" s="90">
        <v>2052</v>
      </c>
      <c r="B33" s="89">
        <v>1265.442</v>
      </c>
      <c r="C33" s="89">
        <v>1242.7245</v>
      </c>
      <c r="D33" s="89">
        <v>1224.9275</v>
      </c>
      <c r="E33" s="89">
        <v>1210.1195</v>
      </c>
      <c r="F33" s="89">
        <v>1198.027</v>
      </c>
      <c r="G33" s="89">
        <v>1185.7665</v>
      </c>
      <c r="H33" s="89">
        <v>1173.6155000000001</v>
      </c>
      <c r="I33" s="89">
        <v>1163.0875000000001</v>
      </c>
      <c r="J33" s="89">
        <v>1152.2125000000001</v>
      </c>
      <c r="K33" s="89">
        <v>1139.8824999999999</v>
      </c>
      <c r="L33" s="89">
        <v>1128.2915</v>
      </c>
      <c r="M33" s="89">
        <v>1117.29</v>
      </c>
      <c r="N33" s="89">
        <v>1105.1305</v>
      </c>
      <c r="O33" s="89">
        <v>1092.51</v>
      </c>
      <c r="P33" s="89">
        <v>1081.6355000000001</v>
      </c>
      <c r="Q33" s="89">
        <v>1070.605</v>
      </c>
      <c r="R33" s="89">
        <v>1057.6320000000001</v>
      </c>
      <c r="S33" s="89">
        <v>1044.1095</v>
      </c>
      <c r="T33" s="89">
        <v>1031.4155000000001</v>
      </c>
      <c r="U33" s="89">
        <v>1017.5685</v>
      </c>
      <c r="V33" s="89">
        <v>1000.6205</v>
      </c>
      <c r="W33" s="89">
        <v>982.96849999999995</v>
      </c>
      <c r="X33" s="89">
        <v>966.18299999999999</v>
      </c>
      <c r="Y33" s="89">
        <v>949.31550000000004</v>
      </c>
      <c r="Z33" s="89">
        <v>930.35299999999995</v>
      </c>
      <c r="AA33" s="89">
        <v>912.19799999999998</v>
      </c>
      <c r="AB33" s="89">
        <v>895.18650000000002</v>
      </c>
      <c r="AC33" s="89">
        <v>878.25199999999995</v>
      </c>
      <c r="AD33" s="89">
        <v>861.24149999999997</v>
      </c>
      <c r="AE33" s="89">
        <v>843.41949999999997</v>
      </c>
      <c r="AF33" s="89">
        <v>827.74149999999997</v>
      </c>
      <c r="AG33" s="89">
        <v>812.47249999999997</v>
      </c>
      <c r="AH33" s="89">
        <v>795.39099999999996</v>
      </c>
      <c r="AI33" s="89">
        <v>779.69150000000002</v>
      </c>
      <c r="AJ33" s="89">
        <v>768.79150000000004</v>
      </c>
      <c r="AK33" s="89">
        <v>753.65599999999995</v>
      </c>
      <c r="AL33" s="89">
        <v>732.82600000000002</v>
      </c>
      <c r="AM33" s="89">
        <v>714.48249999999996</v>
      </c>
      <c r="AN33" s="89">
        <v>699.077</v>
      </c>
      <c r="AO33" s="89">
        <v>687.07349999999997</v>
      </c>
      <c r="AP33" s="89">
        <v>676.17399999999998</v>
      </c>
      <c r="AQ33" s="89">
        <v>663.95849999999996</v>
      </c>
      <c r="AR33" s="89">
        <v>645.64449999999999</v>
      </c>
      <c r="AS33" s="89">
        <v>624.43550000000005</v>
      </c>
      <c r="AT33" s="89">
        <v>604.92550000000006</v>
      </c>
      <c r="AU33" s="89">
        <v>586.38900000000001</v>
      </c>
      <c r="AV33" s="89">
        <v>568.29499999999996</v>
      </c>
      <c r="AW33" s="89">
        <v>549.46550000000002</v>
      </c>
      <c r="AX33" s="89">
        <v>530.87599999999998</v>
      </c>
      <c r="AY33" s="89">
        <v>511.36500000000001</v>
      </c>
      <c r="AZ33" s="89">
        <v>490.57600000000002</v>
      </c>
      <c r="BA33" s="89">
        <v>471.95400000000001</v>
      </c>
      <c r="BB33" s="89">
        <v>452.976</v>
      </c>
      <c r="BC33" s="89">
        <v>431.47949999999997</v>
      </c>
      <c r="BD33" s="89">
        <v>407.56099999999998</v>
      </c>
      <c r="BE33" s="89">
        <v>382.45299999999997</v>
      </c>
      <c r="BF33" s="89">
        <v>360.303</v>
      </c>
      <c r="BG33" s="89">
        <v>339.90249999999997</v>
      </c>
      <c r="BH33" s="89">
        <v>322.19549999999998</v>
      </c>
      <c r="BI33" s="89">
        <v>307.95650000000001</v>
      </c>
      <c r="BJ33" s="89">
        <v>293.46749999999997</v>
      </c>
      <c r="BK33" s="89">
        <v>278.298</v>
      </c>
      <c r="BL33" s="89">
        <v>263.10149999999999</v>
      </c>
      <c r="BM33" s="89">
        <v>245.155</v>
      </c>
      <c r="BN33" s="89">
        <v>222.8305</v>
      </c>
      <c r="BO33" s="89">
        <v>206.25049999999999</v>
      </c>
      <c r="BP33" s="89">
        <v>198.46449999999999</v>
      </c>
      <c r="BQ33" s="89">
        <v>191.78749999999999</v>
      </c>
      <c r="BR33" s="89">
        <v>183.83850000000001</v>
      </c>
      <c r="BS33" s="89">
        <v>174.98750000000001</v>
      </c>
      <c r="BT33" s="89">
        <v>165.62899999999999</v>
      </c>
      <c r="BU33" s="89">
        <v>155.67750000000001</v>
      </c>
      <c r="BV33" s="89">
        <v>144.94999999999999</v>
      </c>
      <c r="BW33" s="89">
        <v>133.3115</v>
      </c>
      <c r="BX33" s="89">
        <v>121.54900000000001</v>
      </c>
      <c r="BY33" s="89">
        <v>108.881</v>
      </c>
      <c r="BZ33" s="89">
        <v>95.490499999999997</v>
      </c>
      <c r="CA33" s="89">
        <v>84.221999999999994</v>
      </c>
      <c r="CB33" s="89">
        <v>74.546999999999997</v>
      </c>
      <c r="CC33" s="89">
        <v>65.146000000000001</v>
      </c>
      <c r="CD33" s="89">
        <v>56.390999999999998</v>
      </c>
      <c r="CE33" s="89">
        <v>48.310499999999998</v>
      </c>
      <c r="CF33" s="89">
        <v>40.950000000000003</v>
      </c>
      <c r="CG33" s="89">
        <v>34.372999999999998</v>
      </c>
      <c r="CH33" s="89">
        <v>28.556000000000001</v>
      </c>
      <c r="CI33" s="89">
        <v>23.461500000000001</v>
      </c>
      <c r="CJ33" s="89">
        <v>19.041499999999999</v>
      </c>
      <c r="CK33" s="89">
        <v>15.217499999999999</v>
      </c>
      <c r="CL33" s="89">
        <v>11.928000000000001</v>
      </c>
      <c r="CM33" s="89">
        <v>9.1594999999999995</v>
      </c>
      <c r="CN33" s="89">
        <v>6.9219999999999997</v>
      </c>
      <c r="CO33" s="89">
        <v>5.1725000000000003</v>
      </c>
      <c r="CP33" s="89">
        <v>3.8069999999999999</v>
      </c>
      <c r="CQ33" s="89">
        <v>2.7639999999999998</v>
      </c>
      <c r="CR33" s="89">
        <v>1.9850000000000001</v>
      </c>
      <c r="CS33" s="89">
        <v>1.399</v>
      </c>
      <c r="CT33" s="89">
        <v>0.96299999999999997</v>
      </c>
      <c r="CU33" s="89">
        <v>0.64500000000000002</v>
      </c>
      <c r="CV33" s="89">
        <v>0.41949999999999998</v>
      </c>
      <c r="CW33" s="89">
        <v>0.26300000000000001</v>
      </c>
      <c r="CX33" s="89">
        <v>0.3745</v>
      </c>
      <c r="CZ33" s="89">
        <v>53141.506999999991</v>
      </c>
      <c r="DA33" s="89">
        <v>51876.064999999988</v>
      </c>
      <c r="DB33" s="89">
        <v>372.82650000003923</v>
      </c>
    </row>
    <row r="34" spans="1:106" x14ac:dyDescent="0.35">
      <c r="A34" s="90">
        <v>2053</v>
      </c>
      <c r="B34" s="89">
        <v>1274.2695000000001</v>
      </c>
      <c r="C34" s="89">
        <v>1253.0295000000001</v>
      </c>
      <c r="D34" s="89">
        <v>1236.5854999999999</v>
      </c>
      <c r="E34" s="89">
        <v>1220.787</v>
      </c>
      <c r="F34" s="89">
        <v>1207.1534999999999</v>
      </c>
      <c r="G34" s="89">
        <v>1195.818</v>
      </c>
      <c r="H34" s="89">
        <v>1184.028</v>
      </c>
      <c r="I34" s="89">
        <v>1172.1714999999999</v>
      </c>
      <c r="J34" s="89">
        <v>1161.8505</v>
      </c>
      <c r="K34" s="89">
        <v>1151.1210000000001</v>
      </c>
      <c r="L34" s="89">
        <v>1138.885</v>
      </c>
      <c r="M34" s="89">
        <v>1127.347</v>
      </c>
      <c r="N34" s="89">
        <v>1116.3605</v>
      </c>
      <c r="O34" s="89">
        <v>1104.181</v>
      </c>
      <c r="P34" s="89">
        <v>1091.508</v>
      </c>
      <c r="Q34" s="89">
        <v>1080.547</v>
      </c>
      <c r="R34" s="89">
        <v>1069.4034999999999</v>
      </c>
      <c r="S34" s="89">
        <v>1056.3015</v>
      </c>
      <c r="T34" s="89">
        <v>1042.6379999999999</v>
      </c>
      <c r="U34" s="89">
        <v>1029.8085000000001</v>
      </c>
      <c r="V34" s="89">
        <v>1015.8405</v>
      </c>
      <c r="W34" s="89">
        <v>998.79349999999999</v>
      </c>
      <c r="X34" s="89">
        <v>981.05349999999999</v>
      </c>
      <c r="Y34" s="89">
        <v>964.18449999999996</v>
      </c>
      <c r="Z34" s="89">
        <v>947.24350000000004</v>
      </c>
      <c r="AA34" s="89">
        <v>928.21849999999995</v>
      </c>
      <c r="AB34" s="89">
        <v>909.99549999999999</v>
      </c>
      <c r="AC34" s="89">
        <v>892.90949999999998</v>
      </c>
      <c r="AD34" s="89">
        <v>875.89649999999995</v>
      </c>
      <c r="AE34" s="89">
        <v>858.80349999999999</v>
      </c>
      <c r="AF34" s="89">
        <v>840.89499999999998</v>
      </c>
      <c r="AG34" s="89">
        <v>825.12950000000001</v>
      </c>
      <c r="AH34" s="89">
        <v>809.76250000000005</v>
      </c>
      <c r="AI34" s="89">
        <v>792.57449999999994</v>
      </c>
      <c r="AJ34" s="89">
        <v>776.76850000000002</v>
      </c>
      <c r="AK34" s="89">
        <v>765.72699999999998</v>
      </c>
      <c r="AL34" s="89">
        <v>750.46349999999995</v>
      </c>
      <c r="AM34" s="89">
        <v>729.53399999999999</v>
      </c>
      <c r="AN34" s="89">
        <v>711.07</v>
      </c>
      <c r="AO34" s="89">
        <v>695.52800000000002</v>
      </c>
      <c r="AP34" s="89">
        <v>683.36</v>
      </c>
      <c r="AQ34" s="89">
        <v>672.29899999999998</v>
      </c>
      <c r="AR34" s="89">
        <v>659.92949999999996</v>
      </c>
      <c r="AS34" s="89">
        <v>641.49350000000004</v>
      </c>
      <c r="AT34" s="89">
        <v>620.19449999999995</v>
      </c>
      <c r="AU34" s="89">
        <v>600.56399999999996</v>
      </c>
      <c r="AV34" s="89">
        <v>581.90350000000001</v>
      </c>
      <c r="AW34" s="89">
        <v>563.67600000000004</v>
      </c>
      <c r="AX34" s="89">
        <v>544.68700000000001</v>
      </c>
      <c r="AY34" s="89">
        <v>525.92049999999995</v>
      </c>
      <c r="AZ34" s="89">
        <v>506.22199999999998</v>
      </c>
      <c r="BA34" s="89">
        <v>485.28949999999998</v>
      </c>
      <c r="BB34" s="89">
        <v>466.51549999999997</v>
      </c>
      <c r="BC34" s="89">
        <v>447.39550000000003</v>
      </c>
      <c r="BD34" s="89">
        <v>425.8245</v>
      </c>
      <c r="BE34" s="89">
        <v>401.87650000000002</v>
      </c>
      <c r="BF34" s="89">
        <v>376.77600000000001</v>
      </c>
      <c r="BG34" s="89">
        <v>354.60550000000001</v>
      </c>
      <c r="BH34" s="89">
        <v>334.14049999999997</v>
      </c>
      <c r="BI34" s="89">
        <v>316.30950000000001</v>
      </c>
      <c r="BJ34" s="89">
        <v>301.84550000000002</v>
      </c>
      <c r="BK34" s="89">
        <v>287.15499999999997</v>
      </c>
      <c r="BL34" s="89">
        <v>271.80349999999999</v>
      </c>
      <c r="BM34" s="89">
        <v>256.41250000000002</v>
      </c>
      <c r="BN34" s="89">
        <v>238.387</v>
      </c>
      <c r="BO34" s="89">
        <v>216.137</v>
      </c>
      <c r="BP34" s="89">
        <v>199.59</v>
      </c>
      <c r="BQ34" s="89">
        <v>191.63749999999999</v>
      </c>
      <c r="BR34" s="89">
        <v>184.7295</v>
      </c>
      <c r="BS34" s="89">
        <v>176.59399999999999</v>
      </c>
      <c r="BT34" s="89">
        <v>167.559</v>
      </c>
      <c r="BU34" s="89">
        <v>158.08150000000001</v>
      </c>
      <c r="BV34" s="89">
        <v>148.05500000000001</v>
      </c>
      <c r="BW34" s="89">
        <v>137.291</v>
      </c>
      <c r="BX34" s="89">
        <v>125.74250000000001</v>
      </c>
      <c r="BY34" s="89">
        <v>114.1225</v>
      </c>
      <c r="BZ34" s="89">
        <v>101.7375</v>
      </c>
      <c r="CA34" s="89">
        <v>88.775999999999996</v>
      </c>
      <c r="CB34" s="89">
        <v>77.852500000000006</v>
      </c>
      <c r="CC34" s="89">
        <v>68.489500000000007</v>
      </c>
      <c r="CD34" s="89">
        <v>59.454999999999998</v>
      </c>
      <c r="CE34" s="89">
        <v>51.069499999999998</v>
      </c>
      <c r="CF34" s="89">
        <v>43.331499999999998</v>
      </c>
      <c r="CG34" s="89">
        <v>36.316000000000003</v>
      </c>
      <c r="CH34" s="89">
        <v>30.1235</v>
      </c>
      <c r="CI34" s="89">
        <v>24.713999999999999</v>
      </c>
      <c r="CJ34" s="89">
        <v>20.042000000000002</v>
      </c>
      <c r="CK34" s="89">
        <v>16.042000000000002</v>
      </c>
      <c r="CL34" s="89">
        <v>12.634</v>
      </c>
      <c r="CM34" s="89">
        <v>9.7505000000000006</v>
      </c>
      <c r="CN34" s="89">
        <v>7.36</v>
      </c>
      <c r="CO34" s="89">
        <v>5.4630000000000001</v>
      </c>
      <c r="CP34" s="89">
        <v>4.008</v>
      </c>
      <c r="CQ34" s="89">
        <v>2.8889999999999998</v>
      </c>
      <c r="CR34" s="89">
        <v>2.0529999999999999</v>
      </c>
      <c r="CS34" s="89">
        <v>1.4410000000000001</v>
      </c>
      <c r="CT34" s="89">
        <v>0.99199999999999999</v>
      </c>
      <c r="CU34" s="89">
        <v>0.66649999999999998</v>
      </c>
      <c r="CV34" s="89">
        <v>0.4365</v>
      </c>
      <c r="CW34" s="89">
        <v>0.27650000000000002</v>
      </c>
      <c r="CX34" s="89">
        <v>0.39700000000000002</v>
      </c>
      <c r="CZ34" s="89">
        <v>54034.626999999993</v>
      </c>
      <c r="DA34" s="89">
        <v>52760.357499999991</v>
      </c>
      <c r="DB34" s="89">
        <v>381.14949999999953</v>
      </c>
    </row>
    <row r="35" spans="1:106" x14ac:dyDescent="0.35">
      <c r="A35" s="90">
        <v>2054</v>
      </c>
      <c r="B35" s="89">
        <v>1282.5625</v>
      </c>
      <c r="C35" s="89">
        <v>1262.0039999999999</v>
      </c>
      <c r="D35" s="89">
        <v>1246.914</v>
      </c>
      <c r="E35" s="89">
        <v>1232.4490000000001</v>
      </c>
      <c r="F35" s="89">
        <v>1217.8219999999999</v>
      </c>
      <c r="G35" s="89">
        <v>1204.9459999999999</v>
      </c>
      <c r="H35" s="89">
        <v>1194.079</v>
      </c>
      <c r="I35" s="89">
        <v>1182.5835</v>
      </c>
      <c r="J35" s="89">
        <v>1170.9365</v>
      </c>
      <c r="K35" s="89">
        <v>1160.7605000000001</v>
      </c>
      <c r="L35" s="89">
        <v>1150.123</v>
      </c>
      <c r="M35" s="89">
        <v>1137.9414999999999</v>
      </c>
      <c r="N35" s="89">
        <v>1126.4185</v>
      </c>
      <c r="O35" s="89">
        <v>1115.412</v>
      </c>
      <c r="P35" s="89">
        <v>1103.1795</v>
      </c>
      <c r="Q35" s="89">
        <v>1090.4214999999999</v>
      </c>
      <c r="R35" s="89">
        <v>1079.348</v>
      </c>
      <c r="S35" s="89">
        <v>1068.0725</v>
      </c>
      <c r="T35" s="89">
        <v>1054.828</v>
      </c>
      <c r="U35" s="89">
        <v>1041.0309999999999</v>
      </c>
      <c r="V35" s="89">
        <v>1028.0785000000001</v>
      </c>
      <c r="W35" s="89">
        <v>1014.005</v>
      </c>
      <c r="X35" s="89">
        <v>996.86749999999995</v>
      </c>
      <c r="Y35" s="89">
        <v>979.04650000000004</v>
      </c>
      <c r="Z35" s="89">
        <v>962.10400000000004</v>
      </c>
      <c r="AA35" s="89">
        <v>945.09500000000003</v>
      </c>
      <c r="AB35" s="89">
        <v>926.00300000000004</v>
      </c>
      <c r="AC35" s="89">
        <v>907.70749999999998</v>
      </c>
      <c r="AD35" s="89">
        <v>890.54300000000001</v>
      </c>
      <c r="AE35" s="89">
        <v>873.44799999999998</v>
      </c>
      <c r="AF35" s="89">
        <v>856.26400000000001</v>
      </c>
      <c r="AG35" s="89">
        <v>838.27499999999998</v>
      </c>
      <c r="AH35" s="89">
        <v>822.41150000000005</v>
      </c>
      <c r="AI35" s="89">
        <v>806.93100000000004</v>
      </c>
      <c r="AJ35" s="89">
        <v>789.64149999999995</v>
      </c>
      <c r="AK35" s="89">
        <v>773.71249999999998</v>
      </c>
      <c r="AL35" s="89">
        <v>762.524</v>
      </c>
      <c r="AM35" s="89">
        <v>747.13300000000004</v>
      </c>
      <c r="AN35" s="89">
        <v>726.09249999999997</v>
      </c>
      <c r="AO35" s="89">
        <v>707.50300000000004</v>
      </c>
      <c r="AP35" s="89">
        <v>691.81299999999999</v>
      </c>
      <c r="AQ35" s="89">
        <v>679.48850000000004</v>
      </c>
      <c r="AR35" s="89">
        <v>668.26400000000001</v>
      </c>
      <c r="AS35" s="89">
        <v>655.73299999999995</v>
      </c>
      <c r="AT35" s="89">
        <v>637.18299999999999</v>
      </c>
      <c r="AU35" s="89">
        <v>615.77049999999997</v>
      </c>
      <c r="AV35" s="89">
        <v>596.01750000000004</v>
      </c>
      <c r="AW35" s="89">
        <v>577.22149999999999</v>
      </c>
      <c r="AX35" s="89">
        <v>558.82050000000004</v>
      </c>
      <c r="AY35" s="89">
        <v>539.65049999999997</v>
      </c>
      <c r="AZ35" s="89">
        <v>520.67750000000001</v>
      </c>
      <c r="BA35" s="89">
        <v>500.8125</v>
      </c>
      <c r="BB35" s="89">
        <v>479.74200000000002</v>
      </c>
      <c r="BC35" s="89">
        <v>460.81200000000001</v>
      </c>
      <c r="BD35" s="89">
        <v>441.5745</v>
      </c>
      <c r="BE35" s="89">
        <v>419.92750000000001</v>
      </c>
      <c r="BF35" s="89">
        <v>395.95350000000002</v>
      </c>
      <c r="BG35" s="89">
        <v>370.85899999999998</v>
      </c>
      <c r="BH35" s="89">
        <v>348.63499999999999</v>
      </c>
      <c r="BI35" s="89">
        <v>328.07650000000001</v>
      </c>
      <c r="BJ35" s="89">
        <v>310.07299999999998</v>
      </c>
      <c r="BK35" s="89">
        <v>295.39249999999998</v>
      </c>
      <c r="BL35" s="89">
        <v>280.49250000000001</v>
      </c>
      <c r="BM35" s="89">
        <v>264.93200000000002</v>
      </c>
      <c r="BN35" s="89">
        <v>249.3725</v>
      </c>
      <c r="BO35" s="89">
        <v>231.268</v>
      </c>
      <c r="BP35" s="89">
        <v>209.19749999999999</v>
      </c>
      <c r="BQ35" s="89">
        <v>192.75749999999999</v>
      </c>
      <c r="BR35" s="89">
        <v>184.61449999999999</v>
      </c>
      <c r="BS35" s="89">
        <v>177.4785</v>
      </c>
      <c r="BT35" s="89">
        <v>169.12450000000001</v>
      </c>
      <c r="BU35" s="89">
        <v>159.9495</v>
      </c>
      <c r="BV35" s="89">
        <v>150.36699999999999</v>
      </c>
      <c r="BW35" s="89">
        <v>140.25700000000001</v>
      </c>
      <c r="BX35" s="89">
        <v>129.5215</v>
      </c>
      <c r="BY35" s="89">
        <v>118.08499999999999</v>
      </c>
      <c r="BZ35" s="89">
        <v>106.66</v>
      </c>
      <c r="CA35" s="89">
        <v>94.608000000000004</v>
      </c>
      <c r="CB35" s="89">
        <v>82.081999999999994</v>
      </c>
      <c r="CC35" s="89">
        <v>71.540499999999994</v>
      </c>
      <c r="CD35" s="89">
        <v>62.518999999999998</v>
      </c>
      <c r="CE35" s="89">
        <v>53.854999999999997</v>
      </c>
      <c r="CF35" s="89">
        <v>45.814999999999998</v>
      </c>
      <c r="CG35" s="89">
        <v>38.4345</v>
      </c>
      <c r="CH35" s="89">
        <v>31.831</v>
      </c>
      <c r="CI35" s="89">
        <v>26.074000000000002</v>
      </c>
      <c r="CJ35" s="89">
        <v>21.113499999999998</v>
      </c>
      <c r="CK35" s="89">
        <v>16.885000000000002</v>
      </c>
      <c r="CL35" s="89">
        <v>13.318</v>
      </c>
      <c r="CM35" s="89">
        <v>10.327500000000001</v>
      </c>
      <c r="CN35" s="89">
        <v>7.8339999999999996</v>
      </c>
      <c r="CO35" s="89">
        <v>5.8085000000000004</v>
      </c>
      <c r="CP35" s="89">
        <v>4.2335000000000003</v>
      </c>
      <c r="CQ35" s="89">
        <v>3.0415000000000001</v>
      </c>
      <c r="CR35" s="89">
        <v>2.1465000000000001</v>
      </c>
      <c r="CS35" s="89">
        <v>1.4904999999999999</v>
      </c>
      <c r="CT35" s="89">
        <v>1.0215000000000001</v>
      </c>
      <c r="CU35" s="89">
        <v>0.6865</v>
      </c>
      <c r="CV35" s="89">
        <v>0.45100000000000001</v>
      </c>
      <c r="CW35" s="89">
        <v>0.28799999999999998</v>
      </c>
      <c r="CX35" s="89">
        <v>0.41749999999999998</v>
      </c>
      <c r="CZ35" s="89">
        <v>54927.615500000029</v>
      </c>
      <c r="DA35" s="89">
        <v>53645.053000000029</v>
      </c>
      <c r="DB35" s="89">
        <v>389.57399999996414</v>
      </c>
    </row>
    <row r="36" spans="1:106" x14ac:dyDescent="0.35">
      <c r="A36" s="90">
        <v>2055</v>
      </c>
      <c r="B36" s="89">
        <v>1289.7004999999999</v>
      </c>
      <c r="C36" s="89">
        <v>1270.452</v>
      </c>
      <c r="D36" s="89">
        <v>1255.9204999999999</v>
      </c>
      <c r="E36" s="89">
        <v>1242.7864999999999</v>
      </c>
      <c r="F36" s="89">
        <v>1229.4839999999999</v>
      </c>
      <c r="G36" s="89">
        <v>1215.614</v>
      </c>
      <c r="H36" s="89">
        <v>1203.2094999999999</v>
      </c>
      <c r="I36" s="89">
        <v>1192.6355000000001</v>
      </c>
      <c r="J36" s="89">
        <v>1181.3495</v>
      </c>
      <c r="K36" s="89">
        <v>1169.8485000000001</v>
      </c>
      <c r="L36" s="89">
        <v>1159.7650000000001</v>
      </c>
      <c r="M36" s="89">
        <v>1149.1804999999999</v>
      </c>
      <c r="N36" s="89">
        <v>1137.0145</v>
      </c>
      <c r="O36" s="89">
        <v>1125.472</v>
      </c>
      <c r="P36" s="89">
        <v>1114.4114999999999</v>
      </c>
      <c r="Q36" s="89">
        <v>1102.0934999999999</v>
      </c>
      <c r="R36" s="89">
        <v>1089.2249999999999</v>
      </c>
      <c r="S36" s="89">
        <v>1078.019</v>
      </c>
      <c r="T36" s="89">
        <v>1066.5989999999999</v>
      </c>
      <c r="U36" s="89">
        <v>1053.2194999999999</v>
      </c>
      <c r="V36" s="89">
        <v>1039.3015</v>
      </c>
      <c r="W36" s="89">
        <v>1026.241</v>
      </c>
      <c r="X36" s="89">
        <v>1012.071</v>
      </c>
      <c r="Y36" s="89">
        <v>994.851</v>
      </c>
      <c r="Z36" s="89">
        <v>976.95899999999995</v>
      </c>
      <c r="AA36" s="89">
        <v>959.94749999999999</v>
      </c>
      <c r="AB36" s="89">
        <v>942.86599999999999</v>
      </c>
      <c r="AC36" s="89">
        <v>923.70349999999996</v>
      </c>
      <c r="AD36" s="89">
        <v>905.33249999999998</v>
      </c>
      <c r="AE36" s="89">
        <v>888.08500000000004</v>
      </c>
      <c r="AF36" s="89">
        <v>870.89750000000004</v>
      </c>
      <c r="AG36" s="89">
        <v>853.63</v>
      </c>
      <c r="AH36" s="89">
        <v>835.54899999999998</v>
      </c>
      <c r="AI36" s="89">
        <v>819.57299999999998</v>
      </c>
      <c r="AJ36" s="89">
        <v>803.98249999999996</v>
      </c>
      <c r="AK36" s="89">
        <v>786.57500000000005</v>
      </c>
      <c r="AL36" s="89">
        <v>770.51850000000002</v>
      </c>
      <c r="AM36" s="89">
        <v>759.18349999999998</v>
      </c>
      <c r="AN36" s="89">
        <v>743.65200000000004</v>
      </c>
      <c r="AO36" s="89">
        <v>722.49450000000002</v>
      </c>
      <c r="AP36" s="89">
        <v>703.76949999999999</v>
      </c>
      <c r="AQ36" s="89">
        <v>687.93949999999995</v>
      </c>
      <c r="AR36" s="89">
        <v>675.45699999999999</v>
      </c>
      <c r="AS36" s="89">
        <v>664.06200000000001</v>
      </c>
      <c r="AT36" s="89">
        <v>651.37400000000002</v>
      </c>
      <c r="AU36" s="89">
        <v>632.68650000000002</v>
      </c>
      <c r="AV36" s="89">
        <v>611.15750000000003</v>
      </c>
      <c r="AW36" s="89">
        <v>591.27049999999997</v>
      </c>
      <c r="AX36" s="89">
        <v>572.29849999999999</v>
      </c>
      <c r="AY36" s="89">
        <v>553.70249999999999</v>
      </c>
      <c r="AZ36" s="89">
        <v>534.31949999999995</v>
      </c>
      <c r="BA36" s="89">
        <v>515.16150000000005</v>
      </c>
      <c r="BB36" s="89">
        <v>495.13549999999998</v>
      </c>
      <c r="BC36" s="89">
        <v>473.923</v>
      </c>
      <c r="BD36" s="89">
        <v>454.86149999999998</v>
      </c>
      <c r="BE36" s="89">
        <v>435.50450000000001</v>
      </c>
      <c r="BF36" s="89">
        <v>413.78250000000003</v>
      </c>
      <c r="BG36" s="89">
        <v>389.779</v>
      </c>
      <c r="BH36" s="89">
        <v>364.65800000000002</v>
      </c>
      <c r="BI36" s="89">
        <v>342.34949999999998</v>
      </c>
      <c r="BJ36" s="89">
        <v>321.64999999999998</v>
      </c>
      <c r="BK36" s="89">
        <v>303.48450000000003</v>
      </c>
      <c r="BL36" s="89">
        <v>288.58</v>
      </c>
      <c r="BM36" s="89">
        <v>273.4425</v>
      </c>
      <c r="BN36" s="89">
        <v>257.69799999999998</v>
      </c>
      <c r="BO36" s="89">
        <v>241.96549999999999</v>
      </c>
      <c r="BP36" s="89">
        <v>223.88499999999999</v>
      </c>
      <c r="BQ36" s="89">
        <v>202.077</v>
      </c>
      <c r="BR36" s="89">
        <v>185.72649999999999</v>
      </c>
      <c r="BS36" s="89">
        <v>177.398</v>
      </c>
      <c r="BT36" s="89">
        <v>169.99950000000001</v>
      </c>
      <c r="BU36" s="89">
        <v>161.47049999999999</v>
      </c>
      <c r="BV36" s="89">
        <v>152.1695</v>
      </c>
      <c r="BW36" s="89">
        <v>142.47300000000001</v>
      </c>
      <c r="BX36" s="89">
        <v>132.345</v>
      </c>
      <c r="BY36" s="89">
        <v>121.6585</v>
      </c>
      <c r="BZ36" s="89">
        <v>110.387</v>
      </c>
      <c r="CA36" s="89">
        <v>99.209000000000003</v>
      </c>
      <c r="CB36" s="89">
        <v>87.498000000000005</v>
      </c>
      <c r="CC36" s="89">
        <v>75.4465</v>
      </c>
      <c r="CD36" s="89">
        <v>65.317499999999995</v>
      </c>
      <c r="CE36" s="89">
        <v>56.641500000000001</v>
      </c>
      <c r="CF36" s="89">
        <v>48.323999999999998</v>
      </c>
      <c r="CG36" s="89">
        <v>40.645499999999998</v>
      </c>
      <c r="CH36" s="89">
        <v>33.695</v>
      </c>
      <c r="CI36" s="89">
        <v>27.5565</v>
      </c>
      <c r="CJ36" s="89">
        <v>22.278500000000001</v>
      </c>
      <c r="CK36" s="89">
        <v>17.789000000000001</v>
      </c>
      <c r="CL36" s="89">
        <v>14.019</v>
      </c>
      <c r="CM36" s="89">
        <v>10.8865</v>
      </c>
      <c r="CN36" s="89">
        <v>8.2974999999999994</v>
      </c>
      <c r="CO36" s="89">
        <v>6.1825000000000001</v>
      </c>
      <c r="CP36" s="89">
        <v>4.5015000000000001</v>
      </c>
      <c r="CQ36" s="89">
        <v>3.2124999999999999</v>
      </c>
      <c r="CR36" s="89">
        <v>2.2605</v>
      </c>
      <c r="CS36" s="89">
        <v>1.5585</v>
      </c>
      <c r="CT36" s="89">
        <v>1.0565</v>
      </c>
      <c r="CU36" s="89">
        <v>0.70699999999999996</v>
      </c>
      <c r="CV36" s="89">
        <v>0.46450000000000002</v>
      </c>
      <c r="CW36" s="89">
        <v>0.29749999999999999</v>
      </c>
      <c r="CX36" s="89">
        <v>0.4375</v>
      </c>
      <c r="CZ36" s="89">
        <v>55819.297999999981</v>
      </c>
      <c r="DA36" s="89">
        <v>54529.597499999982</v>
      </c>
      <c r="DB36" s="89">
        <v>398.01800000004732</v>
      </c>
    </row>
    <row r="37" spans="1:106" x14ac:dyDescent="0.35">
      <c r="A37" s="90">
        <v>2056</v>
      </c>
      <c r="B37" s="89">
        <v>1299.6255000000001</v>
      </c>
      <c r="C37" s="89">
        <v>1277.7505000000001</v>
      </c>
      <c r="D37" s="89">
        <v>1264.404</v>
      </c>
      <c r="E37" s="89">
        <v>1251.808</v>
      </c>
      <c r="F37" s="89">
        <v>1239.826</v>
      </c>
      <c r="G37" s="89">
        <v>1227.2750000000001</v>
      </c>
      <c r="H37" s="89">
        <v>1213.8779999999999</v>
      </c>
      <c r="I37" s="89">
        <v>1201.768</v>
      </c>
      <c r="J37" s="89">
        <v>1191.4024999999999</v>
      </c>
      <c r="K37" s="89">
        <v>1180.2619999999999</v>
      </c>
      <c r="L37" s="89">
        <v>1168.856</v>
      </c>
      <c r="M37" s="89">
        <v>1158.8240000000001</v>
      </c>
      <c r="N37" s="89">
        <v>1148.2545</v>
      </c>
      <c r="O37" s="89">
        <v>1136.0695000000001</v>
      </c>
      <c r="P37" s="89">
        <v>1124.4735000000001</v>
      </c>
      <c r="Q37" s="89">
        <v>1113.3264999999999</v>
      </c>
      <c r="R37" s="89">
        <v>1100.8965000000001</v>
      </c>
      <c r="S37" s="89">
        <v>1087.8989999999999</v>
      </c>
      <c r="T37" s="89">
        <v>1076.548</v>
      </c>
      <c r="U37" s="89">
        <v>1064.99</v>
      </c>
      <c r="V37" s="89">
        <v>1051.489</v>
      </c>
      <c r="W37" s="89">
        <v>1037.4645</v>
      </c>
      <c r="X37" s="89">
        <v>1024.3054999999999</v>
      </c>
      <c r="Y37" s="89">
        <v>1010.0465</v>
      </c>
      <c r="Z37" s="89">
        <v>992.75350000000003</v>
      </c>
      <c r="AA37" s="89">
        <v>974.79449999999997</v>
      </c>
      <c r="AB37" s="89">
        <v>957.71050000000002</v>
      </c>
      <c r="AC37" s="89">
        <v>940.55250000000001</v>
      </c>
      <c r="AD37" s="89">
        <v>921.31550000000004</v>
      </c>
      <c r="AE37" s="89">
        <v>902.86400000000003</v>
      </c>
      <c r="AF37" s="89">
        <v>885.52449999999999</v>
      </c>
      <c r="AG37" s="89">
        <v>868.25149999999996</v>
      </c>
      <c r="AH37" s="89">
        <v>850.88850000000002</v>
      </c>
      <c r="AI37" s="89">
        <v>832.70150000000001</v>
      </c>
      <c r="AJ37" s="89">
        <v>816.61599999999999</v>
      </c>
      <c r="AK37" s="89">
        <v>800.90049999999997</v>
      </c>
      <c r="AL37" s="89">
        <v>783.36900000000003</v>
      </c>
      <c r="AM37" s="89">
        <v>767.18650000000002</v>
      </c>
      <c r="AN37" s="89">
        <v>755.68949999999995</v>
      </c>
      <c r="AO37" s="89">
        <v>740.01149999999996</v>
      </c>
      <c r="AP37" s="89">
        <v>718.726</v>
      </c>
      <c r="AQ37" s="89">
        <v>699.87400000000002</v>
      </c>
      <c r="AR37" s="89">
        <v>683.90350000000001</v>
      </c>
      <c r="AS37" s="89">
        <v>671.255</v>
      </c>
      <c r="AT37" s="89">
        <v>659.69449999999995</v>
      </c>
      <c r="AU37" s="89">
        <v>646.82500000000005</v>
      </c>
      <c r="AV37" s="89">
        <v>627.99549999999999</v>
      </c>
      <c r="AW37" s="89">
        <v>606.33900000000006</v>
      </c>
      <c r="AX37" s="89">
        <v>586.27750000000003</v>
      </c>
      <c r="AY37" s="89">
        <v>567.10599999999999</v>
      </c>
      <c r="AZ37" s="89">
        <v>548.28150000000005</v>
      </c>
      <c r="BA37" s="89">
        <v>528.70699999999999</v>
      </c>
      <c r="BB37" s="89">
        <v>509.36900000000003</v>
      </c>
      <c r="BC37" s="89">
        <v>489.17599999999999</v>
      </c>
      <c r="BD37" s="89">
        <v>467.8485</v>
      </c>
      <c r="BE37" s="89">
        <v>448.65350000000001</v>
      </c>
      <c r="BF37" s="89">
        <v>429.17599999999999</v>
      </c>
      <c r="BG37" s="89">
        <v>407.37450000000001</v>
      </c>
      <c r="BH37" s="89">
        <v>383.30450000000002</v>
      </c>
      <c r="BI37" s="89">
        <v>358.12599999999998</v>
      </c>
      <c r="BJ37" s="89">
        <v>335.685</v>
      </c>
      <c r="BK37" s="89">
        <v>314.85649999999998</v>
      </c>
      <c r="BL37" s="89">
        <v>296.5265</v>
      </c>
      <c r="BM37" s="89">
        <v>281.36750000000001</v>
      </c>
      <c r="BN37" s="89">
        <v>266.01600000000002</v>
      </c>
      <c r="BO37" s="89">
        <v>250.084</v>
      </c>
      <c r="BP37" s="89">
        <v>234.27950000000001</v>
      </c>
      <c r="BQ37" s="89">
        <v>216.30500000000001</v>
      </c>
      <c r="BR37" s="89">
        <v>194.74600000000001</v>
      </c>
      <c r="BS37" s="89">
        <v>178.49799999999999</v>
      </c>
      <c r="BT37" s="89">
        <v>169.95</v>
      </c>
      <c r="BU37" s="89">
        <v>162.33199999999999</v>
      </c>
      <c r="BV37" s="89">
        <v>153.64099999999999</v>
      </c>
      <c r="BW37" s="89">
        <v>144.20400000000001</v>
      </c>
      <c r="BX37" s="89">
        <v>134.45750000000001</v>
      </c>
      <c r="BY37" s="89">
        <v>124.33199999999999</v>
      </c>
      <c r="BZ37" s="89">
        <v>113.748</v>
      </c>
      <c r="CA37" s="89">
        <v>102.696</v>
      </c>
      <c r="CB37" s="89">
        <v>91.774000000000001</v>
      </c>
      <c r="CC37" s="89">
        <v>80.445999999999998</v>
      </c>
      <c r="CD37" s="89">
        <v>68.899000000000001</v>
      </c>
      <c r="CE37" s="89">
        <v>59.186999999999998</v>
      </c>
      <c r="CF37" s="89">
        <v>50.834000000000003</v>
      </c>
      <c r="CG37" s="89">
        <v>42.88</v>
      </c>
      <c r="CH37" s="89">
        <v>35.640500000000003</v>
      </c>
      <c r="CI37" s="89">
        <v>29.1755</v>
      </c>
      <c r="CJ37" s="89">
        <v>23.548500000000001</v>
      </c>
      <c r="CK37" s="89">
        <v>18.772500000000001</v>
      </c>
      <c r="CL37" s="89">
        <v>14.7705</v>
      </c>
      <c r="CM37" s="89">
        <v>11.458500000000001</v>
      </c>
      <c r="CN37" s="89">
        <v>8.7460000000000004</v>
      </c>
      <c r="CO37" s="89">
        <v>6.5469999999999997</v>
      </c>
      <c r="CP37" s="89">
        <v>4.7910000000000004</v>
      </c>
      <c r="CQ37" s="89">
        <v>3.4155000000000002</v>
      </c>
      <c r="CR37" s="89">
        <v>2.387</v>
      </c>
      <c r="CS37" s="89">
        <v>1.6405000000000001</v>
      </c>
      <c r="CT37" s="89">
        <v>1.105</v>
      </c>
      <c r="CU37" s="89">
        <v>0.73150000000000004</v>
      </c>
      <c r="CV37" s="89">
        <v>0.47849999999999998</v>
      </c>
      <c r="CW37" s="89">
        <v>0.30599999999999999</v>
      </c>
      <c r="CX37" s="89">
        <v>0.45600000000000002</v>
      </c>
      <c r="CZ37" s="89">
        <v>56712.298999999992</v>
      </c>
      <c r="DA37" s="89">
        <v>55412.673499999997</v>
      </c>
      <c r="DB37" s="89">
        <v>406.62449999998353</v>
      </c>
    </row>
    <row r="38" spans="1:106" x14ac:dyDescent="0.35">
      <c r="A38" s="90">
        <v>2057</v>
      </c>
      <c r="B38" s="89">
        <v>1312.6305</v>
      </c>
      <c r="C38" s="89">
        <v>1287.8045</v>
      </c>
      <c r="D38" s="89">
        <v>1271.7445</v>
      </c>
      <c r="E38" s="89">
        <v>1260.3095000000001</v>
      </c>
      <c r="F38" s="89">
        <v>1248.8554999999999</v>
      </c>
      <c r="G38" s="89">
        <v>1237.6185</v>
      </c>
      <c r="H38" s="89">
        <v>1225.5364999999999</v>
      </c>
      <c r="I38" s="89">
        <v>1212.4369999999999</v>
      </c>
      <c r="J38" s="89">
        <v>1200.537</v>
      </c>
      <c r="K38" s="89">
        <v>1190.3175000000001</v>
      </c>
      <c r="L38" s="89">
        <v>1179.2715000000001</v>
      </c>
      <c r="M38" s="89">
        <v>1167.9169999999999</v>
      </c>
      <c r="N38" s="89">
        <v>1157.9005</v>
      </c>
      <c r="O38" s="89">
        <v>1147.31</v>
      </c>
      <c r="P38" s="89">
        <v>1135.0725</v>
      </c>
      <c r="Q38" s="89">
        <v>1123.3905</v>
      </c>
      <c r="R38" s="89">
        <v>1112.1300000000001</v>
      </c>
      <c r="S38" s="89">
        <v>1099.5709999999999</v>
      </c>
      <c r="T38" s="89">
        <v>1086.43</v>
      </c>
      <c r="U38" s="89">
        <v>1074.941</v>
      </c>
      <c r="V38" s="89">
        <v>1063.258</v>
      </c>
      <c r="W38" s="89">
        <v>1049.6500000000001</v>
      </c>
      <c r="X38" s="89">
        <v>1035.5284999999999</v>
      </c>
      <c r="Y38" s="89">
        <v>1022.2785</v>
      </c>
      <c r="Z38" s="89">
        <v>1007.9395</v>
      </c>
      <c r="AA38" s="89">
        <v>990.57849999999996</v>
      </c>
      <c r="AB38" s="89">
        <v>972.54899999999998</v>
      </c>
      <c r="AC38" s="89">
        <v>955.38699999999994</v>
      </c>
      <c r="AD38" s="89">
        <v>938.14850000000001</v>
      </c>
      <c r="AE38" s="89">
        <v>918.83299999999997</v>
      </c>
      <c r="AF38" s="89">
        <v>900.29250000000002</v>
      </c>
      <c r="AG38" s="89">
        <v>882.86599999999999</v>
      </c>
      <c r="AH38" s="89">
        <v>865.49699999999996</v>
      </c>
      <c r="AI38" s="89">
        <v>848.024</v>
      </c>
      <c r="AJ38" s="89">
        <v>829.73500000000001</v>
      </c>
      <c r="AK38" s="89">
        <v>813.52449999999999</v>
      </c>
      <c r="AL38" s="89">
        <v>797.67600000000004</v>
      </c>
      <c r="AM38" s="89">
        <v>780.02250000000004</v>
      </c>
      <c r="AN38" s="89">
        <v>763.69899999999996</v>
      </c>
      <c r="AO38" s="89">
        <v>752.03300000000002</v>
      </c>
      <c r="AP38" s="89">
        <v>736.19500000000005</v>
      </c>
      <c r="AQ38" s="89">
        <v>714.79100000000005</v>
      </c>
      <c r="AR38" s="89">
        <v>695.81200000000001</v>
      </c>
      <c r="AS38" s="89">
        <v>679.69349999999997</v>
      </c>
      <c r="AT38" s="89">
        <v>666.88649999999996</v>
      </c>
      <c r="AU38" s="89">
        <v>655.13400000000001</v>
      </c>
      <c r="AV38" s="89">
        <v>642.07650000000001</v>
      </c>
      <c r="AW38" s="89">
        <v>623.09249999999997</v>
      </c>
      <c r="AX38" s="89">
        <v>601.26750000000004</v>
      </c>
      <c r="AY38" s="89">
        <v>581.00649999999996</v>
      </c>
      <c r="AZ38" s="89">
        <v>561.60249999999996</v>
      </c>
      <c r="BA38" s="89">
        <v>542.57050000000004</v>
      </c>
      <c r="BB38" s="89">
        <v>522.80899999999997</v>
      </c>
      <c r="BC38" s="89">
        <v>503.28449999999998</v>
      </c>
      <c r="BD38" s="89">
        <v>482.95150000000001</v>
      </c>
      <c r="BE38" s="89">
        <v>461.50799999999998</v>
      </c>
      <c r="BF38" s="89">
        <v>442.178</v>
      </c>
      <c r="BG38" s="89">
        <v>422.57299999999998</v>
      </c>
      <c r="BH38" s="89">
        <v>400.65100000000001</v>
      </c>
      <c r="BI38" s="89">
        <v>376.48149999999998</v>
      </c>
      <c r="BJ38" s="89">
        <v>351.19650000000001</v>
      </c>
      <c r="BK38" s="89">
        <v>328.63650000000001</v>
      </c>
      <c r="BL38" s="89">
        <v>307.67750000000001</v>
      </c>
      <c r="BM38" s="89">
        <v>289.15499999999997</v>
      </c>
      <c r="BN38" s="89">
        <v>273.76499999999999</v>
      </c>
      <c r="BO38" s="89">
        <v>258.19549999999998</v>
      </c>
      <c r="BP38" s="89">
        <v>242.178</v>
      </c>
      <c r="BQ38" s="89">
        <v>226.3835</v>
      </c>
      <c r="BR38" s="89">
        <v>208.49700000000001</v>
      </c>
      <c r="BS38" s="89">
        <v>187.20349999999999</v>
      </c>
      <c r="BT38" s="89">
        <v>171.03299999999999</v>
      </c>
      <c r="BU38" s="89">
        <v>162.30950000000001</v>
      </c>
      <c r="BV38" s="89">
        <v>154.48349999999999</v>
      </c>
      <c r="BW38" s="89">
        <v>145.619</v>
      </c>
      <c r="BX38" s="89">
        <v>136.11000000000001</v>
      </c>
      <c r="BY38" s="89">
        <v>126.3355</v>
      </c>
      <c r="BZ38" s="89">
        <v>116.26600000000001</v>
      </c>
      <c r="CA38" s="89">
        <v>105.84099999999999</v>
      </c>
      <c r="CB38" s="89">
        <v>95.017499999999998</v>
      </c>
      <c r="CC38" s="89">
        <v>84.394000000000005</v>
      </c>
      <c r="CD38" s="89">
        <v>73.481499999999997</v>
      </c>
      <c r="CE38" s="89">
        <v>62.445500000000003</v>
      </c>
      <c r="CF38" s="89">
        <v>53.125999999999998</v>
      </c>
      <c r="CG38" s="89">
        <v>45.115000000000002</v>
      </c>
      <c r="CH38" s="89">
        <v>37.606499999999997</v>
      </c>
      <c r="CI38" s="89">
        <v>30.865500000000001</v>
      </c>
      <c r="CJ38" s="89">
        <v>24.934999999999999</v>
      </c>
      <c r="CK38" s="89">
        <v>19.844999999999999</v>
      </c>
      <c r="CL38" s="89">
        <v>15.5875</v>
      </c>
      <c r="CM38" s="89">
        <v>12.071999999999999</v>
      </c>
      <c r="CN38" s="89">
        <v>9.2044999999999995</v>
      </c>
      <c r="CO38" s="89">
        <v>6.9</v>
      </c>
      <c r="CP38" s="89">
        <v>5.0730000000000004</v>
      </c>
      <c r="CQ38" s="89">
        <v>3.6349999999999998</v>
      </c>
      <c r="CR38" s="89">
        <v>2.5369999999999999</v>
      </c>
      <c r="CS38" s="89">
        <v>1.7324999999999999</v>
      </c>
      <c r="CT38" s="89">
        <v>1.163</v>
      </c>
      <c r="CU38" s="89">
        <v>0.76500000000000001</v>
      </c>
      <c r="CV38" s="89">
        <v>0.4945</v>
      </c>
      <c r="CW38" s="89">
        <v>0.315</v>
      </c>
      <c r="CX38" s="89">
        <v>0.47249999999999998</v>
      </c>
      <c r="CZ38" s="89">
        <v>57609.478000000039</v>
      </c>
      <c r="DA38" s="89">
        <v>56296.84750000004</v>
      </c>
      <c r="DB38" s="89">
        <v>415.45149999995192</v>
      </c>
    </row>
    <row r="39" spans="1:106" x14ac:dyDescent="0.35">
      <c r="A39" s="90">
        <v>2058</v>
      </c>
      <c r="B39" s="89">
        <v>1318.9590000000001</v>
      </c>
      <c r="C39" s="89">
        <v>1300.8989999999999</v>
      </c>
      <c r="D39" s="89">
        <v>1281.8254999999999</v>
      </c>
      <c r="E39" s="89">
        <v>1267.67</v>
      </c>
      <c r="F39" s="89">
        <v>1257.3655000000001</v>
      </c>
      <c r="G39" s="89">
        <v>1246.6514999999999</v>
      </c>
      <c r="H39" s="89">
        <v>1235.8805</v>
      </c>
      <c r="I39" s="89">
        <v>1224.0954999999999</v>
      </c>
      <c r="J39" s="89">
        <v>1211.2070000000001</v>
      </c>
      <c r="K39" s="89">
        <v>1199.4549999999999</v>
      </c>
      <c r="L39" s="89">
        <v>1189.3285000000001</v>
      </c>
      <c r="M39" s="89">
        <v>1178.3340000000001</v>
      </c>
      <c r="N39" s="89">
        <v>1166.9965</v>
      </c>
      <c r="O39" s="89">
        <v>1156.9580000000001</v>
      </c>
      <c r="P39" s="89">
        <v>1146.3135</v>
      </c>
      <c r="Q39" s="89">
        <v>1133.9905000000001</v>
      </c>
      <c r="R39" s="89">
        <v>1122.1959999999999</v>
      </c>
      <c r="S39" s="89">
        <v>1110.8040000000001</v>
      </c>
      <c r="T39" s="89">
        <v>1098.1005</v>
      </c>
      <c r="U39" s="89">
        <v>1084.8244999999999</v>
      </c>
      <c r="V39" s="89">
        <v>1073.21</v>
      </c>
      <c r="W39" s="89">
        <v>1061.4165</v>
      </c>
      <c r="X39" s="89">
        <v>1047.71</v>
      </c>
      <c r="Y39" s="89">
        <v>1033.5005000000001</v>
      </c>
      <c r="Z39" s="89">
        <v>1020.168</v>
      </c>
      <c r="AA39" s="89">
        <v>1005.7545</v>
      </c>
      <c r="AB39" s="89">
        <v>988.32050000000004</v>
      </c>
      <c r="AC39" s="89">
        <v>970.21500000000003</v>
      </c>
      <c r="AD39" s="89">
        <v>952.97299999999996</v>
      </c>
      <c r="AE39" s="89">
        <v>935.64949999999999</v>
      </c>
      <c r="AF39" s="89">
        <v>916.245</v>
      </c>
      <c r="AG39" s="89">
        <v>897.62099999999998</v>
      </c>
      <c r="AH39" s="89">
        <v>880.09749999999997</v>
      </c>
      <c r="AI39" s="89">
        <v>862.61749999999995</v>
      </c>
      <c r="AJ39" s="89">
        <v>845.0385</v>
      </c>
      <c r="AK39" s="89">
        <v>826.63099999999997</v>
      </c>
      <c r="AL39" s="89">
        <v>810.2885</v>
      </c>
      <c r="AM39" s="89">
        <v>794.30849999999998</v>
      </c>
      <c r="AN39" s="89">
        <v>776.51800000000003</v>
      </c>
      <c r="AO39" s="89">
        <v>760.04549999999995</v>
      </c>
      <c r="AP39" s="89">
        <v>748.197</v>
      </c>
      <c r="AQ39" s="89">
        <v>732.20650000000001</v>
      </c>
      <c r="AR39" s="89">
        <v>710.68550000000005</v>
      </c>
      <c r="AS39" s="89">
        <v>691.57249999999999</v>
      </c>
      <c r="AT39" s="89">
        <v>675.31449999999995</v>
      </c>
      <c r="AU39" s="89">
        <v>662.322</v>
      </c>
      <c r="AV39" s="89">
        <v>650.37099999999998</v>
      </c>
      <c r="AW39" s="89">
        <v>637.11149999999998</v>
      </c>
      <c r="AX39" s="89">
        <v>617.93050000000005</v>
      </c>
      <c r="AY39" s="89">
        <v>595.91099999999994</v>
      </c>
      <c r="AZ39" s="89">
        <v>575.41800000000001</v>
      </c>
      <c r="BA39" s="89">
        <v>555.80100000000004</v>
      </c>
      <c r="BB39" s="89">
        <v>536.56500000000005</v>
      </c>
      <c r="BC39" s="89">
        <v>516.61099999999999</v>
      </c>
      <c r="BD39" s="89">
        <v>496.92700000000002</v>
      </c>
      <c r="BE39" s="89">
        <v>476.45249999999999</v>
      </c>
      <c r="BF39" s="89">
        <v>454.89249999999998</v>
      </c>
      <c r="BG39" s="89">
        <v>435.41950000000003</v>
      </c>
      <c r="BH39" s="89">
        <v>415.64449999999999</v>
      </c>
      <c r="BI39" s="89">
        <v>393.56400000000002</v>
      </c>
      <c r="BJ39" s="89">
        <v>369.24099999999999</v>
      </c>
      <c r="BK39" s="89">
        <v>343.86500000000001</v>
      </c>
      <c r="BL39" s="89">
        <v>321.185</v>
      </c>
      <c r="BM39" s="89">
        <v>300.06950000000001</v>
      </c>
      <c r="BN39" s="89">
        <v>281.38299999999998</v>
      </c>
      <c r="BO39" s="89">
        <v>265.75650000000002</v>
      </c>
      <c r="BP39" s="89">
        <v>250.07249999999999</v>
      </c>
      <c r="BQ39" s="89">
        <v>234.05350000000001</v>
      </c>
      <c r="BR39" s="89">
        <v>218.24799999999999</v>
      </c>
      <c r="BS39" s="89">
        <v>200.4605</v>
      </c>
      <c r="BT39" s="89">
        <v>179.41300000000001</v>
      </c>
      <c r="BU39" s="89">
        <v>163.37200000000001</v>
      </c>
      <c r="BV39" s="89">
        <v>154.48599999999999</v>
      </c>
      <c r="BW39" s="89">
        <v>146.44</v>
      </c>
      <c r="BX39" s="89">
        <v>137.4665</v>
      </c>
      <c r="BY39" s="89">
        <v>127.9075</v>
      </c>
      <c r="BZ39" s="89">
        <v>118.1575</v>
      </c>
      <c r="CA39" s="89">
        <v>108.20099999999999</v>
      </c>
      <c r="CB39" s="89">
        <v>97.944000000000003</v>
      </c>
      <c r="CC39" s="89">
        <v>87.391999999999996</v>
      </c>
      <c r="CD39" s="89">
        <v>77.104500000000002</v>
      </c>
      <c r="CE39" s="89">
        <v>66.616</v>
      </c>
      <c r="CF39" s="89">
        <v>56.063000000000002</v>
      </c>
      <c r="CG39" s="89">
        <v>47.158499999999997</v>
      </c>
      <c r="CH39" s="89">
        <v>39.5745</v>
      </c>
      <c r="CI39" s="89">
        <v>32.573999999999998</v>
      </c>
      <c r="CJ39" s="89">
        <v>26.384</v>
      </c>
      <c r="CK39" s="89">
        <v>21.016999999999999</v>
      </c>
      <c r="CL39" s="89">
        <v>16.479500000000002</v>
      </c>
      <c r="CM39" s="89">
        <v>12.741</v>
      </c>
      <c r="CN39" s="89">
        <v>9.6974999999999998</v>
      </c>
      <c r="CO39" s="89">
        <v>7.2619999999999996</v>
      </c>
      <c r="CP39" s="89">
        <v>5.3460000000000001</v>
      </c>
      <c r="CQ39" s="89">
        <v>3.8485</v>
      </c>
      <c r="CR39" s="89">
        <v>2.6995</v>
      </c>
      <c r="CS39" s="89">
        <v>1.8420000000000001</v>
      </c>
      <c r="CT39" s="89">
        <v>1.228</v>
      </c>
      <c r="CU39" s="89">
        <v>0.80549999999999999</v>
      </c>
      <c r="CV39" s="89">
        <v>0.51649999999999996</v>
      </c>
      <c r="CW39" s="89">
        <v>0.32600000000000001</v>
      </c>
      <c r="CX39" s="89">
        <v>0.48899999999999999</v>
      </c>
      <c r="CZ39" s="89">
        <v>58503.98650000005</v>
      </c>
      <c r="DA39" s="89">
        <v>57185.027500000047</v>
      </c>
      <c r="DB39" s="89">
        <v>424.45049999999173</v>
      </c>
    </row>
    <row r="40" spans="1:106" x14ac:dyDescent="0.35">
      <c r="A40" s="90">
        <v>2059</v>
      </c>
      <c r="B40" s="89">
        <v>1322.413</v>
      </c>
      <c r="C40" s="89">
        <v>1307.3710000000001</v>
      </c>
      <c r="D40" s="89">
        <v>1294.93</v>
      </c>
      <c r="E40" s="89">
        <v>1277.76</v>
      </c>
      <c r="F40" s="89">
        <v>1264.7360000000001</v>
      </c>
      <c r="G40" s="89">
        <v>1255.165</v>
      </c>
      <c r="H40" s="89">
        <v>1244.9159999999999</v>
      </c>
      <c r="I40" s="89">
        <v>1234.4395</v>
      </c>
      <c r="J40" s="89">
        <v>1222.865</v>
      </c>
      <c r="K40" s="89">
        <v>1210.125</v>
      </c>
      <c r="L40" s="89">
        <v>1198.4680000000001</v>
      </c>
      <c r="M40" s="89">
        <v>1188.3920000000001</v>
      </c>
      <c r="N40" s="89">
        <v>1177.4145000000001</v>
      </c>
      <c r="O40" s="89">
        <v>1166.056</v>
      </c>
      <c r="P40" s="89">
        <v>1155.963</v>
      </c>
      <c r="Q40" s="89">
        <v>1145.232</v>
      </c>
      <c r="R40" s="89">
        <v>1132.7964999999999</v>
      </c>
      <c r="S40" s="89">
        <v>1120.8699999999999</v>
      </c>
      <c r="T40" s="89">
        <v>1109.3325</v>
      </c>
      <c r="U40" s="89">
        <v>1096.4929999999999</v>
      </c>
      <c r="V40" s="89">
        <v>1083.0940000000001</v>
      </c>
      <c r="W40" s="89">
        <v>1071.3685</v>
      </c>
      <c r="X40" s="89">
        <v>1059.4739999999999</v>
      </c>
      <c r="Y40" s="89">
        <v>1045.6785</v>
      </c>
      <c r="Z40" s="89">
        <v>1031.3889999999999</v>
      </c>
      <c r="AA40" s="89">
        <v>1017.98</v>
      </c>
      <c r="AB40" s="89">
        <v>1003.4855</v>
      </c>
      <c r="AC40" s="89">
        <v>985.97450000000003</v>
      </c>
      <c r="AD40" s="89">
        <v>967.79049999999995</v>
      </c>
      <c r="AE40" s="89">
        <v>950.46299999999997</v>
      </c>
      <c r="AF40" s="89">
        <v>933.04300000000001</v>
      </c>
      <c r="AG40" s="89">
        <v>913.5575</v>
      </c>
      <c r="AH40" s="89">
        <v>894.83799999999997</v>
      </c>
      <c r="AI40" s="89">
        <v>877.20299999999997</v>
      </c>
      <c r="AJ40" s="89">
        <v>859.6155</v>
      </c>
      <c r="AK40" s="89">
        <v>841.91399999999999</v>
      </c>
      <c r="AL40" s="89">
        <v>823.38199999999995</v>
      </c>
      <c r="AM40" s="89">
        <v>806.90800000000002</v>
      </c>
      <c r="AN40" s="89">
        <v>790.78099999999995</v>
      </c>
      <c r="AO40" s="89">
        <v>772.84500000000003</v>
      </c>
      <c r="AP40" s="89">
        <v>756.21199999999999</v>
      </c>
      <c r="AQ40" s="89">
        <v>744.18650000000002</v>
      </c>
      <c r="AR40" s="89">
        <v>728.04449999999997</v>
      </c>
      <c r="AS40" s="89">
        <v>706.39949999999999</v>
      </c>
      <c r="AT40" s="89">
        <v>687.16150000000005</v>
      </c>
      <c r="AU40" s="89">
        <v>670.73800000000006</v>
      </c>
      <c r="AV40" s="89">
        <v>657.55399999999997</v>
      </c>
      <c r="AW40" s="89">
        <v>645.39</v>
      </c>
      <c r="AX40" s="89">
        <v>631.88250000000005</v>
      </c>
      <c r="AY40" s="89">
        <v>612.47500000000002</v>
      </c>
      <c r="AZ40" s="89">
        <v>590.22850000000005</v>
      </c>
      <c r="BA40" s="89">
        <v>569.52250000000004</v>
      </c>
      <c r="BB40" s="89">
        <v>549.69799999999998</v>
      </c>
      <c r="BC40" s="89">
        <v>530.25199999999995</v>
      </c>
      <c r="BD40" s="89">
        <v>510.13350000000003</v>
      </c>
      <c r="BE40" s="89">
        <v>490.28750000000002</v>
      </c>
      <c r="BF40" s="89">
        <v>469.67149999999998</v>
      </c>
      <c r="BG40" s="89">
        <v>447.98700000000002</v>
      </c>
      <c r="BH40" s="89">
        <v>428.32749999999999</v>
      </c>
      <c r="BI40" s="89">
        <v>408.339</v>
      </c>
      <c r="BJ40" s="89">
        <v>386.04050000000001</v>
      </c>
      <c r="BK40" s="89">
        <v>361.577</v>
      </c>
      <c r="BL40" s="89">
        <v>336.11149999999998</v>
      </c>
      <c r="BM40" s="89">
        <v>313.28500000000003</v>
      </c>
      <c r="BN40" s="89">
        <v>292.04649999999998</v>
      </c>
      <c r="BO40" s="89">
        <v>273.1925</v>
      </c>
      <c r="BP40" s="89">
        <v>257.43599999999998</v>
      </c>
      <c r="BQ40" s="89">
        <v>241.7225</v>
      </c>
      <c r="BR40" s="89">
        <v>225.679</v>
      </c>
      <c r="BS40" s="89">
        <v>209.8715</v>
      </c>
      <c r="BT40" s="89">
        <v>192.15799999999999</v>
      </c>
      <c r="BU40" s="89">
        <v>171.4145</v>
      </c>
      <c r="BV40" s="89">
        <v>155.52500000000001</v>
      </c>
      <c r="BW40" s="89">
        <v>146.4665</v>
      </c>
      <c r="BX40" s="89">
        <v>138.26249999999999</v>
      </c>
      <c r="BY40" s="89">
        <v>129.20099999999999</v>
      </c>
      <c r="BZ40" s="89">
        <v>119.645</v>
      </c>
      <c r="CA40" s="89">
        <v>109.977</v>
      </c>
      <c r="CB40" s="89">
        <v>100.143</v>
      </c>
      <c r="CC40" s="89">
        <v>90.098500000000001</v>
      </c>
      <c r="CD40" s="89">
        <v>79.858000000000004</v>
      </c>
      <c r="CE40" s="89">
        <v>69.915000000000006</v>
      </c>
      <c r="CF40" s="89">
        <v>59.823</v>
      </c>
      <c r="CG40" s="89">
        <v>49.777500000000003</v>
      </c>
      <c r="CH40" s="89">
        <v>41.375</v>
      </c>
      <c r="CI40" s="89">
        <v>34.285499999999999</v>
      </c>
      <c r="CJ40" s="89">
        <v>27.8505</v>
      </c>
      <c r="CK40" s="89">
        <v>22.2425</v>
      </c>
      <c r="CL40" s="89">
        <v>17.456</v>
      </c>
      <c r="CM40" s="89">
        <v>13.4725</v>
      </c>
      <c r="CN40" s="89">
        <v>10.236000000000001</v>
      </c>
      <c r="CO40" s="89">
        <v>7.6509999999999998</v>
      </c>
      <c r="CP40" s="89">
        <v>5.6254999999999997</v>
      </c>
      <c r="CQ40" s="89">
        <v>4.0549999999999997</v>
      </c>
      <c r="CR40" s="89">
        <v>2.8580000000000001</v>
      </c>
      <c r="CS40" s="89">
        <v>1.9595</v>
      </c>
      <c r="CT40" s="89">
        <v>1.3055000000000001</v>
      </c>
      <c r="CU40" s="89">
        <v>0.85050000000000003</v>
      </c>
      <c r="CV40" s="89">
        <v>0.54400000000000004</v>
      </c>
      <c r="CW40" s="89">
        <v>0.34100000000000003</v>
      </c>
      <c r="CX40" s="89">
        <v>0.50549999999999995</v>
      </c>
      <c r="CZ40" s="89">
        <v>59392.852999999981</v>
      </c>
      <c r="DA40" s="89">
        <v>58070.439999999981</v>
      </c>
      <c r="DB40" s="89">
        <v>433.5465000000695</v>
      </c>
    </row>
    <row r="41" spans="1:106" x14ac:dyDescent="0.35">
      <c r="A41" s="90">
        <v>2060</v>
      </c>
      <c r="B41" s="89">
        <v>1331.155</v>
      </c>
      <c r="C41" s="89">
        <v>1311.002</v>
      </c>
      <c r="D41" s="89">
        <v>1301.4455</v>
      </c>
      <c r="E41" s="89">
        <v>1290.8665000000001</v>
      </c>
      <c r="F41" s="89">
        <v>1274.8309999999999</v>
      </c>
      <c r="G41" s="89">
        <v>1262.5419999999999</v>
      </c>
      <c r="H41" s="89">
        <v>1253.4324999999999</v>
      </c>
      <c r="I41" s="89">
        <v>1243.4770000000001</v>
      </c>
      <c r="J41" s="89">
        <v>1233.2104999999999</v>
      </c>
      <c r="K41" s="89">
        <v>1221.7829999999999</v>
      </c>
      <c r="L41" s="89">
        <v>1209.1395</v>
      </c>
      <c r="M41" s="89">
        <v>1197.5345</v>
      </c>
      <c r="N41" s="89">
        <v>1187.4739999999999</v>
      </c>
      <c r="O41" s="89">
        <v>1176.4755</v>
      </c>
      <c r="P41" s="89">
        <v>1165.0640000000001</v>
      </c>
      <c r="Q41" s="89">
        <v>1154.8834999999999</v>
      </c>
      <c r="R41" s="89">
        <v>1144.038</v>
      </c>
      <c r="S41" s="89">
        <v>1131.4715000000001</v>
      </c>
      <c r="T41" s="89">
        <v>1119.4005</v>
      </c>
      <c r="U41" s="89">
        <v>1107.7245</v>
      </c>
      <c r="V41" s="89">
        <v>1094.761</v>
      </c>
      <c r="W41" s="89">
        <v>1081.2539999999999</v>
      </c>
      <c r="X41" s="89">
        <v>1069.4290000000001</v>
      </c>
      <c r="Y41" s="89">
        <v>1057.441</v>
      </c>
      <c r="Z41" s="89">
        <v>1043.566</v>
      </c>
      <c r="AA41" s="89">
        <v>1029.2014999999999</v>
      </c>
      <c r="AB41" s="89">
        <v>1015.71</v>
      </c>
      <c r="AC41" s="89">
        <v>1001.1315</v>
      </c>
      <c r="AD41" s="89">
        <v>983.53899999999999</v>
      </c>
      <c r="AE41" s="89">
        <v>965.27099999999996</v>
      </c>
      <c r="AF41" s="89">
        <v>947.84649999999999</v>
      </c>
      <c r="AG41" s="89">
        <v>930.33849999999995</v>
      </c>
      <c r="AH41" s="89">
        <v>910.75900000000001</v>
      </c>
      <c r="AI41" s="89">
        <v>891.93100000000004</v>
      </c>
      <c r="AJ41" s="89">
        <v>874.18799999999999</v>
      </c>
      <c r="AK41" s="89">
        <v>856.47649999999999</v>
      </c>
      <c r="AL41" s="89">
        <v>838.64599999999996</v>
      </c>
      <c r="AM41" s="89">
        <v>819.99</v>
      </c>
      <c r="AN41" s="89">
        <v>803.36749999999995</v>
      </c>
      <c r="AO41" s="89">
        <v>787.08450000000005</v>
      </c>
      <c r="AP41" s="89">
        <v>768.99199999999996</v>
      </c>
      <c r="AQ41" s="89">
        <v>752.20500000000004</v>
      </c>
      <c r="AR41" s="89">
        <v>740.00250000000005</v>
      </c>
      <c r="AS41" s="89">
        <v>723.70050000000003</v>
      </c>
      <c r="AT41" s="89">
        <v>701.94050000000004</v>
      </c>
      <c r="AU41" s="89">
        <v>682.55250000000001</v>
      </c>
      <c r="AV41" s="89">
        <v>665.95899999999995</v>
      </c>
      <c r="AW41" s="89">
        <v>652.56849999999997</v>
      </c>
      <c r="AX41" s="89">
        <v>640.14400000000001</v>
      </c>
      <c r="AY41" s="89">
        <v>626.35599999999999</v>
      </c>
      <c r="AZ41" s="89">
        <v>606.68700000000001</v>
      </c>
      <c r="BA41" s="89">
        <v>584.23450000000003</v>
      </c>
      <c r="BB41" s="89">
        <v>563.32100000000003</v>
      </c>
      <c r="BC41" s="89">
        <v>543.28200000000004</v>
      </c>
      <c r="BD41" s="89">
        <v>523.65499999999997</v>
      </c>
      <c r="BE41" s="89">
        <v>503.36849999999998</v>
      </c>
      <c r="BF41" s="89">
        <v>483.36149999999998</v>
      </c>
      <c r="BG41" s="89">
        <v>462.59300000000002</v>
      </c>
      <c r="BH41" s="89">
        <v>440.74149999999997</v>
      </c>
      <c r="BI41" s="89">
        <v>420.84899999999999</v>
      </c>
      <c r="BJ41" s="89">
        <v>400.58249999999998</v>
      </c>
      <c r="BK41" s="89">
        <v>378.07650000000001</v>
      </c>
      <c r="BL41" s="89">
        <v>353.47149999999999</v>
      </c>
      <c r="BM41" s="89">
        <v>327.89100000000002</v>
      </c>
      <c r="BN41" s="89">
        <v>304.95299999999997</v>
      </c>
      <c r="BO41" s="89">
        <v>283.59100000000001</v>
      </c>
      <c r="BP41" s="89">
        <v>264.68299999999999</v>
      </c>
      <c r="BQ41" s="89">
        <v>248.88249999999999</v>
      </c>
      <c r="BR41" s="89">
        <v>233.113</v>
      </c>
      <c r="BS41" s="89">
        <v>217.05549999999999</v>
      </c>
      <c r="BT41" s="89">
        <v>201.21549999999999</v>
      </c>
      <c r="BU41" s="89">
        <v>183.631</v>
      </c>
      <c r="BV41" s="89">
        <v>163.21950000000001</v>
      </c>
      <c r="BW41" s="89">
        <v>147.4795</v>
      </c>
      <c r="BX41" s="89">
        <v>138.30950000000001</v>
      </c>
      <c r="BY41" s="89">
        <v>129.97</v>
      </c>
      <c r="BZ41" s="89">
        <v>120.873</v>
      </c>
      <c r="CA41" s="89">
        <v>111.3775</v>
      </c>
      <c r="CB41" s="89">
        <v>101.8015</v>
      </c>
      <c r="CC41" s="89">
        <v>92.135999999999996</v>
      </c>
      <c r="CD41" s="89">
        <v>82.344499999999996</v>
      </c>
      <c r="CE41" s="89">
        <v>72.4255</v>
      </c>
      <c r="CF41" s="89">
        <v>62.8</v>
      </c>
      <c r="CG41" s="89">
        <v>53.130499999999998</v>
      </c>
      <c r="CH41" s="89">
        <v>43.6845</v>
      </c>
      <c r="CI41" s="89">
        <v>35.853000000000002</v>
      </c>
      <c r="CJ41" s="89">
        <v>29.32</v>
      </c>
      <c r="CK41" s="89">
        <v>23.484000000000002</v>
      </c>
      <c r="CL41" s="89">
        <v>18.478000000000002</v>
      </c>
      <c r="CM41" s="89">
        <v>14.2735</v>
      </c>
      <c r="CN41" s="89">
        <v>10.8245</v>
      </c>
      <c r="CO41" s="89">
        <v>8.0760000000000005</v>
      </c>
      <c r="CP41" s="89">
        <v>5.9269999999999996</v>
      </c>
      <c r="CQ41" s="89">
        <v>4.2675000000000001</v>
      </c>
      <c r="CR41" s="89">
        <v>3.0114999999999998</v>
      </c>
      <c r="CS41" s="89">
        <v>2.0735000000000001</v>
      </c>
      <c r="CT41" s="89">
        <v>1.3885000000000001</v>
      </c>
      <c r="CU41" s="89">
        <v>0.90349999999999997</v>
      </c>
      <c r="CV41" s="89">
        <v>0.57499999999999996</v>
      </c>
      <c r="CW41" s="89">
        <v>0.35899999999999999</v>
      </c>
      <c r="CX41" s="89">
        <v>0.52349999999999997</v>
      </c>
      <c r="CZ41" s="89">
        <v>60281.43099999999</v>
      </c>
      <c r="DA41" s="89">
        <v>58950.275999999991</v>
      </c>
      <c r="DB41" s="89">
        <v>442.57699999999022</v>
      </c>
    </row>
    <row r="42" spans="1:106" x14ac:dyDescent="0.35">
      <c r="A42" s="90">
        <v>2061</v>
      </c>
      <c r="B42" s="89">
        <v>1337.3975</v>
      </c>
      <c r="C42" s="89">
        <v>1319.8610000000001</v>
      </c>
      <c r="D42" s="89">
        <v>1305.1275000000001</v>
      </c>
      <c r="E42" s="89">
        <v>1297.4005</v>
      </c>
      <c r="F42" s="89">
        <v>1287.9324999999999</v>
      </c>
      <c r="G42" s="89">
        <v>1272.6369999999999</v>
      </c>
      <c r="H42" s="89">
        <v>1260.8125</v>
      </c>
      <c r="I42" s="89">
        <v>1251.9955</v>
      </c>
      <c r="J42" s="89">
        <v>1242.249</v>
      </c>
      <c r="K42" s="89">
        <v>1232.1285</v>
      </c>
      <c r="L42" s="89">
        <v>1220.7964999999999</v>
      </c>
      <c r="M42" s="89">
        <v>1208.2065</v>
      </c>
      <c r="N42" s="89">
        <v>1196.6179999999999</v>
      </c>
      <c r="O42" s="89">
        <v>1186.537</v>
      </c>
      <c r="P42" s="89">
        <v>1175.4839999999999</v>
      </c>
      <c r="Q42" s="89">
        <v>1163.9860000000001</v>
      </c>
      <c r="R42" s="89">
        <v>1153.691</v>
      </c>
      <c r="S42" s="89">
        <v>1142.713</v>
      </c>
      <c r="T42" s="89">
        <v>1130.002</v>
      </c>
      <c r="U42" s="89">
        <v>1117.7929999999999</v>
      </c>
      <c r="V42" s="89">
        <v>1105.991</v>
      </c>
      <c r="W42" s="89">
        <v>1092.9190000000001</v>
      </c>
      <c r="X42" s="89">
        <v>1079.3164999999999</v>
      </c>
      <c r="Y42" s="89">
        <v>1067.3979999999999</v>
      </c>
      <c r="Z42" s="89">
        <v>1055.327</v>
      </c>
      <c r="AA42" s="89">
        <v>1041.3755000000001</v>
      </c>
      <c r="AB42" s="89">
        <v>1026.9324999999999</v>
      </c>
      <c r="AC42" s="89">
        <v>1013.354</v>
      </c>
      <c r="AD42" s="89">
        <v>998.68650000000002</v>
      </c>
      <c r="AE42" s="89">
        <v>981.00750000000005</v>
      </c>
      <c r="AF42" s="89">
        <v>962.64499999999998</v>
      </c>
      <c r="AG42" s="89">
        <v>945.13049999999998</v>
      </c>
      <c r="AH42" s="89">
        <v>927.52200000000005</v>
      </c>
      <c r="AI42" s="89">
        <v>907.83600000000001</v>
      </c>
      <c r="AJ42" s="89">
        <v>888.90200000000004</v>
      </c>
      <c r="AK42" s="89">
        <v>871.03449999999998</v>
      </c>
      <c r="AL42" s="89">
        <v>853.1925</v>
      </c>
      <c r="AM42" s="89">
        <v>835.23249999999996</v>
      </c>
      <c r="AN42" s="89">
        <v>816.43449999999996</v>
      </c>
      <c r="AO42" s="89">
        <v>799.65650000000005</v>
      </c>
      <c r="AP42" s="89">
        <v>783.20500000000004</v>
      </c>
      <c r="AQ42" s="89">
        <v>764.96249999999998</v>
      </c>
      <c r="AR42" s="89">
        <v>748.02200000000005</v>
      </c>
      <c r="AS42" s="89">
        <v>735.63350000000003</v>
      </c>
      <c r="AT42" s="89">
        <v>719.17949999999996</v>
      </c>
      <c r="AU42" s="89">
        <v>697.28049999999996</v>
      </c>
      <c r="AV42" s="89">
        <v>677.73900000000003</v>
      </c>
      <c r="AW42" s="89">
        <v>660.96050000000002</v>
      </c>
      <c r="AX42" s="89">
        <v>647.31550000000004</v>
      </c>
      <c r="AY42" s="89">
        <v>634.59799999999996</v>
      </c>
      <c r="AZ42" s="89">
        <v>620.4905</v>
      </c>
      <c r="BA42" s="89">
        <v>600.58000000000004</v>
      </c>
      <c r="BB42" s="89">
        <v>577.92550000000006</v>
      </c>
      <c r="BC42" s="89">
        <v>556.79899999999998</v>
      </c>
      <c r="BD42" s="89">
        <v>536.57600000000002</v>
      </c>
      <c r="BE42" s="89">
        <v>516.76350000000002</v>
      </c>
      <c r="BF42" s="89">
        <v>496.31099999999998</v>
      </c>
      <c r="BG42" s="89">
        <v>476.13049999999998</v>
      </c>
      <c r="BH42" s="89">
        <v>455.16500000000002</v>
      </c>
      <c r="BI42" s="89">
        <v>433.09949999999998</v>
      </c>
      <c r="BJ42" s="89">
        <v>412.90750000000003</v>
      </c>
      <c r="BK42" s="89">
        <v>392.37099999999998</v>
      </c>
      <c r="BL42" s="89">
        <v>369.65199999999999</v>
      </c>
      <c r="BM42" s="89">
        <v>344.87700000000001</v>
      </c>
      <c r="BN42" s="89">
        <v>319.21899999999999</v>
      </c>
      <c r="BO42" s="89">
        <v>296.17250000000001</v>
      </c>
      <c r="BP42" s="89">
        <v>274.80399999999997</v>
      </c>
      <c r="BQ42" s="89">
        <v>255.93299999999999</v>
      </c>
      <c r="BR42" s="89">
        <v>240.06100000000001</v>
      </c>
      <c r="BS42" s="89">
        <v>224.2465</v>
      </c>
      <c r="BT42" s="89">
        <v>208.14250000000001</v>
      </c>
      <c r="BU42" s="89">
        <v>192.32400000000001</v>
      </c>
      <c r="BV42" s="89">
        <v>174.893</v>
      </c>
      <c r="BW42" s="89">
        <v>154.815</v>
      </c>
      <c r="BX42" s="89">
        <v>139.29499999999999</v>
      </c>
      <c r="BY42" s="89">
        <v>130.03800000000001</v>
      </c>
      <c r="BZ42" s="89">
        <v>121.6125</v>
      </c>
      <c r="CA42" s="89">
        <v>112.5385</v>
      </c>
      <c r="CB42" s="89">
        <v>103.1135</v>
      </c>
      <c r="CC42" s="89">
        <v>93.677499999999995</v>
      </c>
      <c r="CD42" s="89">
        <v>84.221500000000006</v>
      </c>
      <c r="CE42" s="89">
        <v>74.694500000000005</v>
      </c>
      <c r="CF42" s="89">
        <v>65.069000000000003</v>
      </c>
      <c r="CG42" s="89">
        <v>55.789499999999997</v>
      </c>
      <c r="CH42" s="89">
        <v>46.642499999999998</v>
      </c>
      <c r="CI42" s="89">
        <v>37.866</v>
      </c>
      <c r="CJ42" s="89">
        <v>30.668500000000002</v>
      </c>
      <c r="CK42" s="89">
        <v>24.731000000000002</v>
      </c>
      <c r="CL42" s="89">
        <v>19.515000000000001</v>
      </c>
      <c r="CM42" s="89">
        <v>15.113</v>
      </c>
      <c r="CN42" s="89">
        <v>11.470499999999999</v>
      </c>
      <c r="CO42" s="89">
        <v>8.5425000000000004</v>
      </c>
      <c r="CP42" s="89">
        <v>6.2575000000000003</v>
      </c>
      <c r="CQ42" s="89">
        <v>4.4965000000000002</v>
      </c>
      <c r="CR42" s="89">
        <v>3.169</v>
      </c>
      <c r="CS42" s="89">
        <v>2.1850000000000001</v>
      </c>
      <c r="CT42" s="89">
        <v>1.47</v>
      </c>
      <c r="CU42" s="89">
        <v>0.96150000000000002</v>
      </c>
      <c r="CV42" s="89">
        <v>0.61099999999999999</v>
      </c>
      <c r="CW42" s="89">
        <v>0.379</v>
      </c>
      <c r="CX42" s="89">
        <v>0.54700000000000004</v>
      </c>
      <c r="CZ42" s="89">
        <v>61167.09150000001</v>
      </c>
      <c r="DA42" s="89">
        <v>59829.693999999996</v>
      </c>
      <c r="DB42" s="89">
        <v>451.73699999999371</v>
      </c>
    </row>
    <row r="43" spans="1:106" x14ac:dyDescent="0.35">
      <c r="A43" s="90">
        <v>2062</v>
      </c>
      <c r="B43" s="89">
        <v>1338.7919999999999</v>
      </c>
      <c r="C43" s="89">
        <v>1326.2329999999999</v>
      </c>
      <c r="D43" s="89">
        <v>1314.0119999999999</v>
      </c>
      <c r="E43" s="89">
        <v>1301.1095</v>
      </c>
      <c r="F43" s="89">
        <v>1294.4765</v>
      </c>
      <c r="G43" s="89">
        <v>1285.7329999999999</v>
      </c>
      <c r="H43" s="89">
        <v>1270.9065000000001</v>
      </c>
      <c r="I43" s="89">
        <v>1259.3785</v>
      </c>
      <c r="J43" s="89">
        <v>1250.769</v>
      </c>
      <c r="K43" s="89">
        <v>1241.1685</v>
      </c>
      <c r="L43" s="89">
        <v>1231.1424999999999</v>
      </c>
      <c r="M43" s="89">
        <v>1219.8630000000001</v>
      </c>
      <c r="N43" s="89">
        <v>1207.29</v>
      </c>
      <c r="O43" s="89">
        <v>1195.682</v>
      </c>
      <c r="P43" s="89">
        <v>1185.546</v>
      </c>
      <c r="Q43" s="89">
        <v>1174.4069999999999</v>
      </c>
      <c r="R43" s="89">
        <v>1162.796</v>
      </c>
      <c r="S43" s="89">
        <v>1152.367</v>
      </c>
      <c r="T43" s="89">
        <v>1141.242</v>
      </c>
      <c r="U43" s="89">
        <v>1128.3934999999999</v>
      </c>
      <c r="V43" s="89">
        <v>1116.0595000000001</v>
      </c>
      <c r="W43" s="89">
        <v>1104.1475</v>
      </c>
      <c r="X43" s="89">
        <v>1090.9784999999999</v>
      </c>
      <c r="Y43" s="89">
        <v>1077.2864999999999</v>
      </c>
      <c r="Z43" s="89">
        <v>1065.2850000000001</v>
      </c>
      <c r="AA43" s="89">
        <v>1053.1344999999999</v>
      </c>
      <c r="AB43" s="89">
        <v>1039.1044999999999</v>
      </c>
      <c r="AC43" s="89">
        <v>1024.5764999999999</v>
      </c>
      <c r="AD43" s="89">
        <v>1010.9065000000001</v>
      </c>
      <c r="AE43" s="89">
        <v>996.14400000000001</v>
      </c>
      <c r="AF43" s="89">
        <v>978.36800000000005</v>
      </c>
      <c r="AG43" s="89">
        <v>959.91700000000003</v>
      </c>
      <c r="AH43" s="89">
        <v>942.30150000000003</v>
      </c>
      <c r="AI43" s="89">
        <v>924.57849999999996</v>
      </c>
      <c r="AJ43" s="89">
        <v>904.78750000000002</v>
      </c>
      <c r="AK43" s="89">
        <v>885.73249999999996</v>
      </c>
      <c r="AL43" s="89">
        <v>867.73450000000003</v>
      </c>
      <c r="AM43" s="89">
        <v>849.76</v>
      </c>
      <c r="AN43" s="89">
        <v>831.65300000000002</v>
      </c>
      <c r="AO43" s="89">
        <v>812.70650000000001</v>
      </c>
      <c r="AP43" s="89">
        <v>795.75850000000003</v>
      </c>
      <c r="AQ43" s="89">
        <v>779.14499999999998</v>
      </c>
      <c r="AR43" s="89">
        <v>760.75300000000004</v>
      </c>
      <c r="AS43" s="89">
        <v>743.65150000000006</v>
      </c>
      <c r="AT43" s="89">
        <v>731.08450000000005</v>
      </c>
      <c r="AU43" s="89">
        <v>714.45249999999999</v>
      </c>
      <c r="AV43" s="89">
        <v>692.41150000000005</v>
      </c>
      <c r="AW43" s="89">
        <v>672.70100000000002</v>
      </c>
      <c r="AX43" s="89">
        <v>655.68949999999995</v>
      </c>
      <c r="AY43" s="89">
        <v>641.75800000000004</v>
      </c>
      <c r="AZ43" s="89">
        <v>628.70650000000001</v>
      </c>
      <c r="BA43" s="89">
        <v>614.29600000000005</v>
      </c>
      <c r="BB43" s="89">
        <v>594.14700000000005</v>
      </c>
      <c r="BC43" s="89">
        <v>571.28750000000002</v>
      </c>
      <c r="BD43" s="89">
        <v>549.97900000000004</v>
      </c>
      <c r="BE43" s="89">
        <v>529.56799999999998</v>
      </c>
      <c r="BF43" s="89">
        <v>509.572</v>
      </c>
      <c r="BG43" s="89">
        <v>488.94049999999999</v>
      </c>
      <c r="BH43" s="89">
        <v>468.5385</v>
      </c>
      <c r="BI43" s="89">
        <v>447.327</v>
      </c>
      <c r="BJ43" s="89">
        <v>424.97949999999997</v>
      </c>
      <c r="BK43" s="89">
        <v>404.495</v>
      </c>
      <c r="BL43" s="89">
        <v>383.67899999999997</v>
      </c>
      <c r="BM43" s="89">
        <v>360.71499999999997</v>
      </c>
      <c r="BN43" s="89">
        <v>335.80549999999999</v>
      </c>
      <c r="BO43" s="89">
        <v>310.07650000000001</v>
      </c>
      <c r="BP43" s="89">
        <v>287.04149999999998</v>
      </c>
      <c r="BQ43" s="89">
        <v>265.76299999999998</v>
      </c>
      <c r="BR43" s="89">
        <v>246.904</v>
      </c>
      <c r="BS43" s="89">
        <v>230.97049999999999</v>
      </c>
      <c r="BT43" s="89">
        <v>215.07749999999999</v>
      </c>
      <c r="BU43" s="89">
        <v>198.982</v>
      </c>
      <c r="BV43" s="89">
        <v>183.20750000000001</v>
      </c>
      <c r="BW43" s="89">
        <v>165.9265</v>
      </c>
      <c r="BX43" s="89">
        <v>146.262</v>
      </c>
      <c r="BY43" s="89">
        <v>130.98949999999999</v>
      </c>
      <c r="BZ43" s="89">
        <v>121.696</v>
      </c>
      <c r="CA43" s="89">
        <v>113.244</v>
      </c>
      <c r="CB43" s="89">
        <v>104.203</v>
      </c>
      <c r="CC43" s="89">
        <v>94.897499999999994</v>
      </c>
      <c r="CD43" s="89">
        <v>85.642499999999998</v>
      </c>
      <c r="CE43" s="89">
        <v>76.407499999999999</v>
      </c>
      <c r="CF43" s="89">
        <v>67.119500000000002</v>
      </c>
      <c r="CG43" s="89">
        <v>57.817500000000003</v>
      </c>
      <c r="CH43" s="89">
        <v>48.9895</v>
      </c>
      <c r="CI43" s="89">
        <v>40.442999999999998</v>
      </c>
      <c r="CJ43" s="89">
        <v>32.4</v>
      </c>
      <c r="CK43" s="89">
        <v>25.875</v>
      </c>
      <c r="CL43" s="89">
        <v>20.556000000000001</v>
      </c>
      <c r="CM43" s="89">
        <v>15.965</v>
      </c>
      <c r="CN43" s="89">
        <v>12.1485</v>
      </c>
      <c r="CO43" s="89">
        <v>9.0545000000000009</v>
      </c>
      <c r="CP43" s="89">
        <v>6.62</v>
      </c>
      <c r="CQ43" s="89">
        <v>4.7474999999999996</v>
      </c>
      <c r="CR43" s="89">
        <v>3.3395000000000001</v>
      </c>
      <c r="CS43" s="89">
        <v>2.2999999999999998</v>
      </c>
      <c r="CT43" s="89">
        <v>1.5495000000000001</v>
      </c>
      <c r="CU43" s="89">
        <v>1.018</v>
      </c>
      <c r="CV43" s="89">
        <v>0.65</v>
      </c>
      <c r="CW43" s="89">
        <v>0.40300000000000002</v>
      </c>
      <c r="CX43" s="89">
        <v>0.57450000000000001</v>
      </c>
      <c r="CZ43" s="89">
        <v>62044.772000000004</v>
      </c>
      <c r="DA43" s="89">
        <v>60705.98</v>
      </c>
      <c r="DB43" s="89">
        <v>461.11150000000634</v>
      </c>
    </row>
    <row r="44" spans="1:106" x14ac:dyDescent="0.35">
      <c r="A44" s="90">
        <v>2063</v>
      </c>
      <c r="B44" s="89">
        <v>1342.1125</v>
      </c>
      <c r="C44" s="89">
        <v>1327.8195000000001</v>
      </c>
      <c r="D44" s="89">
        <v>1320.434</v>
      </c>
      <c r="E44" s="89">
        <v>1310.0150000000001</v>
      </c>
      <c r="F44" s="89">
        <v>1298.2090000000001</v>
      </c>
      <c r="G44" s="89">
        <v>1292.2885000000001</v>
      </c>
      <c r="H44" s="89">
        <v>1284.0015000000001</v>
      </c>
      <c r="I44" s="89">
        <v>1269.4755</v>
      </c>
      <c r="J44" s="89">
        <v>1258.1579999999999</v>
      </c>
      <c r="K44" s="89">
        <v>1249.693</v>
      </c>
      <c r="L44" s="89">
        <v>1240.1865</v>
      </c>
      <c r="M44" s="89">
        <v>1230.212</v>
      </c>
      <c r="N44" s="89">
        <v>1218.9485</v>
      </c>
      <c r="O44" s="89">
        <v>1206.3565000000001</v>
      </c>
      <c r="P44" s="89">
        <v>1194.6949999999999</v>
      </c>
      <c r="Q44" s="89">
        <v>1184.4715000000001</v>
      </c>
      <c r="R44" s="89">
        <v>1173.2194999999999</v>
      </c>
      <c r="S44" s="89">
        <v>1161.4745</v>
      </c>
      <c r="T44" s="89">
        <v>1150.8989999999999</v>
      </c>
      <c r="U44" s="89">
        <v>1139.634</v>
      </c>
      <c r="V44" s="89">
        <v>1126.662</v>
      </c>
      <c r="W44" s="89">
        <v>1114.2184999999999</v>
      </c>
      <c r="X44" s="89">
        <v>1102.2070000000001</v>
      </c>
      <c r="Y44" s="89">
        <v>1088.9485</v>
      </c>
      <c r="Z44" s="89">
        <v>1075.1780000000001</v>
      </c>
      <c r="AA44" s="89">
        <v>1063.0975000000001</v>
      </c>
      <c r="AB44" s="89">
        <v>1050.8644999999999</v>
      </c>
      <c r="AC44" s="89">
        <v>1036.7484999999999</v>
      </c>
      <c r="AD44" s="89">
        <v>1022.1315</v>
      </c>
      <c r="AE44" s="89">
        <v>1008.3635</v>
      </c>
      <c r="AF44" s="89">
        <v>993.49549999999999</v>
      </c>
      <c r="AG44" s="89">
        <v>975.62900000000002</v>
      </c>
      <c r="AH44" s="89">
        <v>957.07849999999996</v>
      </c>
      <c r="AI44" s="89">
        <v>939.34799999999996</v>
      </c>
      <c r="AJ44" s="89">
        <v>921.51250000000005</v>
      </c>
      <c r="AK44" s="89">
        <v>901.60199999999998</v>
      </c>
      <c r="AL44" s="89">
        <v>882.41949999999997</v>
      </c>
      <c r="AM44" s="89">
        <v>864.28599999999994</v>
      </c>
      <c r="AN44" s="89">
        <v>846.16300000000001</v>
      </c>
      <c r="AO44" s="89">
        <v>827.9</v>
      </c>
      <c r="AP44" s="89">
        <v>808.79100000000005</v>
      </c>
      <c r="AQ44" s="89">
        <v>791.68050000000005</v>
      </c>
      <c r="AR44" s="89">
        <v>774.904</v>
      </c>
      <c r="AS44" s="89">
        <v>756.35550000000001</v>
      </c>
      <c r="AT44" s="89">
        <v>739.10149999999999</v>
      </c>
      <c r="AU44" s="89">
        <v>726.32849999999996</v>
      </c>
      <c r="AV44" s="89">
        <v>709.51400000000001</v>
      </c>
      <c r="AW44" s="89">
        <v>687.31449999999995</v>
      </c>
      <c r="AX44" s="89">
        <v>667.38850000000002</v>
      </c>
      <c r="AY44" s="89">
        <v>650.11249999999995</v>
      </c>
      <c r="AZ44" s="89">
        <v>635.85299999999995</v>
      </c>
      <c r="BA44" s="89">
        <v>622.48299999999995</v>
      </c>
      <c r="BB44" s="89">
        <v>607.77</v>
      </c>
      <c r="BC44" s="89">
        <v>587.37750000000005</v>
      </c>
      <c r="BD44" s="89">
        <v>564.34400000000005</v>
      </c>
      <c r="BE44" s="89">
        <v>542.851</v>
      </c>
      <c r="BF44" s="89">
        <v>522.25199999999995</v>
      </c>
      <c r="BG44" s="89">
        <v>502.05950000000001</v>
      </c>
      <c r="BH44" s="89">
        <v>481.19900000000001</v>
      </c>
      <c r="BI44" s="89">
        <v>460.52550000000002</v>
      </c>
      <c r="BJ44" s="89">
        <v>438.99450000000002</v>
      </c>
      <c r="BK44" s="89">
        <v>416.37400000000002</v>
      </c>
      <c r="BL44" s="89">
        <v>395.58600000000001</v>
      </c>
      <c r="BM44" s="89">
        <v>374.45350000000002</v>
      </c>
      <c r="BN44" s="89">
        <v>351.2765</v>
      </c>
      <c r="BO44" s="89">
        <v>326.23599999999999</v>
      </c>
      <c r="BP44" s="89">
        <v>300.5625</v>
      </c>
      <c r="BQ44" s="89">
        <v>277.64049999999997</v>
      </c>
      <c r="BR44" s="89">
        <v>256.42849999999999</v>
      </c>
      <c r="BS44" s="89">
        <v>237.5925</v>
      </c>
      <c r="BT44" s="89">
        <v>221.5635</v>
      </c>
      <c r="BU44" s="89">
        <v>205.6465</v>
      </c>
      <c r="BV44" s="89">
        <v>189.58250000000001</v>
      </c>
      <c r="BW44" s="89">
        <v>173.846</v>
      </c>
      <c r="BX44" s="89">
        <v>156.79400000000001</v>
      </c>
      <c r="BY44" s="89">
        <v>137.5735</v>
      </c>
      <c r="BZ44" s="89">
        <v>122.6075</v>
      </c>
      <c r="CA44" s="89">
        <v>113.3365</v>
      </c>
      <c r="CB44" s="89">
        <v>104.8685</v>
      </c>
      <c r="CC44" s="89">
        <v>95.909000000000006</v>
      </c>
      <c r="CD44" s="89">
        <v>86.764499999999998</v>
      </c>
      <c r="CE44" s="89">
        <v>77.703000000000003</v>
      </c>
      <c r="CF44" s="89">
        <v>68.666499999999999</v>
      </c>
      <c r="CG44" s="89">
        <v>59.648000000000003</v>
      </c>
      <c r="CH44" s="89">
        <v>50.779000000000003</v>
      </c>
      <c r="CI44" s="89">
        <v>42.487499999999997</v>
      </c>
      <c r="CJ44" s="89">
        <v>34.6145</v>
      </c>
      <c r="CK44" s="89">
        <v>27.341999999999999</v>
      </c>
      <c r="CL44" s="89">
        <v>21.509499999999999</v>
      </c>
      <c r="CM44" s="89">
        <v>16.818999999999999</v>
      </c>
      <c r="CN44" s="89">
        <v>12.835000000000001</v>
      </c>
      <c r="CO44" s="89">
        <v>9.5909999999999993</v>
      </c>
      <c r="CP44" s="89">
        <v>7.0175000000000001</v>
      </c>
      <c r="CQ44" s="89">
        <v>5.0235000000000003</v>
      </c>
      <c r="CR44" s="89">
        <v>3.5265</v>
      </c>
      <c r="CS44" s="89">
        <v>2.4235000000000002</v>
      </c>
      <c r="CT44" s="89">
        <v>1.6305000000000001</v>
      </c>
      <c r="CU44" s="89">
        <v>1.0720000000000001</v>
      </c>
      <c r="CV44" s="89">
        <v>0.6885</v>
      </c>
      <c r="CW44" s="89">
        <v>0.42899999999999999</v>
      </c>
      <c r="CX44" s="89">
        <v>0.60699999999999998</v>
      </c>
      <c r="CZ44" s="89">
        <v>62916.411500000009</v>
      </c>
      <c r="DA44" s="89">
        <v>61574.299000000006</v>
      </c>
      <c r="DB44" s="89">
        <v>470.47299999999814</v>
      </c>
    </row>
    <row r="45" spans="1:106" x14ac:dyDescent="0.35">
      <c r="A45" s="90">
        <v>2064</v>
      </c>
      <c r="B45" s="89">
        <v>1349.2249999999999</v>
      </c>
      <c r="C45" s="89">
        <v>1331.316</v>
      </c>
      <c r="D45" s="89">
        <v>1322.0934999999999</v>
      </c>
      <c r="E45" s="89">
        <v>1316.4659999999999</v>
      </c>
      <c r="F45" s="89">
        <v>1307.127</v>
      </c>
      <c r="G45" s="89">
        <v>1296.0374999999999</v>
      </c>
      <c r="H45" s="89">
        <v>1290.5654999999999</v>
      </c>
      <c r="I45" s="89">
        <v>1282.57</v>
      </c>
      <c r="J45" s="89">
        <v>1268.258</v>
      </c>
      <c r="K45" s="89">
        <v>1257.087</v>
      </c>
      <c r="L45" s="89">
        <v>1248.7149999999999</v>
      </c>
      <c r="M45" s="89">
        <v>1239.2594999999999</v>
      </c>
      <c r="N45" s="89">
        <v>1229.3005000000001</v>
      </c>
      <c r="O45" s="89">
        <v>1218.0170000000001</v>
      </c>
      <c r="P45" s="89">
        <v>1205.3710000000001</v>
      </c>
      <c r="Q45" s="89">
        <v>1193.624</v>
      </c>
      <c r="R45" s="89">
        <v>1183.2860000000001</v>
      </c>
      <c r="S45" s="89">
        <v>1171.8995</v>
      </c>
      <c r="T45" s="89">
        <v>1160.0105000000001</v>
      </c>
      <c r="U45" s="89">
        <v>1149.2935</v>
      </c>
      <c r="V45" s="89">
        <v>1137.9024999999999</v>
      </c>
      <c r="W45" s="89">
        <v>1124.8225</v>
      </c>
      <c r="X45" s="89">
        <v>1112.2805000000001</v>
      </c>
      <c r="Y45" s="89">
        <v>1100.1780000000001</v>
      </c>
      <c r="Z45" s="89">
        <v>1086.8409999999999</v>
      </c>
      <c r="AA45" s="89">
        <v>1072.9955</v>
      </c>
      <c r="AB45" s="89">
        <v>1060.8330000000001</v>
      </c>
      <c r="AC45" s="89">
        <v>1048.51</v>
      </c>
      <c r="AD45" s="89">
        <v>1034.3035</v>
      </c>
      <c r="AE45" s="89">
        <v>1019.5915</v>
      </c>
      <c r="AF45" s="89">
        <v>1005.7155</v>
      </c>
      <c r="AG45" s="89">
        <v>990.74749999999995</v>
      </c>
      <c r="AH45" s="89">
        <v>972.779</v>
      </c>
      <c r="AI45" s="89">
        <v>954.11649999999997</v>
      </c>
      <c r="AJ45" s="89">
        <v>936.27149999999995</v>
      </c>
      <c r="AK45" s="89">
        <v>918.30849999999998</v>
      </c>
      <c r="AL45" s="89">
        <v>898.27099999999996</v>
      </c>
      <c r="AM45" s="89">
        <v>878.95600000000002</v>
      </c>
      <c r="AN45" s="89">
        <v>860.67250000000001</v>
      </c>
      <c r="AO45" s="89">
        <v>842.39</v>
      </c>
      <c r="AP45" s="89">
        <v>823.95749999999998</v>
      </c>
      <c r="AQ45" s="89">
        <v>804.6925</v>
      </c>
      <c r="AR45" s="89">
        <v>787.41800000000001</v>
      </c>
      <c r="AS45" s="89">
        <v>770.47249999999997</v>
      </c>
      <c r="AT45" s="89">
        <v>751.77549999999997</v>
      </c>
      <c r="AU45" s="89">
        <v>734.34299999999996</v>
      </c>
      <c r="AV45" s="89">
        <v>721.35799999999995</v>
      </c>
      <c r="AW45" s="89">
        <v>704.34199999999998</v>
      </c>
      <c r="AX45" s="89">
        <v>681.93899999999996</v>
      </c>
      <c r="AY45" s="89">
        <v>661.7645</v>
      </c>
      <c r="AZ45" s="89">
        <v>644.18399999999997</v>
      </c>
      <c r="BA45" s="89">
        <v>629.61149999999998</v>
      </c>
      <c r="BB45" s="89">
        <v>615.923</v>
      </c>
      <c r="BC45" s="89">
        <v>600.89850000000001</v>
      </c>
      <c r="BD45" s="89">
        <v>580.29250000000002</v>
      </c>
      <c r="BE45" s="89">
        <v>557.08349999999996</v>
      </c>
      <c r="BF45" s="89">
        <v>535.40549999999996</v>
      </c>
      <c r="BG45" s="89">
        <v>514.60799999999995</v>
      </c>
      <c r="BH45" s="89">
        <v>494.16550000000001</v>
      </c>
      <c r="BI45" s="89">
        <v>473.02499999999998</v>
      </c>
      <c r="BJ45" s="89">
        <v>452.0025</v>
      </c>
      <c r="BK45" s="89">
        <v>430.15949999999998</v>
      </c>
      <c r="BL45" s="89">
        <v>407.25549999999998</v>
      </c>
      <c r="BM45" s="89">
        <v>386.12400000000002</v>
      </c>
      <c r="BN45" s="89">
        <v>364.70499999999998</v>
      </c>
      <c r="BO45" s="89">
        <v>341.31400000000002</v>
      </c>
      <c r="BP45" s="89">
        <v>316.27199999999999</v>
      </c>
      <c r="BQ45" s="89">
        <v>290.76150000000001</v>
      </c>
      <c r="BR45" s="89">
        <v>267.92950000000002</v>
      </c>
      <c r="BS45" s="89">
        <v>246.79599999999999</v>
      </c>
      <c r="BT45" s="89">
        <v>227.95150000000001</v>
      </c>
      <c r="BU45" s="89">
        <v>211.88149999999999</v>
      </c>
      <c r="BV45" s="89">
        <v>195.96299999999999</v>
      </c>
      <c r="BW45" s="89">
        <v>179.92449999999999</v>
      </c>
      <c r="BX45" s="89">
        <v>164.30350000000001</v>
      </c>
      <c r="BY45" s="89">
        <v>147.51150000000001</v>
      </c>
      <c r="BZ45" s="89">
        <v>128.8005</v>
      </c>
      <c r="CA45" s="89">
        <v>114.2025</v>
      </c>
      <c r="CB45" s="89">
        <v>104.965</v>
      </c>
      <c r="CC45" s="89">
        <v>96.528999999999996</v>
      </c>
      <c r="CD45" s="89">
        <v>87.6935</v>
      </c>
      <c r="CE45" s="89">
        <v>78.724500000000006</v>
      </c>
      <c r="CF45" s="89">
        <v>69.834000000000003</v>
      </c>
      <c r="CG45" s="89">
        <v>61.027500000000003</v>
      </c>
      <c r="CH45" s="89">
        <v>52.392000000000003</v>
      </c>
      <c r="CI45" s="89">
        <v>44.045999999999999</v>
      </c>
      <c r="CJ45" s="89">
        <v>36.371000000000002</v>
      </c>
      <c r="CK45" s="89">
        <v>29.216999999999999</v>
      </c>
      <c r="CL45" s="89">
        <v>22.733000000000001</v>
      </c>
      <c r="CM45" s="89">
        <v>17.6005</v>
      </c>
      <c r="CN45" s="89">
        <v>13.522500000000001</v>
      </c>
      <c r="CO45" s="89">
        <v>10.134</v>
      </c>
      <c r="CP45" s="89">
        <v>7.4329999999999998</v>
      </c>
      <c r="CQ45" s="89">
        <v>5.3250000000000002</v>
      </c>
      <c r="CR45" s="89">
        <v>3.7305000000000001</v>
      </c>
      <c r="CS45" s="89">
        <v>2.5590000000000002</v>
      </c>
      <c r="CT45" s="89">
        <v>1.7175</v>
      </c>
      <c r="CU45" s="89">
        <v>1.1274999999999999</v>
      </c>
      <c r="CV45" s="89">
        <v>0.72499999999999998</v>
      </c>
      <c r="CW45" s="89">
        <v>0.45400000000000001</v>
      </c>
      <c r="CX45" s="89">
        <v>0.64300000000000002</v>
      </c>
      <c r="CZ45" s="89">
        <v>63785.629500000003</v>
      </c>
      <c r="DA45" s="89">
        <v>62436.404499999997</v>
      </c>
      <c r="DB45" s="89">
        <v>480.00700000001234</v>
      </c>
    </row>
    <row r="46" spans="1:106" x14ac:dyDescent="0.35">
      <c r="A46" s="90">
        <v>2065</v>
      </c>
      <c r="B46" s="89">
        <v>1355.0585000000001</v>
      </c>
      <c r="C46" s="89">
        <v>1338.5545</v>
      </c>
      <c r="D46" s="89">
        <v>1325.6479999999999</v>
      </c>
      <c r="E46" s="89">
        <v>1318.165</v>
      </c>
      <c r="F46" s="89">
        <v>1313.5934999999999</v>
      </c>
      <c r="G46" s="89">
        <v>1304.9604999999999</v>
      </c>
      <c r="H46" s="89">
        <v>1294.3254999999999</v>
      </c>
      <c r="I46" s="89">
        <v>1289.1400000000001</v>
      </c>
      <c r="J46" s="89">
        <v>1281.3515</v>
      </c>
      <c r="K46" s="89">
        <v>1267.1885</v>
      </c>
      <c r="L46" s="89">
        <v>1256.1134999999999</v>
      </c>
      <c r="M46" s="89">
        <v>1247.7909999999999</v>
      </c>
      <c r="N46" s="89">
        <v>1238.3505</v>
      </c>
      <c r="O46" s="89">
        <v>1228.3695</v>
      </c>
      <c r="P46" s="89">
        <v>1217.0315000000001</v>
      </c>
      <c r="Q46" s="89">
        <v>1204.3015</v>
      </c>
      <c r="R46" s="89">
        <v>1192.44</v>
      </c>
      <c r="S46" s="89">
        <v>1181.9680000000001</v>
      </c>
      <c r="T46" s="89">
        <v>1170.4359999999999</v>
      </c>
      <c r="U46" s="89">
        <v>1158.4069999999999</v>
      </c>
      <c r="V46" s="89">
        <v>1147.5635</v>
      </c>
      <c r="W46" s="89">
        <v>1136.0609999999999</v>
      </c>
      <c r="X46" s="89">
        <v>1122.884</v>
      </c>
      <c r="Y46" s="89">
        <v>1110.2529999999999</v>
      </c>
      <c r="Z46" s="89">
        <v>1098.0705</v>
      </c>
      <c r="AA46" s="89">
        <v>1084.6575</v>
      </c>
      <c r="AB46" s="89">
        <v>1070.7355</v>
      </c>
      <c r="AC46" s="89">
        <v>1058.4825000000001</v>
      </c>
      <c r="AD46" s="89">
        <v>1046.0650000000001</v>
      </c>
      <c r="AE46" s="89">
        <v>1031.7625</v>
      </c>
      <c r="AF46" s="89">
        <v>1016.9450000000001</v>
      </c>
      <c r="AG46" s="89">
        <v>1002.9655</v>
      </c>
      <c r="AH46" s="89">
        <v>987.88699999999994</v>
      </c>
      <c r="AI46" s="89">
        <v>969.803</v>
      </c>
      <c r="AJ46" s="89">
        <v>951.02800000000002</v>
      </c>
      <c r="AK46" s="89">
        <v>933.05499999999995</v>
      </c>
      <c r="AL46" s="89">
        <v>914.95550000000003</v>
      </c>
      <c r="AM46" s="89">
        <v>894.78750000000002</v>
      </c>
      <c r="AN46" s="89">
        <v>875.32399999999996</v>
      </c>
      <c r="AO46" s="89">
        <v>856.87850000000003</v>
      </c>
      <c r="AP46" s="89">
        <v>838.42250000000001</v>
      </c>
      <c r="AQ46" s="89">
        <v>819.827</v>
      </c>
      <c r="AR46" s="89">
        <v>800.40599999999995</v>
      </c>
      <c r="AS46" s="89">
        <v>782.96100000000001</v>
      </c>
      <c r="AT46" s="89">
        <v>765.85400000000004</v>
      </c>
      <c r="AU46" s="89">
        <v>746.98400000000004</v>
      </c>
      <c r="AV46" s="89">
        <v>729.36699999999996</v>
      </c>
      <c r="AW46" s="89">
        <v>716.15049999999997</v>
      </c>
      <c r="AX46" s="89">
        <v>698.88400000000001</v>
      </c>
      <c r="AY46" s="89">
        <v>676.24400000000003</v>
      </c>
      <c r="AZ46" s="89">
        <v>655.78099999999995</v>
      </c>
      <c r="BA46" s="89">
        <v>637.91200000000003</v>
      </c>
      <c r="BB46" s="89">
        <v>623.02800000000002</v>
      </c>
      <c r="BC46" s="89">
        <v>609.01099999999997</v>
      </c>
      <c r="BD46" s="89">
        <v>593.70399999999995</v>
      </c>
      <c r="BE46" s="89">
        <v>572.88199999999995</v>
      </c>
      <c r="BF46" s="89">
        <v>549.5</v>
      </c>
      <c r="BG46" s="89">
        <v>527.62549999999999</v>
      </c>
      <c r="BH46" s="89">
        <v>506.57400000000001</v>
      </c>
      <c r="BI46" s="89">
        <v>485.82749999999999</v>
      </c>
      <c r="BJ46" s="89">
        <v>464.32749999999999</v>
      </c>
      <c r="BK46" s="89">
        <v>442.9615</v>
      </c>
      <c r="BL46" s="89">
        <v>420.79399999999998</v>
      </c>
      <c r="BM46" s="89">
        <v>397.5675</v>
      </c>
      <c r="BN46" s="89">
        <v>376.12349999999998</v>
      </c>
      <c r="BO46" s="89">
        <v>354.41300000000001</v>
      </c>
      <c r="BP46" s="89">
        <v>330.93900000000002</v>
      </c>
      <c r="BQ46" s="89">
        <v>306.005</v>
      </c>
      <c r="BR46" s="89">
        <v>280.63499999999999</v>
      </c>
      <c r="BS46" s="89">
        <v>257.90550000000002</v>
      </c>
      <c r="BT46" s="89">
        <v>236.81899999999999</v>
      </c>
      <c r="BU46" s="89">
        <v>218.0265</v>
      </c>
      <c r="BV46" s="89">
        <v>201.9375</v>
      </c>
      <c r="BW46" s="89">
        <v>186.01150000000001</v>
      </c>
      <c r="BX46" s="89">
        <v>170.077</v>
      </c>
      <c r="BY46" s="89">
        <v>154.60300000000001</v>
      </c>
      <c r="BZ46" s="89">
        <v>138.13650000000001</v>
      </c>
      <c r="CA46" s="89">
        <v>119.9995</v>
      </c>
      <c r="CB46" s="89">
        <v>105.783</v>
      </c>
      <c r="CC46" s="89">
        <v>96.627499999999998</v>
      </c>
      <c r="CD46" s="89">
        <v>88.266999999999996</v>
      </c>
      <c r="CE46" s="89">
        <v>79.572500000000005</v>
      </c>
      <c r="CF46" s="89">
        <v>70.756</v>
      </c>
      <c r="CG46" s="89">
        <v>62.07</v>
      </c>
      <c r="CH46" s="89">
        <v>53.609499999999997</v>
      </c>
      <c r="CI46" s="89">
        <v>45.450499999999998</v>
      </c>
      <c r="CJ46" s="89">
        <v>37.710500000000003</v>
      </c>
      <c r="CK46" s="89">
        <v>30.704999999999998</v>
      </c>
      <c r="CL46" s="89">
        <v>24.297999999999998</v>
      </c>
      <c r="CM46" s="89">
        <v>18.605</v>
      </c>
      <c r="CN46" s="89">
        <v>14.153</v>
      </c>
      <c r="CO46" s="89">
        <v>10.678000000000001</v>
      </c>
      <c r="CP46" s="89">
        <v>7.8544999999999998</v>
      </c>
      <c r="CQ46" s="89">
        <v>5.6405000000000003</v>
      </c>
      <c r="CR46" s="89">
        <v>3.9544999999999999</v>
      </c>
      <c r="CS46" s="89">
        <v>2.7069999999999999</v>
      </c>
      <c r="CT46" s="89">
        <v>1.8129999999999999</v>
      </c>
      <c r="CU46" s="89">
        <v>1.1879999999999999</v>
      </c>
      <c r="CV46" s="89">
        <v>0.76249999999999996</v>
      </c>
      <c r="CW46" s="89">
        <v>0.47799999999999998</v>
      </c>
      <c r="CX46" s="89">
        <v>0.68100000000000005</v>
      </c>
      <c r="CZ46" s="89">
        <v>64650.94950000001</v>
      </c>
      <c r="DA46" s="89">
        <v>63295.891000000011</v>
      </c>
      <c r="DB46" s="89">
        <v>489.7384999999922</v>
      </c>
    </row>
    <row r="47" spans="1:106" x14ac:dyDescent="0.35">
      <c r="A47" s="90">
        <v>2066</v>
      </c>
      <c r="B47" s="89">
        <v>1358.9135000000001</v>
      </c>
      <c r="C47" s="89">
        <v>1344.518</v>
      </c>
      <c r="D47" s="89">
        <v>1332.9255000000001</v>
      </c>
      <c r="E47" s="89">
        <v>1321.7515000000001</v>
      </c>
      <c r="F47" s="89">
        <v>1315.3164999999999</v>
      </c>
      <c r="G47" s="89">
        <v>1311.4355</v>
      </c>
      <c r="H47" s="89">
        <v>1303.2515000000001</v>
      </c>
      <c r="I47" s="89">
        <v>1292.9090000000001</v>
      </c>
      <c r="J47" s="89">
        <v>1287.9265</v>
      </c>
      <c r="K47" s="89">
        <v>1280.2819999999999</v>
      </c>
      <c r="L47" s="89">
        <v>1266.2170000000001</v>
      </c>
      <c r="M47" s="89">
        <v>1255.193</v>
      </c>
      <c r="N47" s="89">
        <v>1246.8844999999999</v>
      </c>
      <c r="O47" s="89">
        <v>1237.4214999999999</v>
      </c>
      <c r="P47" s="89">
        <v>1227.386</v>
      </c>
      <c r="Q47" s="89">
        <v>1215.9614999999999</v>
      </c>
      <c r="R47" s="89">
        <v>1203.1179999999999</v>
      </c>
      <c r="S47" s="89">
        <v>1191.1244999999999</v>
      </c>
      <c r="T47" s="89">
        <v>1180.5045</v>
      </c>
      <c r="U47" s="89">
        <v>1168.8320000000001</v>
      </c>
      <c r="V47" s="89">
        <v>1156.6790000000001</v>
      </c>
      <c r="W47" s="89">
        <v>1145.7225000000001</v>
      </c>
      <c r="X47" s="89">
        <v>1134.1215</v>
      </c>
      <c r="Y47" s="89">
        <v>1120.857</v>
      </c>
      <c r="Z47" s="89">
        <v>1108.1475</v>
      </c>
      <c r="AA47" s="89">
        <v>1095.8875</v>
      </c>
      <c r="AB47" s="89">
        <v>1082.3969999999999</v>
      </c>
      <c r="AC47" s="89">
        <v>1068.3885</v>
      </c>
      <c r="AD47" s="89">
        <v>1056.0419999999999</v>
      </c>
      <c r="AE47" s="89">
        <v>1043.5235</v>
      </c>
      <c r="AF47" s="89">
        <v>1029.1144999999999</v>
      </c>
      <c r="AG47" s="89">
        <v>1014.1965</v>
      </c>
      <c r="AH47" s="89">
        <v>1000.103</v>
      </c>
      <c r="AI47" s="89">
        <v>984.899</v>
      </c>
      <c r="AJ47" s="89">
        <v>966.70050000000003</v>
      </c>
      <c r="AK47" s="89">
        <v>947.79949999999997</v>
      </c>
      <c r="AL47" s="89">
        <v>929.68899999999996</v>
      </c>
      <c r="AM47" s="89">
        <v>911.44899999999996</v>
      </c>
      <c r="AN47" s="89">
        <v>891.13250000000005</v>
      </c>
      <c r="AO47" s="89">
        <v>871.50900000000001</v>
      </c>
      <c r="AP47" s="89">
        <v>852.88800000000003</v>
      </c>
      <c r="AQ47" s="89">
        <v>834.26549999999997</v>
      </c>
      <c r="AR47" s="89">
        <v>815.50549999999998</v>
      </c>
      <c r="AS47" s="89">
        <v>795.92200000000003</v>
      </c>
      <c r="AT47" s="89">
        <v>778.31550000000004</v>
      </c>
      <c r="AU47" s="89">
        <v>761.02200000000005</v>
      </c>
      <c r="AV47" s="89">
        <v>741.97249999999997</v>
      </c>
      <c r="AW47" s="89">
        <v>724.15350000000001</v>
      </c>
      <c r="AX47" s="89">
        <v>710.65300000000002</v>
      </c>
      <c r="AY47" s="89">
        <v>693.10050000000001</v>
      </c>
      <c r="AZ47" s="89">
        <v>670.1825</v>
      </c>
      <c r="BA47" s="89">
        <v>649.44949999999994</v>
      </c>
      <c r="BB47" s="89">
        <v>631.29449999999997</v>
      </c>
      <c r="BC47" s="89">
        <v>616.09</v>
      </c>
      <c r="BD47" s="89">
        <v>601.774</v>
      </c>
      <c r="BE47" s="89">
        <v>586.17899999999997</v>
      </c>
      <c r="BF47" s="89">
        <v>565.14200000000005</v>
      </c>
      <c r="BG47" s="89">
        <v>541.57349999999997</v>
      </c>
      <c r="BH47" s="89">
        <v>519.44849999999997</v>
      </c>
      <c r="BI47" s="89">
        <v>498.0865</v>
      </c>
      <c r="BJ47" s="89">
        <v>476.95549999999997</v>
      </c>
      <c r="BK47" s="89">
        <v>455.1</v>
      </c>
      <c r="BL47" s="89">
        <v>433.37599999999998</v>
      </c>
      <c r="BM47" s="89">
        <v>410.84249999999997</v>
      </c>
      <c r="BN47" s="89">
        <v>387.327</v>
      </c>
      <c r="BO47" s="89">
        <v>365.56450000000001</v>
      </c>
      <c r="BP47" s="89">
        <v>343.69400000000002</v>
      </c>
      <c r="BQ47" s="89">
        <v>320.24700000000001</v>
      </c>
      <c r="BR47" s="89">
        <v>295.39499999999998</v>
      </c>
      <c r="BS47" s="89">
        <v>270.17950000000002</v>
      </c>
      <c r="BT47" s="89">
        <v>247.5215</v>
      </c>
      <c r="BU47" s="89">
        <v>226.54750000000001</v>
      </c>
      <c r="BV47" s="89">
        <v>207.83099999999999</v>
      </c>
      <c r="BW47" s="89">
        <v>191.71700000000001</v>
      </c>
      <c r="BX47" s="89">
        <v>175.863</v>
      </c>
      <c r="BY47" s="89">
        <v>160.065</v>
      </c>
      <c r="BZ47" s="89">
        <v>144.804</v>
      </c>
      <c r="CA47" s="89">
        <v>128.72900000000001</v>
      </c>
      <c r="CB47" s="89">
        <v>111.182</v>
      </c>
      <c r="CC47" s="89">
        <v>97.397000000000006</v>
      </c>
      <c r="CD47" s="89">
        <v>88.367000000000004</v>
      </c>
      <c r="CE47" s="89">
        <v>80.099999999999994</v>
      </c>
      <c r="CF47" s="89">
        <v>71.524500000000003</v>
      </c>
      <c r="CG47" s="89">
        <v>62.896000000000001</v>
      </c>
      <c r="CH47" s="89">
        <v>54.531999999999996</v>
      </c>
      <c r="CI47" s="89">
        <v>46.513500000000001</v>
      </c>
      <c r="CJ47" s="89">
        <v>38.92</v>
      </c>
      <c r="CK47" s="89">
        <v>31.842500000000001</v>
      </c>
      <c r="CL47" s="89">
        <v>25.542000000000002</v>
      </c>
      <c r="CM47" s="89">
        <v>19.891999999999999</v>
      </c>
      <c r="CN47" s="89">
        <v>14.965</v>
      </c>
      <c r="CO47" s="89">
        <v>11.178000000000001</v>
      </c>
      <c r="CP47" s="89">
        <v>8.2784999999999993</v>
      </c>
      <c r="CQ47" s="89">
        <v>5.9615</v>
      </c>
      <c r="CR47" s="89">
        <v>4.1900000000000004</v>
      </c>
      <c r="CS47" s="89">
        <v>2.8694999999999999</v>
      </c>
      <c r="CT47" s="89">
        <v>1.9179999999999999</v>
      </c>
      <c r="CU47" s="89">
        <v>1.2544999999999999</v>
      </c>
      <c r="CV47" s="89">
        <v>0.80349999999999999</v>
      </c>
      <c r="CW47" s="89">
        <v>0.502</v>
      </c>
      <c r="CX47" s="89">
        <v>0.71899999999999997</v>
      </c>
      <c r="CZ47" s="89">
        <v>65510.355499999961</v>
      </c>
      <c r="DA47" s="89">
        <v>64151.441999999952</v>
      </c>
      <c r="DB47" s="89">
        <v>499.50750000005792</v>
      </c>
    </row>
    <row r="48" spans="1:106" x14ac:dyDescent="0.35">
      <c r="A48" s="90">
        <v>2067</v>
      </c>
      <c r="B48" s="89">
        <v>1364.566</v>
      </c>
      <c r="C48" s="89">
        <v>1348.5229999999999</v>
      </c>
      <c r="D48" s="89">
        <v>1338.9355</v>
      </c>
      <c r="E48" s="89">
        <v>1329.0519999999999</v>
      </c>
      <c r="F48" s="89">
        <v>1318.924</v>
      </c>
      <c r="G48" s="89">
        <v>1313.1759999999999</v>
      </c>
      <c r="H48" s="89">
        <v>1309.7335</v>
      </c>
      <c r="I48" s="89">
        <v>1301.8385000000001</v>
      </c>
      <c r="J48" s="89">
        <v>1291.7035000000001</v>
      </c>
      <c r="K48" s="89">
        <v>1286.8630000000001</v>
      </c>
      <c r="L48" s="89">
        <v>1279.3095000000001</v>
      </c>
      <c r="M48" s="89">
        <v>1265.299</v>
      </c>
      <c r="N48" s="89">
        <v>1254.2905000000001</v>
      </c>
      <c r="O48" s="89">
        <v>1245.9594999999999</v>
      </c>
      <c r="P48" s="89">
        <v>1236.4414999999999</v>
      </c>
      <c r="Q48" s="89">
        <v>1226.317</v>
      </c>
      <c r="R48" s="89">
        <v>1214.7784999999999</v>
      </c>
      <c r="S48" s="89">
        <v>1201.8030000000001</v>
      </c>
      <c r="T48" s="89">
        <v>1189.6635000000001</v>
      </c>
      <c r="U48" s="89">
        <v>1178.9014999999999</v>
      </c>
      <c r="V48" s="89">
        <v>1167.1044999999999</v>
      </c>
      <c r="W48" s="89">
        <v>1154.8420000000001</v>
      </c>
      <c r="X48" s="89">
        <v>1143.7860000000001</v>
      </c>
      <c r="Y48" s="89">
        <v>1132.095</v>
      </c>
      <c r="Z48" s="89">
        <v>1118.7535</v>
      </c>
      <c r="AA48" s="89">
        <v>1105.9684999999999</v>
      </c>
      <c r="AB48" s="89">
        <v>1093.6279999999999</v>
      </c>
      <c r="AC48" s="89">
        <v>1080.0515</v>
      </c>
      <c r="AD48" s="89">
        <v>1065.9535000000001</v>
      </c>
      <c r="AE48" s="89">
        <v>1053.5060000000001</v>
      </c>
      <c r="AF48" s="89">
        <v>1040.877</v>
      </c>
      <c r="AG48" s="89">
        <v>1026.366</v>
      </c>
      <c r="AH48" s="89">
        <v>1011.336</v>
      </c>
      <c r="AI48" s="89">
        <v>997.11400000000003</v>
      </c>
      <c r="AJ48" s="89">
        <v>981.78650000000005</v>
      </c>
      <c r="AK48" s="89">
        <v>963.45849999999996</v>
      </c>
      <c r="AL48" s="89">
        <v>944.42250000000001</v>
      </c>
      <c r="AM48" s="89">
        <v>926.16949999999997</v>
      </c>
      <c r="AN48" s="89">
        <v>907.77049999999997</v>
      </c>
      <c r="AO48" s="89">
        <v>887.29499999999996</v>
      </c>
      <c r="AP48" s="89">
        <v>867.49749999999995</v>
      </c>
      <c r="AQ48" s="89">
        <v>848.70650000000001</v>
      </c>
      <c r="AR48" s="89">
        <v>829.91549999999995</v>
      </c>
      <c r="AS48" s="89">
        <v>810.98599999999999</v>
      </c>
      <c r="AT48" s="89">
        <v>791.24950000000001</v>
      </c>
      <c r="AU48" s="89">
        <v>773.45600000000002</v>
      </c>
      <c r="AV48" s="89">
        <v>755.96900000000005</v>
      </c>
      <c r="AW48" s="89">
        <v>736.72299999999996</v>
      </c>
      <c r="AX48" s="89">
        <v>718.64949999999999</v>
      </c>
      <c r="AY48" s="89">
        <v>704.827</v>
      </c>
      <c r="AZ48" s="89">
        <v>686.94449999999995</v>
      </c>
      <c r="BA48" s="89">
        <v>663.76750000000004</v>
      </c>
      <c r="BB48" s="89">
        <v>642.76800000000003</v>
      </c>
      <c r="BC48" s="89">
        <v>624.32100000000003</v>
      </c>
      <c r="BD48" s="89">
        <v>608.82650000000001</v>
      </c>
      <c r="BE48" s="89">
        <v>594.20450000000005</v>
      </c>
      <c r="BF48" s="89">
        <v>578.31949999999995</v>
      </c>
      <c r="BG48" s="89">
        <v>557.05250000000001</v>
      </c>
      <c r="BH48" s="89">
        <v>533.24400000000003</v>
      </c>
      <c r="BI48" s="89">
        <v>510.80950000000001</v>
      </c>
      <c r="BJ48" s="89">
        <v>489.05500000000001</v>
      </c>
      <c r="BK48" s="89">
        <v>467.54</v>
      </c>
      <c r="BL48" s="89">
        <v>445.315</v>
      </c>
      <c r="BM48" s="89">
        <v>423.19</v>
      </c>
      <c r="BN48" s="89">
        <v>400.32150000000001</v>
      </c>
      <c r="BO48" s="89">
        <v>376.51400000000001</v>
      </c>
      <c r="BP48" s="89">
        <v>354.56599999999997</v>
      </c>
      <c r="BQ48" s="89">
        <v>332.64499999999998</v>
      </c>
      <c r="BR48" s="89">
        <v>309.19499999999999</v>
      </c>
      <c r="BS48" s="89">
        <v>284.43849999999998</v>
      </c>
      <c r="BT48" s="89">
        <v>259.34800000000001</v>
      </c>
      <c r="BU48" s="89">
        <v>236.82749999999999</v>
      </c>
      <c r="BV48" s="89">
        <v>215.994</v>
      </c>
      <c r="BW48" s="89">
        <v>197.34899999999999</v>
      </c>
      <c r="BX48" s="89">
        <v>181.29249999999999</v>
      </c>
      <c r="BY48" s="89">
        <v>165.54300000000001</v>
      </c>
      <c r="BZ48" s="89">
        <v>149.9485</v>
      </c>
      <c r="CA48" s="89">
        <v>134.96899999999999</v>
      </c>
      <c r="CB48" s="89">
        <v>119.301</v>
      </c>
      <c r="CC48" s="89">
        <v>102.3965</v>
      </c>
      <c r="CD48" s="89">
        <v>89.085499999999996</v>
      </c>
      <c r="CE48" s="89">
        <v>80.2</v>
      </c>
      <c r="CF48" s="89">
        <v>72.006</v>
      </c>
      <c r="CG48" s="89">
        <v>63.585500000000003</v>
      </c>
      <c r="CH48" s="89">
        <v>55.264499999999998</v>
      </c>
      <c r="CI48" s="89">
        <v>47.320999999999998</v>
      </c>
      <c r="CJ48" s="89">
        <v>39.837499999999999</v>
      </c>
      <c r="CK48" s="89">
        <v>32.871000000000002</v>
      </c>
      <c r="CL48" s="89">
        <v>26.494499999999999</v>
      </c>
      <c r="CM48" s="89">
        <v>20.916499999999999</v>
      </c>
      <c r="CN48" s="89">
        <v>16.004999999999999</v>
      </c>
      <c r="CO48" s="89">
        <v>11.8225</v>
      </c>
      <c r="CP48" s="89">
        <v>8.6679999999999993</v>
      </c>
      <c r="CQ48" s="89">
        <v>6.2845000000000004</v>
      </c>
      <c r="CR48" s="89">
        <v>4.4290000000000003</v>
      </c>
      <c r="CS48" s="89">
        <v>3.0409999999999999</v>
      </c>
      <c r="CT48" s="89">
        <v>2.0335000000000001</v>
      </c>
      <c r="CU48" s="89">
        <v>1.327</v>
      </c>
      <c r="CV48" s="89">
        <v>0.84799999999999998</v>
      </c>
      <c r="CW48" s="89">
        <v>0.52849999999999997</v>
      </c>
      <c r="CX48" s="89">
        <v>0.75649999999999995</v>
      </c>
      <c r="CZ48" s="89">
        <v>66365.673999999999</v>
      </c>
      <c r="DA48" s="89">
        <v>65001.107999999986</v>
      </c>
      <c r="DB48" s="89">
        <v>509.24749999997584</v>
      </c>
    </row>
    <row r="49" spans="1:106" x14ac:dyDescent="0.35">
      <c r="A49" s="90">
        <v>2068</v>
      </c>
      <c r="B49" s="89">
        <v>1367.8385000000001</v>
      </c>
      <c r="C49" s="89">
        <v>1354.3105</v>
      </c>
      <c r="D49" s="89">
        <v>1342.9965</v>
      </c>
      <c r="E49" s="89">
        <v>1335.0895</v>
      </c>
      <c r="F49" s="89">
        <v>1326.2380000000001</v>
      </c>
      <c r="G49" s="89">
        <v>1316.798</v>
      </c>
      <c r="H49" s="89">
        <v>1311.4884999999999</v>
      </c>
      <c r="I49" s="89">
        <v>1308.3275000000001</v>
      </c>
      <c r="J49" s="89">
        <v>1300.6369999999999</v>
      </c>
      <c r="K49" s="89">
        <v>1290.6475</v>
      </c>
      <c r="L49" s="89">
        <v>1285.895</v>
      </c>
      <c r="M49" s="89">
        <v>1278.3920000000001</v>
      </c>
      <c r="N49" s="89">
        <v>1264.3985</v>
      </c>
      <c r="O49" s="89">
        <v>1253.3699999999999</v>
      </c>
      <c r="P49" s="89">
        <v>1244.9825000000001</v>
      </c>
      <c r="Q49" s="89">
        <v>1235.3755000000001</v>
      </c>
      <c r="R49" s="89">
        <v>1225.1355000000001</v>
      </c>
      <c r="S49" s="89">
        <v>1213.463</v>
      </c>
      <c r="T49" s="89">
        <v>1200.3430000000001</v>
      </c>
      <c r="U49" s="89">
        <v>1188.0635</v>
      </c>
      <c r="V49" s="89">
        <v>1177.1755000000001</v>
      </c>
      <c r="W49" s="89">
        <v>1165.269</v>
      </c>
      <c r="X49" s="89">
        <v>1152.9085</v>
      </c>
      <c r="Y49" s="89">
        <v>1141.7635</v>
      </c>
      <c r="Z49" s="89">
        <v>1129.992</v>
      </c>
      <c r="AA49" s="89">
        <v>1116.5775000000001</v>
      </c>
      <c r="AB49" s="89">
        <v>1103.713</v>
      </c>
      <c r="AC49" s="89">
        <v>1091.2850000000001</v>
      </c>
      <c r="AD49" s="89">
        <v>1077.6175000000001</v>
      </c>
      <c r="AE49" s="89">
        <v>1063.4245000000001</v>
      </c>
      <c r="AF49" s="89">
        <v>1050.8665000000001</v>
      </c>
      <c r="AG49" s="89">
        <v>1038.1305</v>
      </c>
      <c r="AH49" s="89">
        <v>1023.506</v>
      </c>
      <c r="AI49" s="89">
        <v>1008.35</v>
      </c>
      <c r="AJ49" s="89">
        <v>994.00199999999995</v>
      </c>
      <c r="AK49" s="89">
        <v>978.53449999999998</v>
      </c>
      <c r="AL49" s="89">
        <v>960.06799999999998</v>
      </c>
      <c r="AM49" s="89">
        <v>940.89099999999996</v>
      </c>
      <c r="AN49" s="89">
        <v>922.47649999999999</v>
      </c>
      <c r="AO49" s="89">
        <v>903.90800000000002</v>
      </c>
      <c r="AP49" s="89">
        <v>883.25750000000005</v>
      </c>
      <c r="AQ49" s="89">
        <v>863.29200000000003</v>
      </c>
      <c r="AR49" s="89">
        <v>844.32950000000005</v>
      </c>
      <c r="AS49" s="89">
        <v>825.3655</v>
      </c>
      <c r="AT49" s="89">
        <v>806.27499999999998</v>
      </c>
      <c r="AU49" s="89">
        <v>786.3605</v>
      </c>
      <c r="AV49" s="89">
        <v>768.37300000000005</v>
      </c>
      <c r="AW49" s="89">
        <v>750.67399999999998</v>
      </c>
      <c r="AX49" s="89">
        <v>731.17750000000001</v>
      </c>
      <c r="AY49" s="89">
        <v>712.81399999999996</v>
      </c>
      <c r="AZ49" s="89">
        <v>698.62300000000005</v>
      </c>
      <c r="BA49" s="89">
        <v>680.42499999999995</v>
      </c>
      <c r="BB49" s="89">
        <v>656.995</v>
      </c>
      <c r="BC49" s="89">
        <v>635.72450000000003</v>
      </c>
      <c r="BD49" s="89">
        <v>617.01750000000004</v>
      </c>
      <c r="BE49" s="89">
        <v>601.22649999999999</v>
      </c>
      <c r="BF49" s="89">
        <v>586.29750000000001</v>
      </c>
      <c r="BG49" s="89">
        <v>570.10400000000004</v>
      </c>
      <c r="BH49" s="89">
        <v>548.54949999999997</v>
      </c>
      <c r="BI49" s="89">
        <v>524.44050000000004</v>
      </c>
      <c r="BJ49" s="89">
        <v>501.61200000000002</v>
      </c>
      <c r="BK49" s="89">
        <v>479.46550000000002</v>
      </c>
      <c r="BL49" s="89">
        <v>457.553</v>
      </c>
      <c r="BM49" s="89">
        <v>434.91250000000002</v>
      </c>
      <c r="BN49" s="89">
        <v>412.41649999999998</v>
      </c>
      <c r="BO49" s="89">
        <v>389.209</v>
      </c>
      <c r="BP49" s="89">
        <v>365.24599999999998</v>
      </c>
      <c r="BQ49" s="89">
        <v>343.22300000000001</v>
      </c>
      <c r="BR49" s="89">
        <v>321.21850000000001</v>
      </c>
      <c r="BS49" s="89">
        <v>297.77749999999997</v>
      </c>
      <c r="BT49" s="89">
        <v>273.08249999999998</v>
      </c>
      <c r="BU49" s="89">
        <v>248.1865</v>
      </c>
      <c r="BV49" s="89">
        <v>225.83500000000001</v>
      </c>
      <c r="BW49" s="89">
        <v>205.13749999999999</v>
      </c>
      <c r="BX49" s="89">
        <v>186.65299999999999</v>
      </c>
      <c r="BY49" s="89">
        <v>170.68549999999999</v>
      </c>
      <c r="BZ49" s="89">
        <v>155.10849999999999</v>
      </c>
      <c r="CA49" s="89">
        <v>139.7895</v>
      </c>
      <c r="CB49" s="89">
        <v>125.107</v>
      </c>
      <c r="CC49" s="89">
        <v>109.9015</v>
      </c>
      <c r="CD49" s="89">
        <v>93.6845</v>
      </c>
      <c r="CE49" s="89">
        <v>80.864999999999995</v>
      </c>
      <c r="CF49" s="89">
        <v>72.102999999999994</v>
      </c>
      <c r="CG49" s="89">
        <v>64.020499999999998</v>
      </c>
      <c r="CH49" s="89">
        <v>55.875999999999998</v>
      </c>
      <c r="CI49" s="89">
        <v>47.961500000000001</v>
      </c>
      <c r="CJ49" s="89">
        <v>40.534500000000001</v>
      </c>
      <c r="CK49" s="89">
        <v>33.651000000000003</v>
      </c>
      <c r="CL49" s="89">
        <v>27.354500000000002</v>
      </c>
      <c r="CM49" s="89">
        <v>21.701000000000001</v>
      </c>
      <c r="CN49" s="89">
        <v>16.833500000000001</v>
      </c>
      <c r="CO49" s="89">
        <v>12.648</v>
      </c>
      <c r="CP49" s="89">
        <v>9.1694999999999993</v>
      </c>
      <c r="CQ49" s="89">
        <v>6.5815000000000001</v>
      </c>
      <c r="CR49" s="89">
        <v>4.6695000000000002</v>
      </c>
      <c r="CS49" s="89">
        <v>3.2155</v>
      </c>
      <c r="CT49" s="89">
        <v>2.1555</v>
      </c>
      <c r="CU49" s="89">
        <v>1.4075</v>
      </c>
      <c r="CV49" s="89">
        <v>0.89700000000000002</v>
      </c>
      <c r="CW49" s="89">
        <v>0.5585</v>
      </c>
      <c r="CX49" s="89">
        <v>0.79600000000000004</v>
      </c>
      <c r="CZ49" s="89">
        <v>67214.37400000004</v>
      </c>
      <c r="DA49" s="89">
        <v>65846.535500000013</v>
      </c>
      <c r="DB49" s="89">
        <v>519.13849999998638</v>
      </c>
    </row>
    <row r="50" spans="1:106" x14ac:dyDescent="0.35">
      <c r="A50" s="90">
        <v>2069</v>
      </c>
      <c r="B50" s="89">
        <v>1370.1379999999999</v>
      </c>
      <c r="C50" s="89">
        <v>1357.7329999999999</v>
      </c>
      <c r="D50" s="89">
        <v>1348.8335</v>
      </c>
      <c r="E50" s="89">
        <v>1339.184</v>
      </c>
      <c r="F50" s="89">
        <v>1332.2929999999999</v>
      </c>
      <c r="G50" s="89">
        <v>1324.1210000000001</v>
      </c>
      <c r="H50" s="89">
        <v>1315.1224999999999</v>
      </c>
      <c r="I50" s="89">
        <v>1310.0940000000001</v>
      </c>
      <c r="J50" s="89">
        <v>1307.1320000000001</v>
      </c>
      <c r="K50" s="89">
        <v>1299.5840000000001</v>
      </c>
      <c r="L50" s="89">
        <v>1289.6875</v>
      </c>
      <c r="M50" s="89">
        <v>1284.9825000000001</v>
      </c>
      <c r="N50" s="89">
        <v>1277.4915000000001</v>
      </c>
      <c r="O50" s="89">
        <v>1263.48</v>
      </c>
      <c r="P50" s="89">
        <v>1252.3965000000001</v>
      </c>
      <c r="Q50" s="89">
        <v>1243.9204999999999</v>
      </c>
      <c r="R50" s="89">
        <v>1234.1969999999999</v>
      </c>
      <c r="S50" s="89">
        <v>1223.8215</v>
      </c>
      <c r="T50" s="89">
        <v>1212.002</v>
      </c>
      <c r="U50" s="89">
        <v>1198.7435</v>
      </c>
      <c r="V50" s="89">
        <v>1186.3399999999999</v>
      </c>
      <c r="W50" s="89">
        <v>1175.3409999999999</v>
      </c>
      <c r="X50" s="89">
        <v>1163.337</v>
      </c>
      <c r="Y50" s="89">
        <v>1150.8900000000001</v>
      </c>
      <c r="Z50" s="89">
        <v>1139.664</v>
      </c>
      <c r="AA50" s="89">
        <v>1127.8175000000001</v>
      </c>
      <c r="AB50" s="89">
        <v>1114.325</v>
      </c>
      <c r="AC50" s="89">
        <v>1101.375</v>
      </c>
      <c r="AD50" s="89">
        <v>1088.854</v>
      </c>
      <c r="AE50" s="89">
        <v>1075.0905</v>
      </c>
      <c r="AF50" s="89">
        <v>1060.7905000000001</v>
      </c>
      <c r="AG50" s="89">
        <v>1048.1265000000001</v>
      </c>
      <c r="AH50" s="89">
        <v>1035.2715000000001</v>
      </c>
      <c r="AI50" s="89">
        <v>1020.5205</v>
      </c>
      <c r="AJ50" s="89">
        <v>1005.2415</v>
      </c>
      <c r="AK50" s="89">
        <v>990.75</v>
      </c>
      <c r="AL50" s="89">
        <v>975.13300000000004</v>
      </c>
      <c r="AM50" s="89">
        <v>956.52149999999995</v>
      </c>
      <c r="AN50" s="89">
        <v>937.18449999999996</v>
      </c>
      <c r="AO50" s="89">
        <v>918.59749999999997</v>
      </c>
      <c r="AP50" s="89">
        <v>899.84100000000001</v>
      </c>
      <c r="AQ50" s="89">
        <v>879.02300000000002</v>
      </c>
      <c r="AR50" s="89">
        <v>858.88750000000005</v>
      </c>
      <c r="AS50" s="89">
        <v>839.74900000000002</v>
      </c>
      <c r="AT50" s="89">
        <v>820.62049999999999</v>
      </c>
      <c r="AU50" s="89">
        <v>801.34450000000004</v>
      </c>
      <c r="AV50" s="89">
        <v>781.245</v>
      </c>
      <c r="AW50" s="89">
        <v>763.04399999999998</v>
      </c>
      <c r="AX50" s="89">
        <v>745.07799999999997</v>
      </c>
      <c r="AY50" s="89">
        <v>725.29549999999995</v>
      </c>
      <c r="AZ50" s="89">
        <v>706.596</v>
      </c>
      <c r="BA50" s="89">
        <v>692.04849999999999</v>
      </c>
      <c r="BB50" s="89">
        <v>673.5385</v>
      </c>
      <c r="BC50" s="89">
        <v>649.85149999999999</v>
      </c>
      <c r="BD50" s="89">
        <v>628.34349999999995</v>
      </c>
      <c r="BE50" s="89">
        <v>609.37300000000005</v>
      </c>
      <c r="BF50" s="89">
        <v>593.28449999999998</v>
      </c>
      <c r="BG50" s="89">
        <v>578.029</v>
      </c>
      <c r="BH50" s="89">
        <v>561.46400000000006</v>
      </c>
      <c r="BI50" s="89">
        <v>539.55799999999999</v>
      </c>
      <c r="BJ50" s="89">
        <v>515.06349999999998</v>
      </c>
      <c r="BK50" s="89">
        <v>491.84249999999997</v>
      </c>
      <c r="BL50" s="89">
        <v>469.28800000000001</v>
      </c>
      <c r="BM50" s="89">
        <v>446.92849999999999</v>
      </c>
      <c r="BN50" s="89">
        <v>423.90499999999997</v>
      </c>
      <c r="BO50" s="89">
        <v>401.03050000000002</v>
      </c>
      <c r="BP50" s="89">
        <v>377.6225</v>
      </c>
      <c r="BQ50" s="89">
        <v>353.61799999999999</v>
      </c>
      <c r="BR50" s="89">
        <v>331.48599999999999</v>
      </c>
      <c r="BS50" s="89">
        <v>309.40800000000002</v>
      </c>
      <c r="BT50" s="89">
        <v>285.93650000000002</v>
      </c>
      <c r="BU50" s="89">
        <v>261.37400000000002</v>
      </c>
      <c r="BV50" s="89">
        <v>236.70599999999999</v>
      </c>
      <c r="BW50" s="89">
        <v>214.52099999999999</v>
      </c>
      <c r="BX50" s="89">
        <v>194.05250000000001</v>
      </c>
      <c r="BY50" s="89">
        <v>175.76249999999999</v>
      </c>
      <c r="BZ50" s="89">
        <v>159.95400000000001</v>
      </c>
      <c r="CA50" s="89">
        <v>144.62450000000001</v>
      </c>
      <c r="CB50" s="89">
        <v>129.596</v>
      </c>
      <c r="CC50" s="89">
        <v>115.2685</v>
      </c>
      <c r="CD50" s="89">
        <v>100.5745</v>
      </c>
      <c r="CE50" s="89">
        <v>85.06</v>
      </c>
      <c r="CF50" s="89">
        <v>72.710499999999996</v>
      </c>
      <c r="CG50" s="89">
        <v>64.113</v>
      </c>
      <c r="CH50" s="89">
        <v>56.262500000000003</v>
      </c>
      <c r="CI50" s="89">
        <v>48.496000000000002</v>
      </c>
      <c r="CJ50" s="89">
        <v>41.085999999999999</v>
      </c>
      <c r="CK50" s="89">
        <v>34.241999999999997</v>
      </c>
      <c r="CL50" s="89">
        <v>28.006499999999999</v>
      </c>
      <c r="CM50" s="89">
        <v>22.4085</v>
      </c>
      <c r="CN50" s="89">
        <v>17.467500000000001</v>
      </c>
      <c r="CO50" s="89">
        <v>13.305</v>
      </c>
      <c r="CP50" s="89">
        <v>9.8119999999999994</v>
      </c>
      <c r="CQ50" s="89">
        <v>6.9634999999999998</v>
      </c>
      <c r="CR50" s="89">
        <v>4.8905000000000003</v>
      </c>
      <c r="CS50" s="89">
        <v>3.391</v>
      </c>
      <c r="CT50" s="89">
        <v>2.2795000000000001</v>
      </c>
      <c r="CU50" s="89">
        <v>1.492</v>
      </c>
      <c r="CV50" s="89">
        <v>0.95150000000000001</v>
      </c>
      <c r="CW50" s="89">
        <v>0.59099999999999997</v>
      </c>
      <c r="CX50" s="89">
        <v>0.83950000000000002</v>
      </c>
      <c r="CZ50" s="89">
        <v>68055.27350000001</v>
      </c>
      <c r="DA50" s="89">
        <v>66685.135500000019</v>
      </c>
      <c r="DB50" s="89">
        <v>529.2385000000213</v>
      </c>
    </row>
    <row r="51" spans="1:106" x14ac:dyDescent="0.35">
      <c r="A51" s="90">
        <v>2070</v>
      </c>
      <c r="B51" s="89">
        <v>1373.1189999999999</v>
      </c>
      <c r="C51" s="89">
        <v>1360.192</v>
      </c>
      <c r="D51" s="89">
        <v>1352.3175000000001</v>
      </c>
      <c r="E51" s="89">
        <v>1345.0505000000001</v>
      </c>
      <c r="F51" s="89">
        <v>1336.41</v>
      </c>
      <c r="G51" s="89">
        <v>1330.1880000000001</v>
      </c>
      <c r="H51" s="89">
        <v>1322.453</v>
      </c>
      <c r="I51" s="89">
        <v>1313.7380000000001</v>
      </c>
      <c r="J51" s="89">
        <v>1308.9095</v>
      </c>
      <c r="K51" s="89">
        <v>1306.0844999999999</v>
      </c>
      <c r="L51" s="89">
        <v>1298.6285</v>
      </c>
      <c r="M51" s="89">
        <v>1288.7825</v>
      </c>
      <c r="N51" s="89">
        <v>1284.0875000000001</v>
      </c>
      <c r="O51" s="89">
        <v>1276.5735</v>
      </c>
      <c r="P51" s="89">
        <v>1262.5094999999999</v>
      </c>
      <c r="Q51" s="89">
        <v>1251.3395</v>
      </c>
      <c r="R51" s="89">
        <v>1242.7455</v>
      </c>
      <c r="S51" s="89">
        <v>1232.8855000000001</v>
      </c>
      <c r="T51" s="89">
        <v>1222.3620000000001</v>
      </c>
      <c r="U51" s="89">
        <v>1210.402</v>
      </c>
      <c r="V51" s="89">
        <v>1197.0205000000001</v>
      </c>
      <c r="W51" s="89">
        <v>1184.509</v>
      </c>
      <c r="X51" s="89">
        <v>1173.412</v>
      </c>
      <c r="Y51" s="89">
        <v>1161.32</v>
      </c>
      <c r="Z51" s="89">
        <v>1148.7964999999999</v>
      </c>
      <c r="AA51" s="89">
        <v>1137.4945</v>
      </c>
      <c r="AB51" s="89">
        <v>1125.5675000000001</v>
      </c>
      <c r="AC51" s="89">
        <v>1111.992</v>
      </c>
      <c r="AD51" s="89">
        <v>1098.9504999999999</v>
      </c>
      <c r="AE51" s="89">
        <v>1086.33</v>
      </c>
      <c r="AF51" s="89">
        <v>1072.4585</v>
      </c>
      <c r="AG51" s="89">
        <v>1058.0585000000001</v>
      </c>
      <c r="AH51" s="89">
        <v>1045.2745</v>
      </c>
      <c r="AI51" s="89">
        <v>1032.289</v>
      </c>
      <c r="AJ51" s="89">
        <v>1017.4135</v>
      </c>
      <c r="AK51" s="89">
        <v>1001.995</v>
      </c>
      <c r="AL51" s="89">
        <v>987.34950000000003</v>
      </c>
      <c r="AM51" s="89">
        <v>971.57600000000002</v>
      </c>
      <c r="AN51" s="89">
        <v>952.80050000000006</v>
      </c>
      <c r="AO51" s="89">
        <v>933.29100000000005</v>
      </c>
      <c r="AP51" s="89">
        <v>914.51250000000005</v>
      </c>
      <c r="AQ51" s="89">
        <v>895.57600000000002</v>
      </c>
      <c r="AR51" s="89">
        <v>874.58749999999998</v>
      </c>
      <c r="AS51" s="89">
        <v>854.279</v>
      </c>
      <c r="AT51" s="89">
        <v>834.97299999999996</v>
      </c>
      <c r="AU51" s="89">
        <v>815.65549999999996</v>
      </c>
      <c r="AV51" s="89">
        <v>796.18600000000004</v>
      </c>
      <c r="AW51" s="89">
        <v>775.88300000000004</v>
      </c>
      <c r="AX51" s="89">
        <v>757.41300000000001</v>
      </c>
      <c r="AY51" s="89">
        <v>739.14149999999995</v>
      </c>
      <c r="AZ51" s="89">
        <v>719.02650000000006</v>
      </c>
      <c r="BA51" s="89">
        <v>700.00450000000001</v>
      </c>
      <c r="BB51" s="89">
        <v>685.10199999999998</v>
      </c>
      <c r="BC51" s="89">
        <v>666.27350000000001</v>
      </c>
      <c r="BD51" s="89">
        <v>642.36500000000001</v>
      </c>
      <c r="BE51" s="89">
        <v>620.61850000000004</v>
      </c>
      <c r="BF51" s="89">
        <v>601.3845</v>
      </c>
      <c r="BG51" s="89">
        <v>584.98050000000001</v>
      </c>
      <c r="BH51" s="89">
        <v>569.33349999999996</v>
      </c>
      <c r="BI51" s="89">
        <v>552.32749999999999</v>
      </c>
      <c r="BJ51" s="89">
        <v>529.98</v>
      </c>
      <c r="BK51" s="89">
        <v>505.10050000000001</v>
      </c>
      <c r="BL51" s="89">
        <v>481.47</v>
      </c>
      <c r="BM51" s="89">
        <v>458.46</v>
      </c>
      <c r="BN51" s="89">
        <v>435.68400000000003</v>
      </c>
      <c r="BO51" s="89">
        <v>412.26850000000002</v>
      </c>
      <c r="BP51" s="89">
        <v>389.15750000000003</v>
      </c>
      <c r="BQ51" s="89">
        <v>365.66250000000002</v>
      </c>
      <c r="BR51" s="89">
        <v>341.584</v>
      </c>
      <c r="BS51" s="89">
        <v>319.35199999999998</v>
      </c>
      <c r="BT51" s="89">
        <v>297.15550000000002</v>
      </c>
      <c r="BU51" s="89">
        <v>273.72449999999998</v>
      </c>
      <c r="BV51" s="89">
        <v>249.327</v>
      </c>
      <c r="BW51" s="89">
        <v>224.88800000000001</v>
      </c>
      <c r="BX51" s="89">
        <v>202.96449999999999</v>
      </c>
      <c r="BY51" s="89">
        <v>182.76349999999999</v>
      </c>
      <c r="BZ51" s="89">
        <v>164.74199999999999</v>
      </c>
      <c r="CA51" s="89">
        <v>149.16849999999999</v>
      </c>
      <c r="CB51" s="89">
        <v>134.10050000000001</v>
      </c>
      <c r="CC51" s="89">
        <v>119.42449999999999</v>
      </c>
      <c r="CD51" s="89">
        <v>105.5025</v>
      </c>
      <c r="CE51" s="89">
        <v>91.337500000000006</v>
      </c>
      <c r="CF51" s="89">
        <v>76.503500000000003</v>
      </c>
      <c r="CG51" s="89">
        <v>64.662999999999997</v>
      </c>
      <c r="CH51" s="89">
        <v>56.35</v>
      </c>
      <c r="CI51" s="89">
        <v>48.836500000000001</v>
      </c>
      <c r="CJ51" s="89">
        <v>41.547499999999999</v>
      </c>
      <c r="CK51" s="89">
        <v>34.710999999999999</v>
      </c>
      <c r="CL51" s="89">
        <v>28.501999999999999</v>
      </c>
      <c r="CM51" s="89">
        <v>22.945</v>
      </c>
      <c r="CN51" s="89">
        <v>18.0395</v>
      </c>
      <c r="CO51" s="89">
        <v>13.8085</v>
      </c>
      <c r="CP51" s="89">
        <v>10.324</v>
      </c>
      <c r="CQ51" s="89">
        <v>7.4530000000000003</v>
      </c>
      <c r="CR51" s="89">
        <v>5.1760000000000002</v>
      </c>
      <c r="CS51" s="89">
        <v>3.552</v>
      </c>
      <c r="CT51" s="89">
        <v>2.4035000000000002</v>
      </c>
      <c r="CU51" s="89">
        <v>1.5774999999999999</v>
      </c>
      <c r="CV51" s="89">
        <v>1.0085</v>
      </c>
      <c r="CW51" s="89">
        <v>0.62649999999999995</v>
      </c>
      <c r="CX51" s="89">
        <v>0.88800000000000001</v>
      </c>
      <c r="CZ51" s="89">
        <v>68889.032500000001</v>
      </c>
      <c r="DA51" s="89">
        <v>67515.91350000001</v>
      </c>
      <c r="DB51" s="89">
        <v>539.36000000000058</v>
      </c>
    </row>
    <row r="52" spans="1:106" x14ac:dyDescent="0.35">
      <c r="A52" s="90">
        <v>2071</v>
      </c>
      <c r="B52" s="89">
        <v>1377.0129999999999</v>
      </c>
      <c r="C52" s="89">
        <v>1363.32</v>
      </c>
      <c r="D52" s="89">
        <v>1354.8405</v>
      </c>
      <c r="E52" s="89">
        <v>1348.569</v>
      </c>
      <c r="F52" s="89">
        <v>1342.2940000000001</v>
      </c>
      <c r="G52" s="89">
        <v>1334.32</v>
      </c>
      <c r="H52" s="89">
        <v>1328.528</v>
      </c>
      <c r="I52" s="89">
        <v>1321.0744999999999</v>
      </c>
      <c r="J52" s="89">
        <v>1312.5625</v>
      </c>
      <c r="K52" s="89">
        <v>1307.8720000000001</v>
      </c>
      <c r="L52" s="89">
        <v>1305.134</v>
      </c>
      <c r="M52" s="89">
        <v>1297.7265</v>
      </c>
      <c r="N52" s="89">
        <v>1287.894</v>
      </c>
      <c r="O52" s="89">
        <v>1283.174</v>
      </c>
      <c r="P52" s="89">
        <v>1275.6030000000001</v>
      </c>
      <c r="Q52" s="89">
        <v>1261.4535000000001</v>
      </c>
      <c r="R52" s="89">
        <v>1250.1690000000001</v>
      </c>
      <c r="S52" s="89">
        <v>1241.4369999999999</v>
      </c>
      <c r="T52" s="89">
        <v>1231.4285</v>
      </c>
      <c r="U52" s="89">
        <v>1220.7619999999999</v>
      </c>
      <c r="V52" s="89">
        <v>1208.6775</v>
      </c>
      <c r="W52" s="89">
        <v>1195.1895</v>
      </c>
      <c r="X52" s="89">
        <v>1182.5825</v>
      </c>
      <c r="Y52" s="89">
        <v>1171.3965000000001</v>
      </c>
      <c r="Z52" s="89">
        <v>1159.2284999999999</v>
      </c>
      <c r="AA52" s="89">
        <v>1146.6320000000001</v>
      </c>
      <c r="AB52" s="89">
        <v>1135.25</v>
      </c>
      <c r="AC52" s="89">
        <v>1123.2360000000001</v>
      </c>
      <c r="AD52" s="89">
        <v>1109.5705</v>
      </c>
      <c r="AE52" s="89">
        <v>1096.431</v>
      </c>
      <c r="AF52" s="89">
        <v>1083.701</v>
      </c>
      <c r="AG52" s="89">
        <v>1069.7280000000001</v>
      </c>
      <c r="AH52" s="89">
        <v>1055.2135000000001</v>
      </c>
      <c r="AI52" s="89">
        <v>1042.299</v>
      </c>
      <c r="AJ52" s="89">
        <v>1029.1845000000001</v>
      </c>
      <c r="AK52" s="89">
        <v>1014.167</v>
      </c>
      <c r="AL52" s="89">
        <v>998.59749999999997</v>
      </c>
      <c r="AM52" s="89">
        <v>983.79150000000004</v>
      </c>
      <c r="AN52" s="89">
        <v>967.84100000000001</v>
      </c>
      <c r="AO52" s="89">
        <v>948.88750000000005</v>
      </c>
      <c r="AP52" s="89">
        <v>929.18799999999999</v>
      </c>
      <c r="AQ52" s="89">
        <v>910.226</v>
      </c>
      <c r="AR52" s="89">
        <v>891.10550000000001</v>
      </c>
      <c r="AS52" s="89">
        <v>869.94399999999996</v>
      </c>
      <c r="AT52" s="89">
        <v>849.47</v>
      </c>
      <c r="AU52" s="89">
        <v>829.97249999999997</v>
      </c>
      <c r="AV52" s="89">
        <v>810.45799999999997</v>
      </c>
      <c r="AW52" s="89">
        <v>790.77549999999997</v>
      </c>
      <c r="AX52" s="89">
        <v>770.21249999999998</v>
      </c>
      <c r="AY52" s="89">
        <v>751.43399999999997</v>
      </c>
      <c r="AZ52" s="89">
        <v>732.80849999999998</v>
      </c>
      <c r="BA52" s="89">
        <v>712.37549999999999</v>
      </c>
      <c r="BB52" s="89">
        <v>693.03449999999998</v>
      </c>
      <c r="BC52" s="89">
        <v>677.76900000000001</v>
      </c>
      <c r="BD52" s="89">
        <v>658.65549999999996</v>
      </c>
      <c r="BE52" s="89">
        <v>634.52599999999995</v>
      </c>
      <c r="BF52" s="89">
        <v>612.54250000000002</v>
      </c>
      <c r="BG52" s="89">
        <v>593.02850000000001</v>
      </c>
      <c r="BH52" s="89">
        <v>576.24300000000005</v>
      </c>
      <c r="BI52" s="89">
        <v>560.13300000000004</v>
      </c>
      <c r="BJ52" s="89">
        <v>542.59</v>
      </c>
      <c r="BK52" s="89">
        <v>519.79650000000004</v>
      </c>
      <c r="BL52" s="89">
        <v>494.51650000000001</v>
      </c>
      <c r="BM52" s="89">
        <v>470.42899999999997</v>
      </c>
      <c r="BN52" s="89">
        <v>446.99200000000002</v>
      </c>
      <c r="BO52" s="89">
        <v>423.79149999999998</v>
      </c>
      <c r="BP52" s="89">
        <v>400.12650000000002</v>
      </c>
      <c r="BQ52" s="89">
        <v>376.89400000000001</v>
      </c>
      <c r="BR52" s="89">
        <v>353.27749999999997</v>
      </c>
      <c r="BS52" s="89">
        <v>329.1345</v>
      </c>
      <c r="BT52" s="89">
        <v>306.75599999999997</v>
      </c>
      <c r="BU52" s="89">
        <v>284.51150000000001</v>
      </c>
      <c r="BV52" s="89">
        <v>261.1515</v>
      </c>
      <c r="BW52" s="89">
        <v>236.91800000000001</v>
      </c>
      <c r="BX52" s="89">
        <v>212.80799999999999</v>
      </c>
      <c r="BY52" s="89">
        <v>191.18899999999999</v>
      </c>
      <c r="BZ52" s="89">
        <v>171.33250000000001</v>
      </c>
      <c r="CA52" s="89">
        <v>153.6575</v>
      </c>
      <c r="CB52" s="89">
        <v>138.33600000000001</v>
      </c>
      <c r="CC52" s="89">
        <v>123.59399999999999</v>
      </c>
      <c r="CD52" s="89">
        <v>109.321</v>
      </c>
      <c r="CE52" s="89">
        <v>95.826499999999996</v>
      </c>
      <c r="CF52" s="89">
        <v>82.168000000000006</v>
      </c>
      <c r="CG52" s="89">
        <v>68.0535</v>
      </c>
      <c r="CH52" s="89">
        <v>56.841000000000001</v>
      </c>
      <c r="CI52" s="89">
        <v>48.916499999999999</v>
      </c>
      <c r="CJ52" s="89">
        <v>41.842500000000001</v>
      </c>
      <c r="CK52" s="89">
        <v>35.103499999999997</v>
      </c>
      <c r="CL52" s="89">
        <v>28.893999999999998</v>
      </c>
      <c r="CM52" s="89">
        <v>23.352499999999999</v>
      </c>
      <c r="CN52" s="89">
        <v>18.472999999999999</v>
      </c>
      <c r="CO52" s="89">
        <v>14.262</v>
      </c>
      <c r="CP52" s="89">
        <v>10.715999999999999</v>
      </c>
      <c r="CQ52" s="89">
        <v>7.843</v>
      </c>
      <c r="CR52" s="89">
        <v>5.5410000000000004</v>
      </c>
      <c r="CS52" s="89">
        <v>3.7595000000000001</v>
      </c>
      <c r="CT52" s="89">
        <v>2.5175000000000001</v>
      </c>
      <c r="CU52" s="89">
        <v>1.6639999999999999</v>
      </c>
      <c r="CV52" s="89">
        <v>1.0660000000000001</v>
      </c>
      <c r="CW52" s="89">
        <v>0.66400000000000003</v>
      </c>
      <c r="CX52" s="89">
        <v>0.94</v>
      </c>
      <c r="CZ52" s="89">
        <v>69716.248500000016</v>
      </c>
      <c r="DA52" s="89">
        <v>68339.23550000001</v>
      </c>
      <c r="DB52" s="89">
        <v>549.79699999999139</v>
      </c>
    </row>
    <row r="53" spans="1:106" x14ac:dyDescent="0.35">
      <c r="A53" s="90">
        <v>2072</v>
      </c>
      <c r="B53" s="89">
        <v>1383.0355</v>
      </c>
      <c r="C53" s="89">
        <v>1367.3495</v>
      </c>
      <c r="D53" s="89">
        <v>1358.028</v>
      </c>
      <c r="E53" s="89">
        <v>1351.1295</v>
      </c>
      <c r="F53" s="89">
        <v>1345.836</v>
      </c>
      <c r="G53" s="89">
        <v>1340.2170000000001</v>
      </c>
      <c r="H53" s="89">
        <v>1332.6704999999999</v>
      </c>
      <c r="I53" s="89">
        <v>1327.1575</v>
      </c>
      <c r="J53" s="89">
        <v>1319.904</v>
      </c>
      <c r="K53" s="89">
        <v>1311.5329999999999</v>
      </c>
      <c r="L53" s="89">
        <v>1306.9295</v>
      </c>
      <c r="M53" s="89">
        <v>1304.2370000000001</v>
      </c>
      <c r="N53" s="89">
        <v>1296.8415</v>
      </c>
      <c r="O53" s="89">
        <v>1286.9875</v>
      </c>
      <c r="P53" s="89">
        <v>1282.2080000000001</v>
      </c>
      <c r="Q53" s="89">
        <v>1274.546</v>
      </c>
      <c r="R53" s="89">
        <v>1260.2850000000001</v>
      </c>
      <c r="S53" s="89">
        <v>1248.865</v>
      </c>
      <c r="T53" s="89">
        <v>1239.982</v>
      </c>
      <c r="U53" s="89">
        <v>1229.8309999999999</v>
      </c>
      <c r="V53" s="89">
        <v>1219.038</v>
      </c>
      <c r="W53" s="89">
        <v>1206.8440000000001</v>
      </c>
      <c r="X53" s="89">
        <v>1193.2625</v>
      </c>
      <c r="Y53" s="89">
        <v>1180.5709999999999</v>
      </c>
      <c r="Z53" s="89">
        <v>1169.3074999999999</v>
      </c>
      <c r="AA53" s="89">
        <v>1157.067</v>
      </c>
      <c r="AB53" s="89">
        <v>1144.3934999999999</v>
      </c>
      <c r="AC53" s="89">
        <v>1132.9235000000001</v>
      </c>
      <c r="AD53" s="89">
        <v>1120.8164999999999</v>
      </c>
      <c r="AE53" s="89">
        <v>1107.0554999999999</v>
      </c>
      <c r="AF53" s="89">
        <v>1093.8074999999999</v>
      </c>
      <c r="AG53" s="89">
        <v>1080.9725000000001</v>
      </c>
      <c r="AH53" s="89">
        <v>1066.885</v>
      </c>
      <c r="AI53" s="89">
        <v>1052.2449999999999</v>
      </c>
      <c r="AJ53" s="89">
        <v>1039.2014999999999</v>
      </c>
      <c r="AK53" s="89">
        <v>1025.9385</v>
      </c>
      <c r="AL53" s="89">
        <v>1010.7695</v>
      </c>
      <c r="AM53" s="89">
        <v>995.04200000000003</v>
      </c>
      <c r="AN53" s="89">
        <v>980.05349999999999</v>
      </c>
      <c r="AO53" s="89">
        <v>963.91150000000005</v>
      </c>
      <c r="AP53" s="89">
        <v>944.76300000000003</v>
      </c>
      <c r="AQ53" s="89">
        <v>924.88</v>
      </c>
      <c r="AR53" s="89">
        <v>905.73</v>
      </c>
      <c r="AS53" s="89">
        <v>886.42250000000001</v>
      </c>
      <c r="AT53" s="89">
        <v>865.09699999999998</v>
      </c>
      <c r="AU53" s="89">
        <v>844.43399999999997</v>
      </c>
      <c r="AV53" s="89">
        <v>824.73649999999998</v>
      </c>
      <c r="AW53" s="89">
        <v>805.00400000000002</v>
      </c>
      <c r="AX53" s="89">
        <v>785.05050000000006</v>
      </c>
      <c r="AY53" s="89">
        <v>764.18849999999998</v>
      </c>
      <c r="AZ53" s="89">
        <v>745.05200000000002</v>
      </c>
      <c r="BA53" s="89">
        <v>726.08699999999999</v>
      </c>
      <c r="BB53" s="89">
        <v>705.33849999999995</v>
      </c>
      <c r="BC53" s="89">
        <v>685.67399999999998</v>
      </c>
      <c r="BD53" s="89">
        <v>670.07749999999999</v>
      </c>
      <c r="BE53" s="89">
        <v>650.67750000000001</v>
      </c>
      <c r="BF53" s="89">
        <v>626.32899999999995</v>
      </c>
      <c r="BG53" s="89">
        <v>604.09299999999996</v>
      </c>
      <c r="BH53" s="89">
        <v>584.23350000000005</v>
      </c>
      <c r="BI53" s="89">
        <v>566.99549999999999</v>
      </c>
      <c r="BJ53" s="89">
        <v>550.32349999999997</v>
      </c>
      <c r="BK53" s="89">
        <v>532.23249999999996</v>
      </c>
      <c r="BL53" s="89">
        <v>508.97449999999998</v>
      </c>
      <c r="BM53" s="89">
        <v>483.24599999999998</v>
      </c>
      <c r="BN53" s="89">
        <v>458.73099999999999</v>
      </c>
      <c r="BO53" s="89">
        <v>434.85899999999998</v>
      </c>
      <c r="BP53" s="89">
        <v>411.37650000000002</v>
      </c>
      <c r="BQ53" s="89">
        <v>387.58150000000001</v>
      </c>
      <c r="BR53" s="89">
        <v>364.18950000000001</v>
      </c>
      <c r="BS53" s="89">
        <v>340.46</v>
      </c>
      <c r="BT53" s="89">
        <v>316.20650000000001</v>
      </c>
      <c r="BU53" s="89">
        <v>293.7525</v>
      </c>
      <c r="BV53" s="89">
        <v>271.48899999999998</v>
      </c>
      <c r="BW53" s="89">
        <v>248.196</v>
      </c>
      <c r="BX53" s="89">
        <v>224.23</v>
      </c>
      <c r="BY53" s="89">
        <v>200.495</v>
      </c>
      <c r="BZ53" s="89">
        <v>179.2595</v>
      </c>
      <c r="CA53" s="89">
        <v>159.83000000000001</v>
      </c>
      <c r="CB53" s="89">
        <v>142.52199999999999</v>
      </c>
      <c r="CC53" s="89">
        <v>127.5155</v>
      </c>
      <c r="CD53" s="89">
        <v>113.15300000000001</v>
      </c>
      <c r="CE53" s="89">
        <v>99.308000000000007</v>
      </c>
      <c r="CF53" s="89">
        <v>86.218000000000004</v>
      </c>
      <c r="CG53" s="89">
        <v>73.11</v>
      </c>
      <c r="CH53" s="89">
        <v>59.838000000000001</v>
      </c>
      <c r="CI53" s="89">
        <v>49.350499999999997</v>
      </c>
      <c r="CJ53" s="89">
        <v>41.914999999999999</v>
      </c>
      <c r="CK53" s="89">
        <v>35.355499999999999</v>
      </c>
      <c r="CL53" s="89">
        <v>29.2225</v>
      </c>
      <c r="CM53" s="89">
        <v>23.6755</v>
      </c>
      <c r="CN53" s="89">
        <v>18.802</v>
      </c>
      <c r="CO53" s="89">
        <v>14.606</v>
      </c>
      <c r="CP53" s="89">
        <v>11.0695</v>
      </c>
      <c r="CQ53" s="89">
        <v>8.1419999999999995</v>
      </c>
      <c r="CR53" s="89">
        <v>5.8319999999999999</v>
      </c>
      <c r="CS53" s="89">
        <v>4.0255000000000001</v>
      </c>
      <c r="CT53" s="89">
        <v>2.6655000000000002</v>
      </c>
      <c r="CU53" s="89">
        <v>1.7435</v>
      </c>
      <c r="CV53" s="89">
        <v>1.1245000000000001</v>
      </c>
      <c r="CW53" s="89">
        <v>0.70199999999999996</v>
      </c>
      <c r="CX53" s="89">
        <v>0.995</v>
      </c>
      <c r="CZ53" s="89">
        <v>70538.8655</v>
      </c>
      <c r="DA53" s="89">
        <v>69155.829999999987</v>
      </c>
      <c r="DB53" s="89">
        <v>560.41850000002887</v>
      </c>
    </row>
    <row r="54" spans="1:106" x14ac:dyDescent="0.35">
      <c r="A54" s="90">
        <v>2073</v>
      </c>
      <c r="B54" s="89">
        <v>1386.6590000000001</v>
      </c>
      <c r="C54" s="89">
        <v>1373.5115000000001</v>
      </c>
      <c r="D54" s="89">
        <v>1362.12</v>
      </c>
      <c r="E54" s="89">
        <v>1354.3575000000001</v>
      </c>
      <c r="F54" s="89">
        <v>1348.4245000000001</v>
      </c>
      <c r="G54" s="89">
        <v>1343.7760000000001</v>
      </c>
      <c r="H54" s="89">
        <v>1338.578</v>
      </c>
      <c r="I54" s="89">
        <v>1331.3105</v>
      </c>
      <c r="J54" s="89">
        <v>1325.9939999999999</v>
      </c>
      <c r="K54" s="89">
        <v>1318.88</v>
      </c>
      <c r="L54" s="89">
        <v>1310.5989999999999</v>
      </c>
      <c r="M54" s="89">
        <v>1306.0415</v>
      </c>
      <c r="N54" s="89">
        <v>1303.3579999999999</v>
      </c>
      <c r="O54" s="89">
        <v>1295.9380000000001</v>
      </c>
      <c r="P54" s="89">
        <v>1286.028</v>
      </c>
      <c r="Q54" s="89">
        <v>1281.1565000000001</v>
      </c>
      <c r="R54" s="89">
        <v>1273.3755000000001</v>
      </c>
      <c r="S54" s="89">
        <v>1258.982</v>
      </c>
      <c r="T54" s="89">
        <v>1247.414</v>
      </c>
      <c r="U54" s="89">
        <v>1238.3875</v>
      </c>
      <c r="V54" s="89">
        <v>1228.1085</v>
      </c>
      <c r="W54" s="89">
        <v>1217.204</v>
      </c>
      <c r="X54" s="89">
        <v>1204.915</v>
      </c>
      <c r="Y54" s="89">
        <v>1191.2515000000001</v>
      </c>
      <c r="Z54" s="89">
        <v>1178.4860000000001</v>
      </c>
      <c r="AA54" s="89">
        <v>1167.1485</v>
      </c>
      <c r="AB54" s="89">
        <v>1154.8305</v>
      </c>
      <c r="AC54" s="89">
        <v>1142.0730000000001</v>
      </c>
      <c r="AD54" s="89">
        <v>1130.509</v>
      </c>
      <c r="AE54" s="89">
        <v>1118.3040000000001</v>
      </c>
      <c r="AF54" s="89">
        <v>1104.4349999999999</v>
      </c>
      <c r="AG54" s="89">
        <v>1091.0844999999999</v>
      </c>
      <c r="AH54" s="89">
        <v>1078.1320000000001</v>
      </c>
      <c r="AI54" s="89">
        <v>1063.9175</v>
      </c>
      <c r="AJ54" s="89">
        <v>1049.1534999999999</v>
      </c>
      <c r="AK54" s="89">
        <v>1035.9625000000001</v>
      </c>
      <c r="AL54" s="89">
        <v>1022.5425</v>
      </c>
      <c r="AM54" s="89">
        <v>1007.2125</v>
      </c>
      <c r="AN54" s="89">
        <v>991.30499999999995</v>
      </c>
      <c r="AO54" s="89">
        <v>976.11950000000002</v>
      </c>
      <c r="AP54" s="89">
        <v>959.76750000000004</v>
      </c>
      <c r="AQ54" s="89">
        <v>940.428</v>
      </c>
      <c r="AR54" s="89">
        <v>920.35850000000005</v>
      </c>
      <c r="AS54" s="89">
        <v>901.01850000000002</v>
      </c>
      <c r="AT54" s="89">
        <v>881.53399999999999</v>
      </c>
      <c r="AU54" s="89">
        <v>860.01900000000001</v>
      </c>
      <c r="AV54" s="89">
        <v>839.15899999999999</v>
      </c>
      <c r="AW54" s="89">
        <v>819.23950000000002</v>
      </c>
      <c r="AX54" s="89">
        <v>799.23099999999999</v>
      </c>
      <c r="AY54" s="89">
        <v>778.9665</v>
      </c>
      <c r="AZ54" s="89">
        <v>757.75450000000001</v>
      </c>
      <c r="BA54" s="89">
        <v>738.27449999999999</v>
      </c>
      <c r="BB54" s="89">
        <v>718.971</v>
      </c>
      <c r="BC54" s="89">
        <v>697.90449999999998</v>
      </c>
      <c r="BD54" s="89">
        <v>677.95100000000002</v>
      </c>
      <c r="BE54" s="89">
        <v>662.02</v>
      </c>
      <c r="BF54" s="89">
        <v>642.33249999999998</v>
      </c>
      <c r="BG54" s="89">
        <v>617.75099999999998</v>
      </c>
      <c r="BH54" s="89">
        <v>595.19799999999998</v>
      </c>
      <c r="BI54" s="89">
        <v>574.92250000000001</v>
      </c>
      <c r="BJ54" s="89">
        <v>557.13149999999996</v>
      </c>
      <c r="BK54" s="89">
        <v>539.88549999999998</v>
      </c>
      <c r="BL54" s="89">
        <v>521.22050000000002</v>
      </c>
      <c r="BM54" s="89">
        <v>497.44600000000003</v>
      </c>
      <c r="BN54" s="89">
        <v>471.3005</v>
      </c>
      <c r="BO54" s="89">
        <v>446.35</v>
      </c>
      <c r="BP54" s="89">
        <v>422.19049999999999</v>
      </c>
      <c r="BQ54" s="89">
        <v>398.5455</v>
      </c>
      <c r="BR54" s="89">
        <v>374.58100000000002</v>
      </c>
      <c r="BS54" s="89">
        <v>351.03699999999998</v>
      </c>
      <c r="BT54" s="89">
        <v>327.14550000000003</v>
      </c>
      <c r="BU54" s="89">
        <v>302.85550000000001</v>
      </c>
      <c r="BV54" s="89">
        <v>280.35550000000001</v>
      </c>
      <c r="BW54" s="89">
        <v>258.06650000000002</v>
      </c>
      <c r="BX54" s="89">
        <v>234.94499999999999</v>
      </c>
      <c r="BY54" s="89">
        <v>211.29249999999999</v>
      </c>
      <c r="BZ54" s="89">
        <v>188.01650000000001</v>
      </c>
      <c r="CA54" s="89">
        <v>167.25299999999999</v>
      </c>
      <c r="CB54" s="89">
        <v>148.2705</v>
      </c>
      <c r="CC54" s="89">
        <v>131.39449999999999</v>
      </c>
      <c r="CD54" s="89">
        <v>116.7615</v>
      </c>
      <c r="CE54" s="89">
        <v>102.804</v>
      </c>
      <c r="CF54" s="89">
        <v>89.364000000000004</v>
      </c>
      <c r="CG54" s="89">
        <v>76.726500000000001</v>
      </c>
      <c r="CH54" s="89">
        <v>64.302499999999995</v>
      </c>
      <c r="CI54" s="89">
        <v>51.969000000000001</v>
      </c>
      <c r="CJ54" s="89">
        <v>42.293999999999997</v>
      </c>
      <c r="CK54" s="89">
        <v>35.420499999999997</v>
      </c>
      <c r="CL54" s="89">
        <v>29.434999999999999</v>
      </c>
      <c r="CM54" s="89">
        <v>23.946000000000002</v>
      </c>
      <c r="CN54" s="89">
        <v>19.064</v>
      </c>
      <c r="CO54" s="89">
        <v>14.868499999999999</v>
      </c>
      <c r="CP54" s="89">
        <v>11.337999999999999</v>
      </c>
      <c r="CQ54" s="89">
        <v>8.4120000000000008</v>
      </c>
      <c r="CR54" s="89">
        <v>6.0555000000000003</v>
      </c>
      <c r="CS54" s="89">
        <v>4.2374999999999998</v>
      </c>
      <c r="CT54" s="89">
        <v>2.855</v>
      </c>
      <c r="CU54" s="89">
        <v>1.8460000000000001</v>
      </c>
      <c r="CV54" s="89">
        <v>1.1785000000000001</v>
      </c>
      <c r="CW54" s="89">
        <v>0.74050000000000005</v>
      </c>
      <c r="CX54" s="89">
        <v>1.0525</v>
      </c>
      <c r="CZ54" s="89">
        <v>71354.340499999991</v>
      </c>
      <c r="DA54" s="89">
        <v>69967.681499999977</v>
      </c>
      <c r="DB54" s="89">
        <v>571.18400000002293</v>
      </c>
    </row>
    <row r="55" spans="1:106" x14ac:dyDescent="0.35">
      <c r="A55" s="90">
        <v>2074</v>
      </c>
      <c r="B55" s="89">
        <v>1389.2194999999999</v>
      </c>
      <c r="C55" s="89">
        <v>1377.309</v>
      </c>
      <c r="D55" s="89">
        <v>1368.3434999999999</v>
      </c>
      <c r="E55" s="89">
        <v>1358.4925000000001</v>
      </c>
      <c r="F55" s="89">
        <v>1351.6814999999999</v>
      </c>
      <c r="G55" s="89">
        <v>1346.385</v>
      </c>
      <c r="H55" s="89">
        <v>1342.1524999999999</v>
      </c>
      <c r="I55" s="89">
        <v>1337.2270000000001</v>
      </c>
      <c r="J55" s="89">
        <v>1330.1569999999999</v>
      </c>
      <c r="K55" s="89">
        <v>1324.9780000000001</v>
      </c>
      <c r="L55" s="89">
        <v>1317.9525000000001</v>
      </c>
      <c r="M55" s="89">
        <v>1309.7184999999999</v>
      </c>
      <c r="N55" s="89">
        <v>1305.171</v>
      </c>
      <c r="O55" s="89">
        <v>1302.4590000000001</v>
      </c>
      <c r="P55" s="89">
        <v>1294.982</v>
      </c>
      <c r="Q55" s="89">
        <v>1284.9845</v>
      </c>
      <c r="R55" s="89">
        <v>1279.991</v>
      </c>
      <c r="S55" s="89">
        <v>1272.0709999999999</v>
      </c>
      <c r="T55" s="89">
        <v>1257.5319999999999</v>
      </c>
      <c r="U55" s="89">
        <v>1245.8235</v>
      </c>
      <c r="V55" s="89">
        <v>1236.6669999999999</v>
      </c>
      <c r="W55" s="89">
        <v>1226.2760000000001</v>
      </c>
      <c r="X55" s="89">
        <v>1215.2750000000001</v>
      </c>
      <c r="Y55" s="89">
        <v>1202.902</v>
      </c>
      <c r="Z55" s="89">
        <v>1189.1665</v>
      </c>
      <c r="AA55" s="89">
        <v>1176.3305</v>
      </c>
      <c r="AB55" s="89">
        <v>1164.9145000000001</v>
      </c>
      <c r="AC55" s="89">
        <v>1152.5115000000001</v>
      </c>
      <c r="AD55" s="89">
        <v>1139.6635000000001</v>
      </c>
      <c r="AE55" s="89">
        <v>1128.0005000000001</v>
      </c>
      <c r="AF55" s="89">
        <v>1115.684</v>
      </c>
      <c r="AG55" s="89">
        <v>1101.7145</v>
      </c>
      <c r="AH55" s="89">
        <v>1088.2474999999999</v>
      </c>
      <c r="AI55" s="89">
        <v>1075.1655000000001</v>
      </c>
      <c r="AJ55" s="89">
        <v>1060.826</v>
      </c>
      <c r="AK55" s="89">
        <v>1045.921</v>
      </c>
      <c r="AL55" s="89">
        <v>1032.5725</v>
      </c>
      <c r="AM55" s="89">
        <v>1018.9845</v>
      </c>
      <c r="AN55" s="89">
        <v>1003.472</v>
      </c>
      <c r="AO55" s="89">
        <v>987.36900000000003</v>
      </c>
      <c r="AP55" s="89">
        <v>971.96699999999998</v>
      </c>
      <c r="AQ55" s="89">
        <v>955.40899999999999</v>
      </c>
      <c r="AR55" s="89">
        <v>935.87699999999995</v>
      </c>
      <c r="AS55" s="89">
        <v>915.61800000000005</v>
      </c>
      <c r="AT55" s="89">
        <v>896.09699999999998</v>
      </c>
      <c r="AU55" s="89">
        <v>876.4085</v>
      </c>
      <c r="AV55" s="89">
        <v>854.697</v>
      </c>
      <c r="AW55" s="89">
        <v>833.61749999999995</v>
      </c>
      <c r="AX55" s="89">
        <v>813.41849999999999</v>
      </c>
      <c r="AY55" s="89">
        <v>793.09100000000001</v>
      </c>
      <c r="AZ55" s="89">
        <v>772.46249999999998</v>
      </c>
      <c r="BA55" s="89">
        <v>750.91600000000005</v>
      </c>
      <c r="BB55" s="89">
        <v>731.09400000000005</v>
      </c>
      <c r="BC55" s="89">
        <v>711.44899999999996</v>
      </c>
      <c r="BD55" s="89">
        <v>690.1</v>
      </c>
      <c r="BE55" s="89">
        <v>669.85649999999998</v>
      </c>
      <c r="BF55" s="89">
        <v>653.58900000000006</v>
      </c>
      <c r="BG55" s="89">
        <v>633.59649999999999</v>
      </c>
      <c r="BH55" s="89">
        <v>608.71799999999996</v>
      </c>
      <c r="BI55" s="89">
        <v>585.77650000000006</v>
      </c>
      <c r="BJ55" s="89">
        <v>564.98699999999997</v>
      </c>
      <c r="BK55" s="89">
        <v>546.63099999999997</v>
      </c>
      <c r="BL55" s="89">
        <v>528.78250000000003</v>
      </c>
      <c r="BM55" s="89">
        <v>509.48450000000003</v>
      </c>
      <c r="BN55" s="89">
        <v>485.22149999999999</v>
      </c>
      <c r="BO55" s="89">
        <v>458.65300000000002</v>
      </c>
      <c r="BP55" s="89">
        <v>433.41800000000001</v>
      </c>
      <c r="BQ55" s="89">
        <v>409.09</v>
      </c>
      <c r="BR55" s="89">
        <v>385.24299999999999</v>
      </c>
      <c r="BS55" s="89">
        <v>361.11599999999999</v>
      </c>
      <c r="BT55" s="89">
        <v>337.37</v>
      </c>
      <c r="BU55" s="89">
        <v>313.3895</v>
      </c>
      <c r="BV55" s="89">
        <v>289.09550000000002</v>
      </c>
      <c r="BW55" s="89">
        <v>266.54199999999997</v>
      </c>
      <c r="BX55" s="89">
        <v>244.33199999999999</v>
      </c>
      <c r="BY55" s="89">
        <v>221.429</v>
      </c>
      <c r="BZ55" s="89">
        <v>198.17699999999999</v>
      </c>
      <c r="CA55" s="89">
        <v>175.453</v>
      </c>
      <c r="CB55" s="89">
        <v>155.18199999999999</v>
      </c>
      <c r="CC55" s="89">
        <v>136.71700000000001</v>
      </c>
      <c r="CD55" s="89">
        <v>120.3325</v>
      </c>
      <c r="CE55" s="89">
        <v>106.098</v>
      </c>
      <c r="CF55" s="89">
        <v>92.525000000000006</v>
      </c>
      <c r="CG55" s="89">
        <v>79.540000000000006</v>
      </c>
      <c r="CH55" s="89">
        <v>67.495999999999995</v>
      </c>
      <c r="CI55" s="89">
        <v>55.862499999999997</v>
      </c>
      <c r="CJ55" s="89">
        <v>44.552999999999997</v>
      </c>
      <c r="CK55" s="89">
        <v>35.747999999999998</v>
      </c>
      <c r="CL55" s="89">
        <v>29.493500000000001</v>
      </c>
      <c r="CM55" s="89">
        <v>24.123000000000001</v>
      </c>
      <c r="CN55" s="89">
        <v>19.284500000000001</v>
      </c>
      <c r="CO55" s="89">
        <v>15.077500000000001</v>
      </c>
      <c r="CP55" s="89">
        <v>11.5425</v>
      </c>
      <c r="CQ55" s="89">
        <v>8.6174999999999997</v>
      </c>
      <c r="CR55" s="89">
        <v>6.2569999999999997</v>
      </c>
      <c r="CS55" s="89">
        <v>4.4009999999999998</v>
      </c>
      <c r="CT55" s="89">
        <v>3.0065</v>
      </c>
      <c r="CU55" s="89">
        <v>1.9775</v>
      </c>
      <c r="CV55" s="89">
        <v>1.248</v>
      </c>
      <c r="CW55" s="89">
        <v>0.77649999999999997</v>
      </c>
      <c r="CX55" s="89">
        <v>1.1114999999999999</v>
      </c>
      <c r="CZ55" s="89">
        <v>72161.4375</v>
      </c>
      <c r="DA55" s="89">
        <v>70772.218000000008</v>
      </c>
      <c r="DB55" s="89">
        <v>582.12249999998312</v>
      </c>
    </row>
    <row r="56" spans="1:106" x14ac:dyDescent="0.35">
      <c r="A56" s="90">
        <v>2075</v>
      </c>
      <c r="B56" s="89">
        <v>1389.191</v>
      </c>
      <c r="C56" s="89">
        <v>1380.0415</v>
      </c>
      <c r="D56" s="89">
        <v>1372.21</v>
      </c>
      <c r="E56" s="89">
        <v>1364.7515000000001</v>
      </c>
      <c r="F56" s="89">
        <v>1355.8430000000001</v>
      </c>
      <c r="G56" s="89">
        <v>1349.6624999999999</v>
      </c>
      <c r="H56" s="89">
        <v>1344.778</v>
      </c>
      <c r="I56" s="89">
        <v>1340.8140000000001</v>
      </c>
      <c r="J56" s="89">
        <v>1336.0820000000001</v>
      </c>
      <c r="K56" s="89">
        <v>1329.15</v>
      </c>
      <c r="L56" s="89">
        <v>1324.056</v>
      </c>
      <c r="M56" s="89">
        <v>1317.077</v>
      </c>
      <c r="N56" s="89">
        <v>1308.855</v>
      </c>
      <c r="O56" s="89">
        <v>1304.2809999999999</v>
      </c>
      <c r="P56" s="89">
        <v>1301.509</v>
      </c>
      <c r="Q56" s="89">
        <v>1293.9414999999999</v>
      </c>
      <c r="R56" s="89">
        <v>1283.827</v>
      </c>
      <c r="S56" s="89">
        <v>1278.6914999999999</v>
      </c>
      <c r="T56" s="89">
        <v>1270.6175000000001</v>
      </c>
      <c r="U56" s="89">
        <v>1255.9414999999999</v>
      </c>
      <c r="V56" s="89">
        <v>1244.1065000000001</v>
      </c>
      <c r="W56" s="89">
        <v>1234.837</v>
      </c>
      <c r="X56" s="89">
        <v>1224.3495</v>
      </c>
      <c r="Y56" s="89">
        <v>1213.2619999999999</v>
      </c>
      <c r="Z56" s="89">
        <v>1200.8150000000001</v>
      </c>
      <c r="AA56" s="89">
        <v>1187.0115000000001</v>
      </c>
      <c r="AB56" s="89">
        <v>1174.1005</v>
      </c>
      <c r="AC56" s="89">
        <v>1162.5975000000001</v>
      </c>
      <c r="AD56" s="89">
        <v>1150.1044999999999</v>
      </c>
      <c r="AE56" s="89">
        <v>1137.1605</v>
      </c>
      <c r="AF56" s="89">
        <v>1125.3855000000001</v>
      </c>
      <c r="AG56" s="89">
        <v>1112.9635000000001</v>
      </c>
      <c r="AH56" s="89">
        <v>1098.8800000000001</v>
      </c>
      <c r="AI56" s="89">
        <v>1085.2855</v>
      </c>
      <c r="AJ56" s="89">
        <v>1072.0754999999999</v>
      </c>
      <c r="AK56" s="89">
        <v>1057.5940000000001</v>
      </c>
      <c r="AL56" s="89">
        <v>1042.5360000000001</v>
      </c>
      <c r="AM56" s="89">
        <v>1029.0195000000001</v>
      </c>
      <c r="AN56" s="89">
        <v>1015.242</v>
      </c>
      <c r="AO56" s="89">
        <v>999.53</v>
      </c>
      <c r="AP56" s="89">
        <v>983.21249999999998</v>
      </c>
      <c r="AQ56" s="89">
        <v>967.59799999999996</v>
      </c>
      <c r="AR56" s="89">
        <v>950.83050000000003</v>
      </c>
      <c r="AS56" s="89">
        <v>931.10199999999998</v>
      </c>
      <c r="AT56" s="89">
        <v>910.66300000000001</v>
      </c>
      <c r="AU56" s="89">
        <v>890.93550000000005</v>
      </c>
      <c r="AV56" s="89">
        <v>871.03499999999997</v>
      </c>
      <c r="AW56" s="89">
        <v>849.10450000000003</v>
      </c>
      <c r="AX56" s="89">
        <v>827.74699999999996</v>
      </c>
      <c r="AY56" s="89">
        <v>807.22249999999997</v>
      </c>
      <c r="AZ56" s="89">
        <v>786.52300000000002</v>
      </c>
      <c r="BA56" s="89">
        <v>765.54549999999995</v>
      </c>
      <c r="BB56" s="89">
        <v>743.66750000000002</v>
      </c>
      <c r="BC56" s="89">
        <v>723.5</v>
      </c>
      <c r="BD56" s="89">
        <v>703.54849999999999</v>
      </c>
      <c r="BE56" s="89">
        <v>681.91800000000001</v>
      </c>
      <c r="BF56" s="89">
        <v>661.38549999999998</v>
      </c>
      <c r="BG56" s="89">
        <v>644.76149999999996</v>
      </c>
      <c r="BH56" s="89">
        <v>624.39499999999998</v>
      </c>
      <c r="BI56" s="89">
        <v>599.14700000000005</v>
      </c>
      <c r="BJ56" s="89">
        <v>575.71900000000005</v>
      </c>
      <c r="BK56" s="89">
        <v>554.40449999999998</v>
      </c>
      <c r="BL56" s="89">
        <v>535.45699999999999</v>
      </c>
      <c r="BM56" s="89">
        <v>516.94399999999996</v>
      </c>
      <c r="BN56" s="89">
        <v>497.03449999999998</v>
      </c>
      <c r="BO56" s="89">
        <v>472.27300000000002</v>
      </c>
      <c r="BP56" s="89">
        <v>445.43549999999999</v>
      </c>
      <c r="BQ56" s="89">
        <v>420.03800000000001</v>
      </c>
      <c r="BR56" s="89">
        <v>395.50299999999999</v>
      </c>
      <c r="BS56" s="89">
        <v>371.459</v>
      </c>
      <c r="BT56" s="89">
        <v>347.11799999999999</v>
      </c>
      <c r="BU56" s="89">
        <v>323.24250000000001</v>
      </c>
      <c r="BV56" s="89">
        <v>299.20549999999997</v>
      </c>
      <c r="BW56" s="89">
        <v>274.89999999999998</v>
      </c>
      <c r="BX56" s="89">
        <v>252.39949999999999</v>
      </c>
      <c r="BY56" s="89">
        <v>230.315</v>
      </c>
      <c r="BZ56" s="89">
        <v>207.71950000000001</v>
      </c>
      <c r="CA56" s="89">
        <v>184.96449999999999</v>
      </c>
      <c r="CB56" s="89">
        <v>162.81649999999999</v>
      </c>
      <c r="CC56" s="89">
        <v>143.11150000000001</v>
      </c>
      <c r="CD56" s="89">
        <v>125.22450000000001</v>
      </c>
      <c r="CE56" s="89">
        <v>109.3575</v>
      </c>
      <c r="CF56" s="89">
        <v>95.503500000000003</v>
      </c>
      <c r="CG56" s="89">
        <v>82.366500000000002</v>
      </c>
      <c r="CH56" s="89">
        <v>69.982500000000002</v>
      </c>
      <c r="CI56" s="89">
        <v>58.647500000000001</v>
      </c>
      <c r="CJ56" s="89">
        <v>47.905500000000004</v>
      </c>
      <c r="CK56" s="89">
        <v>37.669499999999999</v>
      </c>
      <c r="CL56" s="89">
        <v>29.771999999999998</v>
      </c>
      <c r="CM56" s="89">
        <v>24.173500000000001</v>
      </c>
      <c r="CN56" s="89">
        <v>19.428999999999998</v>
      </c>
      <c r="CO56" s="89">
        <v>15.2525</v>
      </c>
      <c r="CP56" s="89">
        <v>11.705</v>
      </c>
      <c r="CQ56" s="89">
        <v>8.7735000000000003</v>
      </c>
      <c r="CR56" s="89">
        <v>6.4109999999999996</v>
      </c>
      <c r="CS56" s="89">
        <v>4.5484999999999998</v>
      </c>
      <c r="CT56" s="89">
        <v>3.1230000000000002</v>
      </c>
      <c r="CU56" s="89">
        <v>2.0830000000000002</v>
      </c>
      <c r="CV56" s="89">
        <v>1.3374999999999999</v>
      </c>
      <c r="CW56" s="89">
        <v>0.82199999999999995</v>
      </c>
      <c r="CX56" s="89">
        <v>1.1705000000000001</v>
      </c>
      <c r="CZ56" s="89">
        <v>72957.33649999999</v>
      </c>
      <c r="DA56" s="89">
        <v>71568.145499999999</v>
      </c>
      <c r="DB56" s="89">
        <v>593.29200000000128</v>
      </c>
    </row>
    <row r="57" spans="1:106" x14ac:dyDescent="0.35">
      <c r="A57" s="90">
        <v>2076</v>
      </c>
      <c r="B57" s="89">
        <v>1390.5640000000001</v>
      </c>
      <c r="C57" s="89">
        <v>1380.1969999999999</v>
      </c>
      <c r="D57" s="89">
        <v>1375.0129999999999</v>
      </c>
      <c r="E57" s="89">
        <v>1368.6575</v>
      </c>
      <c r="F57" s="89">
        <v>1362.124</v>
      </c>
      <c r="G57" s="89">
        <v>1353.8420000000001</v>
      </c>
      <c r="H57" s="89">
        <v>1348.0695000000001</v>
      </c>
      <c r="I57" s="89">
        <v>1343.452</v>
      </c>
      <c r="J57" s="89">
        <v>1339.6785</v>
      </c>
      <c r="K57" s="89">
        <v>1335.0815</v>
      </c>
      <c r="L57" s="89">
        <v>1328.2349999999999</v>
      </c>
      <c r="M57" s="89">
        <v>1323.1865</v>
      </c>
      <c r="N57" s="89">
        <v>1316.2180000000001</v>
      </c>
      <c r="O57" s="89">
        <v>1307.972</v>
      </c>
      <c r="P57" s="89">
        <v>1303.3389999999999</v>
      </c>
      <c r="Q57" s="89">
        <v>1300.473</v>
      </c>
      <c r="R57" s="89">
        <v>1292.7864999999999</v>
      </c>
      <c r="S57" s="89">
        <v>1282.5345</v>
      </c>
      <c r="T57" s="89">
        <v>1277.242</v>
      </c>
      <c r="U57" s="89">
        <v>1269.0219999999999</v>
      </c>
      <c r="V57" s="89">
        <v>1254.2235000000001</v>
      </c>
      <c r="W57" s="89">
        <v>1242.2809999999999</v>
      </c>
      <c r="X57" s="89">
        <v>1232.9124999999999</v>
      </c>
      <c r="Y57" s="89">
        <v>1222.338</v>
      </c>
      <c r="Z57" s="89">
        <v>1211.175</v>
      </c>
      <c r="AA57" s="89">
        <v>1198.6575</v>
      </c>
      <c r="AB57" s="89">
        <v>1184.7819999999999</v>
      </c>
      <c r="AC57" s="89">
        <v>1171.788</v>
      </c>
      <c r="AD57" s="89">
        <v>1160.1935000000001</v>
      </c>
      <c r="AE57" s="89">
        <v>1147.604</v>
      </c>
      <c r="AF57" s="89">
        <v>1134.5509999999999</v>
      </c>
      <c r="AG57" s="89">
        <v>1122.6695</v>
      </c>
      <c r="AH57" s="89">
        <v>1110.1300000000001</v>
      </c>
      <c r="AI57" s="89">
        <v>1095.921</v>
      </c>
      <c r="AJ57" s="89">
        <v>1082.2004999999999</v>
      </c>
      <c r="AK57" s="89">
        <v>1068.8444999999999</v>
      </c>
      <c r="AL57" s="89">
        <v>1054.2085</v>
      </c>
      <c r="AM57" s="89">
        <v>1038.989</v>
      </c>
      <c r="AN57" s="89">
        <v>1025.2815000000001</v>
      </c>
      <c r="AO57" s="89">
        <v>1011.2965</v>
      </c>
      <c r="AP57" s="89">
        <v>995.36649999999997</v>
      </c>
      <c r="AQ57" s="89">
        <v>978.83799999999997</v>
      </c>
      <c r="AR57" s="89">
        <v>963.00699999999995</v>
      </c>
      <c r="AS57" s="89">
        <v>946.02650000000006</v>
      </c>
      <c r="AT57" s="89">
        <v>926.11199999999997</v>
      </c>
      <c r="AU57" s="89">
        <v>905.46849999999995</v>
      </c>
      <c r="AV57" s="89">
        <v>885.52549999999997</v>
      </c>
      <c r="AW57" s="89">
        <v>865.39</v>
      </c>
      <c r="AX57" s="89">
        <v>843.18</v>
      </c>
      <c r="AY57" s="89">
        <v>821.49800000000005</v>
      </c>
      <c r="AZ57" s="89">
        <v>800.59500000000003</v>
      </c>
      <c r="BA57" s="89">
        <v>779.5385</v>
      </c>
      <c r="BB57" s="89">
        <v>758.21400000000006</v>
      </c>
      <c r="BC57" s="89">
        <v>736.00199999999995</v>
      </c>
      <c r="BD57" s="89">
        <v>715.52700000000004</v>
      </c>
      <c r="BE57" s="89">
        <v>695.26949999999999</v>
      </c>
      <c r="BF57" s="89">
        <v>673.35900000000004</v>
      </c>
      <c r="BG57" s="89">
        <v>652.52</v>
      </c>
      <c r="BH57" s="89">
        <v>635.4665</v>
      </c>
      <c r="BI57" s="89">
        <v>614.649</v>
      </c>
      <c r="BJ57" s="89">
        <v>588.9325</v>
      </c>
      <c r="BK57" s="89">
        <v>565.0095</v>
      </c>
      <c r="BL57" s="89">
        <v>543.14649999999995</v>
      </c>
      <c r="BM57" s="89">
        <v>523.54499999999996</v>
      </c>
      <c r="BN57" s="89">
        <v>504.39</v>
      </c>
      <c r="BO57" s="89">
        <v>483.85300000000001</v>
      </c>
      <c r="BP57" s="89">
        <v>458.74650000000003</v>
      </c>
      <c r="BQ57" s="89">
        <v>431.76600000000002</v>
      </c>
      <c r="BR57" s="89">
        <v>406.16699999999997</v>
      </c>
      <c r="BS57" s="89">
        <v>381.428</v>
      </c>
      <c r="BT57" s="89">
        <v>357.13350000000003</v>
      </c>
      <c r="BU57" s="89">
        <v>332.654</v>
      </c>
      <c r="BV57" s="89">
        <v>308.67899999999997</v>
      </c>
      <c r="BW57" s="89">
        <v>284.57650000000001</v>
      </c>
      <c r="BX57" s="89">
        <v>260.37150000000003</v>
      </c>
      <c r="BY57" s="89">
        <v>237.97049999999999</v>
      </c>
      <c r="BZ57" s="89">
        <v>216.10249999999999</v>
      </c>
      <c r="CA57" s="89">
        <v>193.91249999999999</v>
      </c>
      <c r="CB57" s="89">
        <v>171.67949999999999</v>
      </c>
      <c r="CC57" s="89">
        <v>150.18299999999999</v>
      </c>
      <c r="CD57" s="89">
        <v>131.10749999999999</v>
      </c>
      <c r="CE57" s="89">
        <v>113.8265</v>
      </c>
      <c r="CF57" s="89">
        <v>98.457999999999998</v>
      </c>
      <c r="CG57" s="89">
        <v>85.037999999999997</v>
      </c>
      <c r="CH57" s="89">
        <v>72.488</v>
      </c>
      <c r="CI57" s="89">
        <v>60.825000000000003</v>
      </c>
      <c r="CJ57" s="89">
        <v>50.308999999999997</v>
      </c>
      <c r="CK57" s="89">
        <v>40.520499999999998</v>
      </c>
      <c r="CL57" s="89">
        <v>31.385999999999999</v>
      </c>
      <c r="CM57" s="89">
        <v>24.408999999999999</v>
      </c>
      <c r="CN57" s="89">
        <v>19.474499999999999</v>
      </c>
      <c r="CO57" s="89">
        <v>15.37</v>
      </c>
      <c r="CP57" s="89">
        <v>11.843999999999999</v>
      </c>
      <c r="CQ57" s="89">
        <v>8.8989999999999991</v>
      </c>
      <c r="CR57" s="89">
        <v>6.5289999999999999</v>
      </c>
      <c r="CS57" s="89">
        <v>4.6615000000000002</v>
      </c>
      <c r="CT57" s="89">
        <v>3.2290000000000001</v>
      </c>
      <c r="CU57" s="89">
        <v>2.1644999999999999</v>
      </c>
      <c r="CV57" s="89">
        <v>1.409</v>
      </c>
      <c r="CW57" s="89">
        <v>0.88100000000000001</v>
      </c>
      <c r="CX57" s="89">
        <v>1.236</v>
      </c>
      <c r="CZ57" s="89">
        <v>73743.598499999949</v>
      </c>
      <c r="DA57" s="89">
        <v>72353.034499999951</v>
      </c>
      <c r="DB57" s="89">
        <v>604.3020000000397</v>
      </c>
    </row>
    <row r="58" spans="1:106" x14ac:dyDescent="0.35">
      <c r="A58" s="90">
        <v>2077</v>
      </c>
      <c r="B58" s="89">
        <v>1394.123</v>
      </c>
      <c r="C58" s="89">
        <v>1381.7384999999999</v>
      </c>
      <c r="D58" s="89">
        <v>1375.2435</v>
      </c>
      <c r="E58" s="89">
        <v>1371.5005000000001</v>
      </c>
      <c r="F58" s="89">
        <v>1366.0545</v>
      </c>
      <c r="G58" s="89">
        <v>1360.1355000000001</v>
      </c>
      <c r="H58" s="89">
        <v>1352.2605000000001</v>
      </c>
      <c r="I58" s="89">
        <v>1346.7539999999999</v>
      </c>
      <c r="J58" s="89">
        <v>1342.326</v>
      </c>
      <c r="K58" s="89">
        <v>1338.6855</v>
      </c>
      <c r="L58" s="89">
        <v>1334.1724999999999</v>
      </c>
      <c r="M58" s="89">
        <v>1327.3720000000001</v>
      </c>
      <c r="N58" s="89">
        <v>1322.3320000000001</v>
      </c>
      <c r="O58" s="89">
        <v>1315.3385000000001</v>
      </c>
      <c r="P58" s="89">
        <v>1307.0360000000001</v>
      </c>
      <c r="Q58" s="89">
        <v>1302.3115</v>
      </c>
      <c r="R58" s="89">
        <v>1299.3219999999999</v>
      </c>
      <c r="S58" s="89">
        <v>1291.4955</v>
      </c>
      <c r="T58" s="89">
        <v>1281.0925</v>
      </c>
      <c r="U58" s="89">
        <v>1275.6505</v>
      </c>
      <c r="V58" s="89">
        <v>1267.299</v>
      </c>
      <c r="W58" s="89">
        <v>1252.3969999999999</v>
      </c>
      <c r="X58" s="89">
        <v>1240.3595</v>
      </c>
      <c r="Y58" s="89">
        <v>1230.9034999999999</v>
      </c>
      <c r="Z58" s="89">
        <v>1220.2529999999999</v>
      </c>
      <c r="AA58" s="89">
        <v>1209.018</v>
      </c>
      <c r="AB58" s="89">
        <v>1196.4265</v>
      </c>
      <c r="AC58" s="89">
        <v>1182.47</v>
      </c>
      <c r="AD58" s="89">
        <v>1169.3879999999999</v>
      </c>
      <c r="AE58" s="89">
        <v>1157.6955</v>
      </c>
      <c r="AF58" s="89">
        <v>1144.9965</v>
      </c>
      <c r="AG58" s="89">
        <v>1131.8409999999999</v>
      </c>
      <c r="AH58" s="89">
        <v>1119.8405</v>
      </c>
      <c r="AI58" s="89">
        <v>1107.1714999999999</v>
      </c>
      <c r="AJ58" s="89">
        <v>1092.8389999999999</v>
      </c>
      <c r="AK58" s="89">
        <v>1078.9739999999999</v>
      </c>
      <c r="AL58" s="89">
        <v>1065.4614999999999</v>
      </c>
      <c r="AM58" s="89">
        <v>1050.6614999999999</v>
      </c>
      <c r="AN58" s="89">
        <v>1035.2560000000001</v>
      </c>
      <c r="AO58" s="89">
        <v>1021.34</v>
      </c>
      <c r="AP58" s="89">
        <v>1007.1285</v>
      </c>
      <c r="AQ58" s="89">
        <v>990.98350000000005</v>
      </c>
      <c r="AR58" s="89">
        <v>974.2405</v>
      </c>
      <c r="AS58" s="89">
        <v>958.19</v>
      </c>
      <c r="AT58" s="89">
        <v>941.00649999999996</v>
      </c>
      <c r="AU58" s="89">
        <v>920.88099999999997</v>
      </c>
      <c r="AV58" s="89">
        <v>900.024</v>
      </c>
      <c r="AW58" s="89">
        <v>879.84199999999998</v>
      </c>
      <c r="AX58" s="89">
        <v>859.40800000000002</v>
      </c>
      <c r="AY58" s="89">
        <v>836.87300000000005</v>
      </c>
      <c r="AZ58" s="89">
        <v>814.81349999999998</v>
      </c>
      <c r="BA58" s="89">
        <v>793.54600000000005</v>
      </c>
      <c r="BB58" s="89">
        <v>772.13400000000001</v>
      </c>
      <c r="BC58" s="89">
        <v>750.4615</v>
      </c>
      <c r="BD58" s="89">
        <v>727.95600000000002</v>
      </c>
      <c r="BE58" s="89">
        <v>707.173</v>
      </c>
      <c r="BF58" s="89">
        <v>686.61149999999998</v>
      </c>
      <c r="BG58" s="89">
        <v>664.40350000000001</v>
      </c>
      <c r="BH58" s="89">
        <v>643.18650000000002</v>
      </c>
      <c r="BI58" s="89">
        <v>625.62300000000005</v>
      </c>
      <c r="BJ58" s="89">
        <v>604.24900000000002</v>
      </c>
      <c r="BK58" s="89">
        <v>578.05700000000002</v>
      </c>
      <c r="BL58" s="89">
        <v>553.61699999999996</v>
      </c>
      <c r="BM58" s="89">
        <v>531.14649999999995</v>
      </c>
      <c r="BN58" s="89">
        <v>510.916</v>
      </c>
      <c r="BO58" s="89">
        <v>491.101</v>
      </c>
      <c r="BP58" s="89">
        <v>470.08449999999999</v>
      </c>
      <c r="BQ58" s="89">
        <v>444.75900000000001</v>
      </c>
      <c r="BR58" s="89">
        <v>417.59500000000003</v>
      </c>
      <c r="BS58" s="89">
        <v>391.798</v>
      </c>
      <c r="BT58" s="89">
        <v>366.80200000000002</v>
      </c>
      <c r="BU58" s="89">
        <v>342.33300000000003</v>
      </c>
      <c r="BV58" s="89">
        <v>317.74299999999999</v>
      </c>
      <c r="BW58" s="89">
        <v>293.661</v>
      </c>
      <c r="BX58" s="89">
        <v>269.60649999999998</v>
      </c>
      <c r="BY58" s="89">
        <v>245.55</v>
      </c>
      <c r="BZ58" s="89">
        <v>223.3415</v>
      </c>
      <c r="CA58" s="89">
        <v>201.78899999999999</v>
      </c>
      <c r="CB58" s="89">
        <v>180.029</v>
      </c>
      <c r="CC58" s="89">
        <v>158.3965</v>
      </c>
      <c r="CD58" s="89">
        <v>137.619</v>
      </c>
      <c r="CE58" s="89">
        <v>119.2025</v>
      </c>
      <c r="CF58" s="89">
        <v>102.508</v>
      </c>
      <c r="CG58" s="89">
        <v>87.694000000000003</v>
      </c>
      <c r="CH58" s="89">
        <v>74.861999999999995</v>
      </c>
      <c r="CI58" s="89">
        <v>63.023000000000003</v>
      </c>
      <c r="CJ58" s="89">
        <v>52.195</v>
      </c>
      <c r="CK58" s="89">
        <v>42.569499999999998</v>
      </c>
      <c r="CL58" s="89">
        <v>33.778500000000001</v>
      </c>
      <c r="CM58" s="89">
        <v>25.747499999999999</v>
      </c>
      <c r="CN58" s="89">
        <v>19.672499999999999</v>
      </c>
      <c r="CO58" s="89">
        <v>15.4115</v>
      </c>
      <c r="CP58" s="89">
        <v>11.939500000000001</v>
      </c>
      <c r="CQ58" s="89">
        <v>9.0079999999999991</v>
      </c>
      <c r="CR58" s="89">
        <v>6.6245000000000003</v>
      </c>
      <c r="CS58" s="89">
        <v>4.7489999999999997</v>
      </c>
      <c r="CT58" s="89">
        <v>3.3109999999999999</v>
      </c>
      <c r="CU58" s="89">
        <v>2.2385000000000002</v>
      </c>
      <c r="CV58" s="89">
        <v>1.4644999999999999</v>
      </c>
      <c r="CW58" s="89">
        <v>0.92949999999999999</v>
      </c>
      <c r="CX58" s="89">
        <v>1.3149999999999999</v>
      </c>
      <c r="CZ58" s="89">
        <v>74522.458499999993</v>
      </c>
      <c r="DA58" s="89">
        <v>73128.335500000001</v>
      </c>
      <c r="DB58" s="89">
        <v>615.26299999994808</v>
      </c>
    </row>
    <row r="59" spans="1:106" x14ac:dyDescent="0.35">
      <c r="A59" s="90">
        <v>2078</v>
      </c>
      <c r="B59" s="89">
        <v>1396.3015</v>
      </c>
      <c r="C59" s="89">
        <v>1385.4449999999999</v>
      </c>
      <c r="D59" s="89">
        <v>1376.854</v>
      </c>
      <c r="E59" s="89">
        <v>1371.7774999999999</v>
      </c>
      <c r="F59" s="89">
        <v>1368.9224999999999</v>
      </c>
      <c r="G59" s="89">
        <v>1364.0820000000001</v>
      </c>
      <c r="H59" s="89">
        <v>1358.5630000000001</v>
      </c>
      <c r="I59" s="89">
        <v>1350.9549999999999</v>
      </c>
      <c r="J59" s="89">
        <v>1345.6369999999999</v>
      </c>
      <c r="K59" s="89">
        <v>1341.3415</v>
      </c>
      <c r="L59" s="89">
        <v>1337.7835</v>
      </c>
      <c r="M59" s="89">
        <v>1333.3145</v>
      </c>
      <c r="N59" s="89">
        <v>1326.5235</v>
      </c>
      <c r="O59" s="89">
        <v>1321.4575</v>
      </c>
      <c r="P59" s="89">
        <v>1314.4059999999999</v>
      </c>
      <c r="Q59" s="89">
        <v>1306.0150000000001</v>
      </c>
      <c r="R59" s="89">
        <v>1301.1685</v>
      </c>
      <c r="S59" s="89">
        <v>1298.0345</v>
      </c>
      <c r="T59" s="89">
        <v>1290.0540000000001</v>
      </c>
      <c r="U59" s="89">
        <v>1279.509</v>
      </c>
      <c r="V59" s="89">
        <v>1273.9314999999999</v>
      </c>
      <c r="W59" s="89">
        <v>1265.4655</v>
      </c>
      <c r="X59" s="89">
        <v>1250.4749999999999</v>
      </c>
      <c r="Y59" s="89">
        <v>1238.3544999999999</v>
      </c>
      <c r="Z59" s="89">
        <v>1228.8215</v>
      </c>
      <c r="AA59" s="89">
        <v>1218.0989999999999</v>
      </c>
      <c r="AB59" s="89">
        <v>1206.7874999999999</v>
      </c>
      <c r="AC59" s="89">
        <v>1194.1130000000001</v>
      </c>
      <c r="AD59" s="89">
        <v>1180.0709999999999</v>
      </c>
      <c r="AE59" s="89">
        <v>1166.8945000000001</v>
      </c>
      <c r="AF59" s="89">
        <v>1155.0909999999999</v>
      </c>
      <c r="AG59" s="89">
        <v>1142.2885000000001</v>
      </c>
      <c r="AH59" s="89">
        <v>1129.0174999999999</v>
      </c>
      <c r="AI59" s="89">
        <v>1116.8865000000001</v>
      </c>
      <c r="AJ59" s="89">
        <v>1104.0905</v>
      </c>
      <c r="AK59" s="89">
        <v>1089.616</v>
      </c>
      <c r="AL59" s="89">
        <v>1075.596</v>
      </c>
      <c r="AM59" s="89">
        <v>1061.915</v>
      </c>
      <c r="AN59" s="89">
        <v>1046.9265</v>
      </c>
      <c r="AO59" s="89">
        <v>1031.3185000000001</v>
      </c>
      <c r="AP59" s="89">
        <v>1017.174</v>
      </c>
      <c r="AQ59" s="89">
        <v>1002.7375</v>
      </c>
      <c r="AR59" s="89">
        <v>986.37450000000001</v>
      </c>
      <c r="AS59" s="89">
        <v>969.41449999999998</v>
      </c>
      <c r="AT59" s="89">
        <v>953.154</v>
      </c>
      <c r="AU59" s="89">
        <v>935.74149999999997</v>
      </c>
      <c r="AV59" s="89">
        <v>915.39599999999996</v>
      </c>
      <c r="AW59" s="89">
        <v>894.30100000000004</v>
      </c>
      <c r="AX59" s="89">
        <v>873.81500000000005</v>
      </c>
      <c r="AY59" s="89">
        <v>853.03650000000005</v>
      </c>
      <c r="AZ59" s="89">
        <v>830.12099999999998</v>
      </c>
      <c r="BA59" s="89">
        <v>807.69749999999999</v>
      </c>
      <c r="BB59" s="89">
        <v>786.06700000000001</v>
      </c>
      <c r="BC59" s="89">
        <v>764.29949999999997</v>
      </c>
      <c r="BD59" s="89">
        <v>742.31799999999998</v>
      </c>
      <c r="BE59" s="89">
        <v>719.52</v>
      </c>
      <c r="BF59" s="89">
        <v>698.43200000000002</v>
      </c>
      <c r="BG59" s="89">
        <v>677.548</v>
      </c>
      <c r="BH59" s="89">
        <v>654.97</v>
      </c>
      <c r="BI59" s="89">
        <v>633.29549999999995</v>
      </c>
      <c r="BJ59" s="89">
        <v>615.11199999999997</v>
      </c>
      <c r="BK59" s="89">
        <v>593.16750000000002</v>
      </c>
      <c r="BL59" s="89">
        <v>566.47900000000004</v>
      </c>
      <c r="BM59" s="89">
        <v>541.46450000000004</v>
      </c>
      <c r="BN59" s="89">
        <v>518.41399999999999</v>
      </c>
      <c r="BO59" s="89">
        <v>497.53699999999998</v>
      </c>
      <c r="BP59" s="89">
        <v>477.20850000000002</v>
      </c>
      <c r="BQ59" s="89">
        <v>455.83449999999999</v>
      </c>
      <c r="BR59" s="89">
        <v>430.245</v>
      </c>
      <c r="BS59" s="89">
        <v>402.90350000000001</v>
      </c>
      <c r="BT59" s="89">
        <v>376.85500000000002</v>
      </c>
      <c r="BU59" s="89">
        <v>351.67649999999998</v>
      </c>
      <c r="BV59" s="89">
        <v>327.06049999999999</v>
      </c>
      <c r="BW59" s="89">
        <v>302.3535</v>
      </c>
      <c r="BX59" s="89">
        <v>278.27749999999997</v>
      </c>
      <c r="BY59" s="89">
        <v>254.31899999999999</v>
      </c>
      <c r="BZ59" s="89">
        <v>230.50700000000001</v>
      </c>
      <c r="CA59" s="89">
        <v>208.59399999999999</v>
      </c>
      <c r="CB59" s="89">
        <v>187.381</v>
      </c>
      <c r="CC59" s="89">
        <v>166.13499999999999</v>
      </c>
      <c r="CD59" s="89">
        <v>145.17500000000001</v>
      </c>
      <c r="CE59" s="89">
        <v>125.14700000000001</v>
      </c>
      <c r="CF59" s="89">
        <v>107.372</v>
      </c>
      <c r="CG59" s="89">
        <v>91.322000000000003</v>
      </c>
      <c r="CH59" s="89">
        <v>77.219499999999996</v>
      </c>
      <c r="CI59" s="89">
        <v>65.104500000000002</v>
      </c>
      <c r="CJ59" s="89">
        <v>54.095500000000001</v>
      </c>
      <c r="CK59" s="89">
        <v>44.177999999999997</v>
      </c>
      <c r="CL59" s="89">
        <v>35.497</v>
      </c>
      <c r="CM59" s="89">
        <v>27.721499999999999</v>
      </c>
      <c r="CN59" s="89">
        <v>20.76</v>
      </c>
      <c r="CO59" s="89">
        <v>15.5725</v>
      </c>
      <c r="CP59" s="89">
        <v>11.974</v>
      </c>
      <c r="CQ59" s="89">
        <v>9.0830000000000002</v>
      </c>
      <c r="CR59" s="89">
        <v>6.7065000000000001</v>
      </c>
      <c r="CS59" s="89">
        <v>4.8194999999999997</v>
      </c>
      <c r="CT59" s="89">
        <v>3.3734999999999999</v>
      </c>
      <c r="CU59" s="89">
        <v>2.2959999999999998</v>
      </c>
      <c r="CV59" s="89">
        <v>1.5149999999999999</v>
      </c>
      <c r="CW59" s="89">
        <v>0.96650000000000003</v>
      </c>
      <c r="CX59" s="89">
        <v>1.3939999999999999</v>
      </c>
      <c r="CZ59" s="89">
        <v>75292.133999999976</v>
      </c>
      <c r="DA59" s="89">
        <v>73895.83249999999</v>
      </c>
      <c r="DB59" s="89">
        <v>626.62600000000384</v>
      </c>
    </row>
    <row r="60" spans="1:106" x14ac:dyDescent="0.35">
      <c r="A60" s="90">
        <v>2079</v>
      </c>
      <c r="B60" s="89">
        <v>1396.723</v>
      </c>
      <c r="C60" s="89">
        <v>1387.7719999999999</v>
      </c>
      <c r="D60" s="89">
        <v>1380.6205</v>
      </c>
      <c r="E60" s="89">
        <v>1373.4295</v>
      </c>
      <c r="F60" s="89">
        <v>1369.2294999999999</v>
      </c>
      <c r="G60" s="89">
        <v>1366.9680000000001</v>
      </c>
      <c r="H60" s="89">
        <v>1362.521</v>
      </c>
      <c r="I60" s="89">
        <v>1357.2650000000001</v>
      </c>
      <c r="J60" s="89">
        <v>1349.846</v>
      </c>
      <c r="K60" s="89">
        <v>1344.6605</v>
      </c>
      <c r="L60" s="89">
        <v>1340.4475</v>
      </c>
      <c r="M60" s="89">
        <v>1336.932</v>
      </c>
      <c r="N60" s="89">
        <v>1332.471</v>
      </c>
      <c r="O60" s="89">
        <v>1325.6545000000001</v>
      </c>
      <c r="P60" s="89">
        <v>1320.5295000000001</v>
      </c>
      <c r="Q60" s="89">
        <v>1313.3875</v>
      </c>
      <c r="R60" s="89">
        <v>1304.8789999999999</v>
      </c>
      <c r="S60" s="89">
        <v>1299.8895</v>
      </c>
      <c r="T60" s="89">
        <v>1296.597</v>
      </c>
      <c r="U60" s="89">
        <v>1288.4704999999999</v>
      </c>
      <c r="V60" s="89">
        <v>1277.797</v>
      </c>
      <c r="W60" s="89">
        <v>1272.1015</v>
      </c>
      <c r="X60" s="89">
        <v>1263.537</v>
      </c>
      <c r="Y60" s="89">
        <v>1248.4684999999999</v>
      </c>
      <c r="Z60" s="89">
        <v>1236.278</v>
      </c>
      <c r="AA60" s="89">
        <v>1226.6704999999999</v>
      </c>
      <c r="AB60" s="89">
        <v>1215.8710000000001</v>
      </c>
      <c r="AC60" s="89">
        <v>1204.4755</v>
      </c>
      <c r="AD60" s="89">
        <v>1191.7125000000001</v>
      </c>
      <c r="AE60" s="89">
        <v>1177.5775000000001</v>
      </c>
      <c r="AF60" s="89">
        <v>1164.2945</v>
      </c>
      <c r="AG60" s="89">
        <v>1152.385</v>
      </c>
      <c r="AH60" s="89">
        <v>1139.4670000000001</v>
      </c>
      <c r="AI60" s="89">
        <v>1126.07</v>
      </c>
      <c r="AJ60" s="89">
        <v>1113.8109999999999</v>
      </c>
      <c r="AK60" s="89">
        <v>1100.8685</v>
      </c>
      <c r="AL60" s="89">
        <v>1086.241</v>
      </c>
      <c r="AM60" s="89">
        <v>1072.0535</v>
      </c>
      <c r="AN60" s="89">
        <v>1058.1795</v>
      </c>
      <c r="AO60" s="89">
        <v>1042.9860000000001</v>
      </c>
      <c r="AP60" s="89">
        <v>1027.154</v>
      </c>
      <c r="AQ60" s="89">
        <v>1012.7825</v>
      </c>
      <c r="AR60" s="89">
        <v>998.11900000000003</v>
      </c>
      <c r="AS60" s="89">
        <v>981.53449999999998</v>
      </c>
      <c r="AT60" s="89">
        <v>964.36800000000005</v>
      </c>
      <c r="AU60" s="89">
        <v>947.87099999999998</v>
      </c>
      <c r="AV60" s="89">
        <v>930.21950000000004</v>
      </c>
      <c r="AW60" s="89">
        <v>909.62800000000004</v>
      </c>
      <c r="AX60" s="89">
        <v>888.23050000000001</v>
      </c>
      <c r="AY60" s="89">
        <v>867.39300000000003</v>
      </c>
      <c r="AZ60" s="89">
        <v>846.2115</v>
      </c>
      <c r="BA60" s="89">
        <v>822.92899999999997</v>
      </c>
      <c r="BB60" s="89">
        <v>800.14300000000003</v>
      </c>
      <c r="BC60" s="89">
        <v>778.15099999999995</v>
      </c>
      <c r="BD60" s="89">
        <v>756.06600000000003</v>
      </c>
      <c r="BE60" s="89">
        <v>733.77850000000001</v>
      </c>
      <c r="BF60" s="89">
        <v>710.69200000000001</v>
      </c>
      <c r="BG60" s="89">
        <v>689.28049999999996</v>
      </c>
      <c r="BH60" s="89">
        <v>667.99749999999995</v>
      </c>
      <c r="BI60" s="89">
        <v>644.97</v>
      </c>
      <c r="BJ60" s="89">
        <v>622.73050000000001</v>
      </c>
      <c r="BK60" s="89">
        <v>603.90750000000003</v>
      </c>
      <c r="BL60" s="89">
        <v>581.36400000000003</v>
      </c>
      <c r="BM60" s="89">
        <v>554.12300000000005</v>
      </c>
      <c r="BN60" s="89">
        <v>528.56449999999995</v>
      </c>
      <c r="BO60" s="89">
        <v>504.92099999999999</v>
      </c>
      <c r="BP60" s="89">
        <v>483.54399999999998</v>
      </c>
      <c r="BQ60" s="89">
        <v>462.82299999999998</v>
      </c>
      <c r="BR60" s="89">
        <v>441.041</v>
      </c>
      <c r="BS60" s="89">
        <v>415.19099999999997</v>
      </c>
      <c r="BT60" s="89">
        <v>387.61799999999999</v>
      </c>
      <c r="BU60" s="89">
        <v>361.39249999999998</v>
      </c>
      <c r="BV60" s="89">
        <v>336.06150000000002</v>
      </c>
      <c r="BW60" s="89">
        <v>311.29000000000002</v>
      </c>
      <c r="BX60" s="89">
        <v>286.58</v>
      </c>
      <c r="BY60" s="89">
        <v>262.55900000000003</v>
      </c>
      <c r="BZ60" s="89">
        <v>238.7945</v>
      </c>
      <c r="CA60" s="89">
        <v>215.333</v>
      </c>
      <c r="CB60" s="89">
        <v>193.7405</v>
      </c>
      <c r="CC60" s="89">
        <v>172.95500000000001</v>
      </c>
      <c r="CD60" s="89">
        <v>152.297</v>
      </c>
      <c r="CE60" s="89">
        <v>132.04349999999999</v>
      </c>
      <c r="CF60" s="89">
        <v>112.74850000000001</v>
      </c>
      <c r="CG60" s="89">
        <v>95.6755</v>
      </c>
      <c r="CH60" s="89">
        <v>80.432500000000005</v>
      </c>
      <c r="CI60" s="89">
        <v>67.171499999999995</v>
      </c>
      <c r="CJ60" s="89">
        <v>55.896000000000001</v>
      </c>
      <c r="CK60" s="89">
        <v>45.798999999999999</v>
      </c>
      <c r="CL60" s="89">
        <v>36.847499999999997</v>
      </c>
      <c r="CM60" s="89">
        <v>29.139500000000002</v>
      </c>
      <c r="CN60" s="89">
        <v>22.360499999999998</v>
      </c>
      <c r="CO60" s="89">
        <v>16.440999999999999</v>
      </c>
      <c r="CP60" s="89">
        <v>12.102</v>
      </c>
      <c r="CQ60" s="89">
        <v>9.1114999999999995</v>
      </c>
      <c r="CR60" s="89">
        <v>6.7634999999999996</v>
      </c>
      <c r="CS60" s="89">
        <v>4.8810000000000002</v>
      </c>
      <c r="CT60" s="89">
        <v>3.4245000000000001</v>
      </c>
      <c r="CU60" s="89">
        <v>2.34</v>
      </c>
      <c r="CV60" s="89">
        <v>1.5545</v>
      </c>
      <c r="CW60" s="89">
        <v>0.99950000000000006</v>
      </c>
      <c r="CX60" s="89">
        <v>1.466</v>
      </c>
      <c r="CZ60" s="89">
        <v>76050.684999999983</v>
      </c>
      <c r="DA60" s="89">
        <v>74653.96199999997</v>
      </c>
      <c r="DB60" s="89">
        <v>638.17200000000594</v>
      </c>
    </row>
    <row r="61" spans="1:106" x14ac:dyDescent="0.35">
      <c r="A61" s="90">
        <v>2080</v>
      </c>
      <c r="B61" s="89">
        <v>1397.7190000000001</v>
      </c>
      <c r="C61" s="89">
        <v>1388.3315</v>
      </c>
      <c r="D61" s="89">
        <v>1383.0035</v>
      </c>
      <c r="E61" s="89">
        <v>1377.2265</v>
      </c>
      <c r="F61" s="89">
        <v>1370.9055000000001</v>
      </c>
      <c r="G61" s="89">
        <v>1367.2929999999999</v>
      </c>
      <c r="H61" s="89">
        <v>1365.4175</v>
      </c>
      <c r="I61" s="89">
        <v>1361.231</v>
      </c>
      <c r="J61" s="89">
        <v>1356.1610000000001</v>
      </c>
      <c r="K61" s="89">
        <v>1348.875</v>
      </c>
      <c r="L61" s="89">
        <v>1343.7725</v>
      </c>
      <c r="M61" s="89">
        <v>1339.6015</v>
      </c>
      <c r="N61" s="89">
        <v>1336.0934999999999</v>
      </c>
      <c r="O61" s="89">
        <v>1331.605</v>
      </c>
      <c r="P61" s="89">
        <v>1324.731</v>
      </c>
      <c r="Q61" s="89">
        <v>1319.5129999999999</v>
      </c>
      <c r="R61" s="89">
        <v>1312.2535</v>
      </c>
      <c r="S61" s="89">
        <v>1303.6044999999999</v>
      </c>
      <c r="T61" s="89">
        <v>1298.4604999999999</v>
      </c>
      <c r="U61" s="89">
        <v>1295.0145</v>
      </c>
      <c r="V61" s="89">
        <v>1286.7570000000001</v>
      </c>
      <c r="W61" s="89">
        <v>1275.9735000000001</v>
      </c>
      <c r="X61" s="89">
        <v>1270.175</v>
      </c>
      <c r="Y61" s="89">
        <v>1261.5225</v>
      </c>
      <c r="Z61" s="89">
        <v>1246.3895</v>
      </c>
      <c r="AA61" s="89">
        <v>1234.1295</v>
      </c>
      <c r="AB61" s="89">
        <v>1224.444</v>
      </c>
      <c r="AC61" s="89">
        <v>1213.5605</v>
      </c>
      <c r="AD61" s="89">
        <v>1202.0730000000001</v>
      </c>
      <c r="AE61" s="89">
        <v>1189.2139999999999</v>
      </c>
      <c r="AF61" s="89">
        <v>1174.9760000000001</v>
      </c>
      <c r="AG61" s="89">
        <v>1161.5905</v>
      </c>
      <c r="AH61" s="89">
        <v>1149.5640000000001</v>
      </c>
      <c r="AI61" s="89">
        <v>1136.52</v>
      </c>
      <c r="AJ61" s="89">
        <v>1122.998</v>
      </c>
      <c r="AK61" s="89">
        <v>1110.5915</v>
      </c>
      <c r="AL61" s="89">
        <v>1097.4915000000001</v>
      </c>
      <c r="AM61" s="89">
        <v>1082.6975</v>
      </c>
      <c r="AN61" s="89">
        <v>1068.319</v>
      </c>
      <c r="AO61" s="89">
        <v>1054.2345</v>
      </c>
      <c r="AP61" s="89">
        <v>1038.8130000000001</v>
      </c>
      <c r="AQ61" s="89">
        <v>1022.76</v>
      </c>
      <c r="AR61" s="89">
        <v>1008.159</v>
      </c>
      <c r="AS61" s="89">
        <v>993.2645</v>
      </c>
      <c r="AT61" s="89">
        <v>976.46950000000004</v>
      </c>
      <c r="AU61" s="89">
        <v>959.06949999999995</v>
      </c>
      <c r="AV61" s="89">
        <v>942.32550000000003</v>
      </c>
      <c r="AW61" s="89">
        <v>924.40800000000002</v>
      </c>
      <c r="AX61" s="89">
        <v>903.50549999999998</v>
      </c>
      <c r="AY61" s="89">
        <v>881.75549999999998</v>
      </c>
      <c r="AZ61" s="89">
        <v>860.50750000000005</v>
      </c>
      <c r="BA61" s="89">
        <v>838.93449999999996</v>
      </c>
      <c r="BB61" s="89">
        <v>815.28750000000002</v>
      </c>
      <c r="BC61" s="89">
        <v>792.14149999999995</v>
      </c>
      <c r="BD61" s="89">
        <v>769.82550000000003</v>
      </c>
      <c r="BE61" s="89">
        <v>747.42849999999999</v>
      </c>
      <c r="BF61" s="89">
        <v>724.83799999999997</v>
      </c>
      <c r="BG61" s="89">
        <v>701.44399999999996</v>
      </c>
      <c r="BH61" s="89">
        <v>679.63149999999996</v>
      </c>
      <c r="BI61" s="89">
        <v>657.86749999999995</v>
      </c>
      <c r="BJ61" s="89">
        <v>634.28150000000005</v>
      </c>
      <c r="BK61" s="89">
        <v>611.45950000000005</v>
      </c>
      <c r="BL61" s="89">
        <v>591.96349999999995</v>
      </c>
      <c r="BM61" s="89">
        <v>568.75900000000001</v>
      </c>
      <c r="BN61" s="89">
        <v>540.99749999999995</v>
      </c>
      <c r="BO61" s="89">
        <v>514.88499999999999</v>
      </c>
      <c r="BP61" s="89">
        <v>490.798</v>
      </c>
      <c r="BQ61" s="89">
        <v>469.04349999999999</v>
      </c>
      <c r="BR61" s="89">
        <v>447.87799999999999</v>
      </c>
      <c r="BS61" s="89">
        <v>425.68599999999998</v>
      </c>
      <c r="BT61" s="89">
        <v>399.51600000000002</v>
      </c>
      <c r="BU61" s="89">
        <v>371.78899999999999</v>
      </c>
      <c r="BV61" s="89">
        <v>345.41699999999997</v>
      </c>
      <c r="BW61" s="89">
        <v>319.92500000000001</v>
      </c>
      <c r="BX61" s="89">
        <v>295.113</v>
      </c>
      <c r="BY61" s="89">
        <v>270.45049999999998</v>
      </c>
      <c r="BZ61" s="89">
        <v>246.58500000000001</v>
      </c>
      <c r="CA61" s="89">
        <v>223.12100000000001</v>
      </c>
      <c r="CB61" s="89">
        <v>200.03899999999999</v>
      </c>
      <c r="CC61" s="89">
        <v>178.85599999999999</v>
      </c>
      <c r="CD61" s="89">
        <v>158.57550000000001</v>
      </c>
      <c r="CE61" s="89">
        <v>138.54400000000001</v>
      </c>
      <c r="CF61" s="89">
        <v>118.98099999999999</v>
      </c>
      <c r="CG61" s="89">
        <v>100.48399999999999</v>
      </c>
      <c r="CH61" s="89">
        <v>84.282499999999999</v>
      </c>
      <c r="CI61" s="89">
        <v>69.98</v>
      </c>
      <c r="CJ61" s="89">
        <v>57.683</v>
      </c>
      <c r="CK61" s="89">
        <v>47.333500000000001</v>
      </c>
      <c r="CL61" s="89">
        <v>38.208500000000001</v>
      </c>
      <c r="CM61" s="89">
        <v>30.255500000000001</v>
      </c>
      <c r="CN61" s="89">
        <v>23.5105</v>
      </c>
      <c r="CO61" s="89">
        <v>17.715499999999999</v>
      </c>
      <c r="CP61" s="89">
        <v>12.781499999999999</v>
      </c>
      <c r="CQ61" s="89">
        <v>9.2110000000000003</v>
      </c>
      <c r="CR61" s="89">
        <v>6.7854999999999999</v>
      </c>
      <c r="CS61" s="89">
        <v>4.923</v>
      </c>
      <c r="CT61" s="89">
        <v>3.468</v>
      </c>
      <c r="CU61" s="89">
        <v>2.3755000000000002</v>
      </c>
      <c r="CV61" s="89">
        <v>1.585</v>
      </c>
      <c r="CW61" s="89">
        <v>1.0255000000000001</v>
      </c>
      <c r="CX61" s="89">
        <v>1.5315000000000001</v>
      </c>
      <c r="CZ61" s="89">
        <v>76798.272999999986</v>
      </c>
      <c r="DA61" s="89">
        <v>75400.553999999989</v>
      </c>
      <c r="DB61" s="89">
        <v>650.13099999999395</v>
      </c>
    </row>
    <row r="62" spans="1:106" x14ac:dyDescent="0.35">
      <c r="A62" s="90">
        <v>2081</v>
      </c>
      <c r="B62" s="89">
        <v>1400.0640000000001</v>
      </c>
      <c r="C62" s="89">
        <v>1389.4594999999999</v>
      </c>
      <c r="D62" s="89">
        <v>1383.6234999999999</v>
      </c>
      <c r="E62" s="89">
        <v>1379.643</v>
      </c>
      <c r="F62" s="89">
        <v>1374.7215000000001</v>
      </c>
      <c r="G62" s="89">
        <v>1368.9845</v>
      </c>
      <c r="H62" s="89">
        <v>1365.7560000000001</v>
      </c>
      <c r="I62" s="89">
        <v>1364.136</v>
      </c>
      <c r="J62" s="89">
        <v>1360.1334999999999</v>
      </c>
      <c r="K62" s="89">
        <v>1355.1935000000001</v>
      </c>
      <c r="L62" s="89">
        <v>1347.992</v>
      </c>
      <c r="M62" s="89">
        <v>1342.9314999999999</v>
      </c>
      <c r="N62" s="89">
        <v>1338.7684999999999</v>
      </c>
      <c r="O62" s="89">
        <v>1335.2325000000001</v>
      </c>
      <c r="P62" s="89">
        <v>1330.6845000000001</v>
      </c>
      <c r="Q62" s="89">
        <v>1323.7194999999999</v>
      </c>
      <c r="R62" s="89">
        <v>1318.3820000000001</v>
      </c>
      <c r="S62" s="89">
        <v>1310.98</v>
      </c>
      <c r="T62" s="89">
        <v>1302.1814999999999</v>
      </c>
      <c r="U62" s="89">
        <v>1296.886</v>
      </c>
      <c r="V62" s="89">
        <v>1293.3035</v>
      </c>
      <c r="W62" s="89">
        <v>1284.9314999999999</v>
      </c>
      <c r="X62" s="89">
        <v>1274.0545</v>
      </c>
      <c r="Y62" s="89">
        <v>1268.1645000000001</v>
      </c>
      <c r="Z62" s="89">
        <v>1259.4349999999999</v>
      </c>
      <c r="AA62" s="89">
        <v>1244.2394999999999</v>
      </c>
      <c r="AB62" s="89">
        <v>1231.9069999999999</v>
      </c>
      <c r="AC62" s="89">
        <v>1222.136</v>
      </c>
      <c r="AD62" s="89">
        <v>1211.1595</v>
      </c>
      <c r="AE62" s="89">
        <v>1199.5744999999999</v>
      </c>
      <c r="AF62" s="89">
        <v>1186.6099999999999</v>
      </c>
      <c r="AG62" s="89">
        <v>1172.2715000000001</v>
      </c>
      <c r="AH62" s="89">
        <v>1158.7729999999999</v>
      </c>
      <c r="AI62" s="89">
        <v>1146.6185</v>
      </c>
      <c r="AJ62" s="89">
        <v>1133.4480000000001</v>
      </c>
      <c r="AK62" s="89">
        <v>1119.7840000000001</v>
      </c>
      <c r="AL62" s="89">
        <v>1107.2184999999999</v>
      </c>
      <c r="AM62" s="89">
        <v>1093.9480000000001</v>
      </c>
      <c r="AN62" s="89">
        <v>1078.9639999999999</v>
      </c>
      <c r="AO62" s="89">
        <v>1064.3755000000001</v>
      </c>
      <c r="AP62" s="89">
        <v>1050.0574999999999</v>
      </c>
      <c r="AQ62" s="89">
        <v>1034.4114999999999</v>
      </c>
      <c r="AR62" s="89">
        <v>1018.1345</v>
      </c>
      <c r="AS62" s="89">
        <v>1003.3015</v>
      </c>
      <c r="AT62" s="89">
        <v>988.18499999999995</v>
      </c>
      <c r="AU62" s="89">
        <v>971.15350000000001</v>
      </c>
      <c r="AV62" s="89">
        <v>953.5095</v>
      </c>
      <c r="AW62" s="89">
        <v>936.49149999999997</v>
      </c>
      <c r="AX62" s="89">
        <v>918.24099999999999</v>
      </c>
      <c r="AY62" s="89">
        <v>896.97500000000002</v>
      </c>
      <c r="AZ62" s="89">
        <v>874.81399999999996</v>
      </c>
      <c r="BA62" s="89">
        <v>853.16549999999995</v>
      </c>
      <c r="BB62" s="89">
        <v>831.20399999999995</v>
      </c>
      <c r="BC62" s="89">
        <v>807.19449999999995</v>
      </c>
      <c r="BD62" s="89">
        <v>783.72900000000004</v>
      </c>
      <c r="BE62" s="89">
        <v>761.09550000000002</v>
      </c>
      <c r="BF62" s="89">
        <v>738.38850000000002</v>
      </c>
      <c r="BG62" s="89">
        <v>715.47550000000001</v>
      </c>
      <c r="BH62" s="89">
        <v>691.69749999999999</v>
      </c>
      <c r="BI62" s="89">
        <v>669.39949999999999</v>
      </c>
      <c r="BJ62" s="89">
        <v>647.04300000000001</v>
      </c>
      <c r="BK62" s="89">
        <v>622.88</v>
      </c>
      <c r="BL62" s="89">
        <v>599.447</v>
      </c>
      <c r="BM62" s="89">
        <v>579.21100000000001</v>
      </c>
      <c r="BN62" s="89">
        <v>555.37149999999997</v>
      </c>
      <c r="BO62" s="89">
        <v>527.08199999999999</v>
      </c>
      <c r="BP62" s="89">
        <v>500.57</v>
      </c>
      <c r="BQ62" s="89">
        <v>476.16500000000002</v>
      </c>
      <c r="BR62" s="89">
        <v>453.98250000000002</v>
      </c>
      <c r="BS62" s="89">
        <v>432.36849999999998</v>
      </c>
      <c r="BT62" s="89">
        <v>409.69900000000001</v>
      </c>
      <c r="BU62" s="89">
        <v>383.286</v>
      </c>
      <c r="BV62" s="89">
        <v>355.43450000000001</v>
      </c>
      <c r="BW62" s="89">
        <v>328.90949999999998</v>
      </c>
      <c r="BX62" s="89">
        <v>303.37299999999999</v>
      </c>
      <c r="BY62" s="89">
        <v>278.57249999999999</v>
      </c>
      <c r="BZ62" s="89">
        <v>254.06</v>
      </c>
      <c r="CA62" s="89">
        <v>230.45650000000001</v>
      </c>
      <c r="CB62" s="89">
        <v>207.32400000000001</v>
      </c>
      <c r="CC62" s="89">
        <v>184.71299999999999</v>
      </c>
      <c r="CD62" s="89">
        <v>164.02099999999999</v>
      </c>
      <c r="CE62" s="89">
        <v>144.286</v>
      </c>
      <c r="CF62" s="89">
        <v>124.8655</v>
      </c>
      <c r="CG62" s="89">
        <v>106.0635</v>
      </c>
      <c r="CH62" s="89">
        <v>88.540999999999997</v>
      </c>
      <c r="CI62" s="89">
        <v>73.349500000000006</v>
      </c>
      <c r="CJ62" s="89">
        <v>60.112499999999997</v>
      </c>
      <c r="CK62" s="89">
        <v>48.860999999999997</v>
      </c>
      <c r="CL62" s="89">
        <v>39.500999999999998</v>
      </c>
      <c r="CM62" s="89">
        <v>31.3825</v>
      </c>
      <c r="CN62" s="89">
        <v>24.418500000000002</v>
      </c>
      <c r="CO62" s="89">
        <v>18.6325</v>
      </c>
      <c r="CP62" s="89">
        <v>13.778499999999999</v>
      </c>
      <c r="CQ62" s="89">
        <v>9.7330000000000005</v>
      </c>
      <c r="CR62" s="89">
        <v>6.8620000000000001</v>
      </c>
      <c r="CS62" s="89">
        <v>4.9400000000000004</v>
      </c>
      <c r="CT62" s="89">
        <v>3.4980000000000002</v>
      </c>
      <c r="CU62" s="89">
        <v>2.4064999999999999</v>
      </c>
      <c r="CV62" s="89">
        <v>1.609</v>
      </c>
      <c r="CW62" s="89">
        <v>1.046</v>
      </c>
      <c r="CX62" s="89">
        <v>1.5860000000000001</v>
      </c>
      <c r="CZ62" s="89">
        <v>77536.455499999953</v>
      </c>
      <c r="DA62" s="89">
        <v>76136.391499999954</v>
      </c>
      <c r="DB62" s="89">
        <v>661.88150000003225</v>
      </c>
    </row>
    <row r="63" spans="1:106" x14ac:dyDescent="0.35">
      <c r="A63" s="90">
        <v>2082</v>
      </c>
      <c r="B63" s="89">
        <v>1401.6365000000001</v>
      </c>
      <c r="C63" s="89">
        <v>1391.9494999999999</v>
      </c>
      <c r="D63" s="89">
        <v>1384.8230000000001</v>
      </c>
      <c r="E63" s="89">
        <v>1380.3095000000001</v>
      </c>
      <c r="F63" s="89">
        <v>1377.1659999999999</v>
      </c>
      <c r="G63" s="89">
        <v>1372.818</v>
      </c>
      <c r="H63" s="89">
        <v>1367.463</v>
      </c>
      <c r="I63" s="89">
        <v>1364.4884999999999</v>
      </c>
      <c r="J63" s="89">
        <v>1363.0485000000001</v>
      </c>
      <c r="K63" s="89">
        <v>1359.174</v>
      </c>
      <c r="L63" s="89">
        <v>1354.316</v>
      </c>
      <c r="M63" s="89">
        <v>1347.1579999999999</v>
      </c>
      <c r="N63" s="89">
        <v>1342.105</v>
      </c>
      <c r="O63" s="89">
        <v>1337.9145000000001</v>
      </c>
      <c r="P63" s="89">
        <v>1334.319</v>
      </c>
      <c r="Q63" s="89">
        <v>1329.6785</v>
      </c>
      <c r="R63" s="89">
        <v>1322.5944999999999</v>
      </c>
      <c r="S63" s="89">
        <v>1317.1134999999999</v>
      </c>
      <c r="T63" s="89">
        <v>1309.56</v>
      </c>
      <c r="U63" s="89">
        <v>1300.6144999999999</v>
      </c>
      <c r="V63" s="89">
        <v>1295.1855</v>
      </c>
      <c r="W63" s="89">
        <v>1291.4825000000001</v>
      </c>
      <c r="X63" s="89">
        <v>1283.0139999999999</v>
      </c>
      <c r="Y63" s="89">
        <v>1272.0550000000001</v>
      </c>
      <c r="Z63" s="89">
        <v>1266.0840000000001</v>
      </c>
      <c r="AA63" s="89">
        <v>1257.2815000000001</v>
      </c>
      <c r="AB63" s="89">
        <v>1242.019</v>
      </c>
      <c r="AC63" s="89">
        <v>1229.6065000000001</v>
      </c>
      <c r="AD63" s="89">
        <v>1219.742</v>
      </c>
      <c r="AE63" s="89">
        <v>1208.6675</v>
      </c>
      <c r="AF63" s="89">
        <v>1196.9735000000001</v>
      </c>
      <c r="AG63" s="89">
        <v>1183.9059999999999</v>
      </c>
      <c r="AH63" s="89">
        <v>1169.4575</v>
      </c>
      <c r="AI63" s="89">
        <v>1155.8354999999999</v>
      </c>
      <c r="AJ63" s="89">
        <v>1143.5530000000001</v>
      </c>
      <c r="AK63" s="89">
        <v>1130.2405000000001</v>
      </c>
      <c r="AL63" s="89">
        <v>1116.421</v>
      </c>
      <c r="AM63" s="89">
        <v>1103.684</v>
      </c>
      <c r="AN63" s="89">
        <v>1090.2170000000001</v>
      </c>
      <c r="AO63" s="89">
        <v>1075.0250000000001</v>
      </c>
      <c r="AP63" s="89">
        <v>1060.2035000000001</v>
      </c>
      <c r="AQ63" s="89">
        <v>1045.6545000000001</v>
      </c>
      <c r="AR63" s="89">
        <v>1029.7809999999999</v>
      </c>
      <c r="AS63" s="89">
        <v>1013.2775</v>
      </c>
      <c r="AT63" s="89">
        <v>998.221</v>
      </c>
      <c r="AU63" s="89">
        <v>982.85900000000004</v>
      </c>
      <c r="AV63" s="89">
        <v>965.57849999999996</v>
      </c>
      <c r="AW63" s="89">
        <v>947.66300000000001</v>
      </c>
      <c r="AX63" s="89">
        <v>930.30250000000001</v>
      </c>
      <c r="AY63" s="89">
        <v>911.66449999999998</v>
      </c>
      <c r="AZ63" s="89">
        <v>889.97649999999999</v>
      </c>
      <c r="BA63" s="89">
        <v>867.41250000000002</v>
      </c>
      <c r="BB63" s="89">
        <v>845.36800000000005</v>
      </c>
      <c r="BC63" s="89">
        <v>823.01800000000003</v>
      </c>
      <c r="BD63" s="89">
        <v>798.68949999999995</v>
      </c>
      <c r="BE63" s="89">
        <v>774.91</v>
      </c>
      <c r="BF63" s="89">
        <v>751.96199999999999</v>
      </c>
      <c r="BG63" s="89">
        <v>728.92499999999995</v>
      </c>
      <c r="BH63" s="89">
        <v>705.6105</v>
      </c>
      <c r="BI63" s="89">
        <v>681.36350000000004</v>
      </c>
      <c r="BJ63" s="89">
        <v>658.46699999999998</v>
      </c>
      <c r="BK63" s="89">
        <v>635.49549999999999</v>
      </c>
      <c r="BL63" s="89">
        <v>610.72799999999995</v>
      </c>
      <c r="BM63" s="89">
        <v>586.62099999999998</v>
      </c>
      <c r="BN63" s="89">
        <v>565.66650000000004</v>
      </c>
      <c r="BO63" s="89">
        <v>541.178</v>
      </c>
      <c r="BP63" s="89">
        <v>512.51900000000001</v>
      </c>
      <c r="BQ63" s="89">
        <v>485.73500000000001</v>
      </c>
      <c r="BR63" s="89">
        <v>460.96300000000002</v>
      </c>
      <c r="BS63" s="89">
        <v>438.34800000000001</v>
      </c>
      <c r="BT63" s="89">
        <v>416.21699999999998</v>
      </c>
      <c r="BU63" s="89">
        <v>393.142</v>
      </c>
      <c r="BV63" s="89">
        <v>366.51299999999998</v>
      </c>
      <c r="BW63" s="89">
        <v>338.53149999999999</v>
      </c>
      <c r="BX63" s="89">
        <v>311.97199999999998</v>
      </c>
      <c r="BY63" s="89">
        <v>286.44400000000002</v>
      </c>
      <c r="BZ63" s="89">
        <v>261.75749999999999</v>
      </c>
      <c r="CA63" s="89">
        <v>237.50399999999999</v>
      </c>
      <c r="CB63" s="89">
        <v>214.19550000000001</v>
      </c>
      <c r="CC63" s="89">
        <v>191.48849999999999</v>
      </c>
      <c r="CD63" s="89">
        <v>169.43199999999999</v>
      </c>
      <c r="CE63" s="89">
        <v>149.273</v>
      </c>
      <c r="CF63" s="89">
        <v>130.07</v>
      </c>
      <c r="CG63" s="89">
        <v>111.336</v>
      </c>
      <c r="CH63" s="89">
        <v>93.480999999999995</v>
      </c>
      <c r="CI63" s="89">
        <v>77.076499999999996</v>
      </c>
      <c r="CJ63" s="89">
        <v>63.024000000000001</v>
      </c>
      <c r="CK63" s="89">
        <v>50.933500000000002</v>
      </c>
      <c r="CL63" s="89">
        <v>40.787999999999997</v>
      </c>
      <c r="CM63" s="89">
        <v>32.454000000000001</v>
      </c>
      <c r="CN63" s="89">
        <v>25.335999999999999</v>
      </c>
      <c r="CO63" s="89">
        <v>19.358000000000001</v>
      </c>
      <c r="CP63" s="89">
        <v>14.496499999999999</v>
      </c>
      <c r="CQ63" s="89">
        <v>10.496</v>
      </c>
      <c r="CR63" s="89">
        <v>7.2545000000000002</v>
      </c>
      <c r="CS63" s="89">
        <v>4.9969999999999999</v>
      </c>
      <c r="CT63" s="89">
        <v>3.5114999999999998</v>
      </c>
      <c r="CU63" s="89">
        <v>2.4279999999999999</v>
      </c>
      <c r="CV63" s="89">
        <v>1.63</v>
      </c>
      <c r="CW63" s="89">
        <v>1.0620000000000001</v>
      </c>
      <c r="CX63" s="89">
        <v>1.6319999999999999</v>
      </c>
      <c r="CZ63" s="89">
        <v>78264.69650000002</v>
      </c>
      <c r="DA63" s="89">
        <v>76863.060000000027</v>
      </c>
      <c r="DB63" s="89">
        <v>673.39549999992596</v>
      </c>
    </row>
    <row r="64" spans="1:106" x14ac:dyDescent="0.35">
      <c r="A64" s="90">
        <v>2083</v>
      </c>
      <c r="B64" s="89">
        <v>1402.0025000000001</v>
      </c>
      <c r="C64" s="89">
        <v>1393.6690000000001</v>
      </c>
      <c r="D64" s="89">
        <v>1387.38</v>
      </c>
      <c r="E64" s="89">
        <v>1381.5535</v>
      </c>
      <c r="F64" s="89">
        <v>1377.8634999999999</v>
      </c>
      <c r="G64" s="89">
        <v>1375.2819999999999</v>
      </c>
      <c r="H64" s="89">
        <v>1371.3095000000001</v>
      </c>
      <c r="I64" s="89">
        <v>1366.2085</v>
      </c>
      <c r="J64" s="89">
        <v>1363.4135000000001</v>
      </c>
      <c r="K64" s="89">
        <v>1362.0985000000001</v>
      </c>
      <c r="L64" s="89">
        <v>1358.3035</v>
      </c>
      <c r="M64" s="89">
        <v>1353.4875</v>
      </c>
      <c r="N64" s="89">
        <v>1346.3375000000001</v>
      </c>
      <c r="O64" s="89">
        <v>1341.2574999999999</v>
      </c>
      <c r="P64" s="89">
        <v>1337.0084999999999</v>
      </c>
      <c r="Q64" s="89">
        <v>1333.319</v>
      </c>
      <c r="R64" s="89">
        <v>1328.5574999999999</v>
      </c>
      <c r="S64" s="89">
        <v>1321.3325</v>
      </c>
      <c r="T64" s="89">
        <v>1315.6975</v>
      </c>
      <c r="U64" s="89">
        <v>1307.9960000000001</v>
      </c>
      <c r="V64" s="89">
        <v>1298.922</v>
      </c>
      <c r="W64" s="89">
        <v>1293.377</v>
      </c>
      <c r="X64" s="89">
        <v>1289.5705</v>
      </c>
      <c r="Y64" s="89">
        <v>1281.0165</v>
      </c>
      <c r="Z64" s="89">
        <v>1269.9870000000001</v>
      </c>
      <c r="AA64" s="89">
        <v>1263.9390000000001</v>
      </c>
      <c r="AB64" s="89">
        <v>1255.0574999999999</v>
      </c>
      <c r="AC64" s="89">
        <v>1239.721</v>
      </c>
      <c r="AD64" s="89">
        <v>1227.222</v>
      </c>
      <c r="AE64" s="89">
        <v>1217.2560000000001</v>
      </c>
      <c r="AF64" s="89">
        <v>1206.0725</v>
      </c>
      <c r="AG64" s="89">
        <v>1194.2735</v>
      </c>
      <c r="AH64" s="89">
        <v>1181.0930000000001</v>
      </c>
      <c r="AI64" s="89">
        <v>1166.5245</v>
      </c>
      <c r="AJ64" s="89">
        <v>1152.7795000000001</v>
      </c>
      <c r="AK64" s="89">
        <v>1140.3520000000001</v>
      </c>
      <c r="AL64" s="89">
        <v>1126.884</v>
      </c>
      <c r="AM64" s="89">
        <v>1112.8965000000001</v>
      </c>
      <c r="AN64" s="89">
        <v>1099.961</v>
      </c>
      <c r="AO64" s="89">
        <v>1086.2795000000001</v>
      </c>
      <c r="AP64" s="89">
        <v>1070.856</v>
      </c>
      <c r="AQ64" s="89">
        <v>1055.8030000000001</v>
      </c>
      <c r="AR64" s="89">
        <v>1041.0205000000001</v>
      </c>
      <c r="AS64" s="89">
        <v>1024.9165</v>
      </c>
      <c r="AT64" s="89">
        <v>1008.198</v>
      </c>
      <c r="AU64" s="89">
        <v>992.89300000000003</v>
      </c>
      <c r="AV64" s="89">
        <v>977.27149999999995</v>
      </c>
      <c r="AW64" s="89">
        <v>959.71450000000004</v>
      </c>
      <c r="AX64" s="89">
        <v>941.45899999999995</v>
      </c>
      <c r="AY64" s="89">
        <v>923.7</v>
      </c>
      <c r="AZ64" s="89">
        <v>904.61249999999995</v>
      </c>
      <c r="BA64" s="89">
        <v>882.5095</v>
      </c>
      <c r="BB64" s="89">
        <v>859.54750000000001</v>
      </c>
      <c r="BC64" s="89">
        <v>837.10699999999997</v>
      </c>
      <c r="BD64" s="89">
        <v>814.41300000000001</v>
      </c>
      <c r="BE64" s="89">
        <v>789.77</v>
      </c>
      <c r="BF64" s="89">
        <v>765.68200000000002</v>
      </c>
      <c r="BG64" s="89">
        <v>742.39750000000004</v>
      </c>
      <c r="BH64" s="89">
        <v>718.95100000000002</v>
      </c>
      <c r="BI64" s="89">
        <v>695.14800000000002</v>
      </c>
      <c r="BJ64" s="89">
        <v>670.31700000000001</v>
      </c>
      <c r="BK64" s="89">
        <v>646.79899999999998</v>
      </c>
      <c r="BL64" s="89">
        <v>623.1825</v>
      </c>
      <c r="BM64" s="89">
        <v>597.74649999999997</v>
      </c>
      <c r="BN64" s="89">
        <v>572.99099999999999</v>
      </c>
      <c r="BO64" s="89">
        <v>551.29899999999998</v>
      </c>
      <c r="BP64" s="89">
        <v>526.31550000000004</v>
      </c>
      <c r="BQ64" s="89">
        <v>497.41800000000001</v>
      </c>
      <c r="BR64" s="89">
        <v>470.31400000000002</v>
      </c>
      <c r="BS64" s="89">
        <v>445.17349999999999</v>
      </c>
      <c r="BT64" s="89">
        <v>422.05799999999999</v>
      </c>
      <c r="BU64" s="89">
        <v>399.4785</v>
      </c>
      <c r="BV64" s="89">
        <v>376.02100000000002</v>
      </c>
      <c r="BW64" s="89">
        <v>349.16550000000001</v>
      </c>
      <c r="BX64" s="89">
        <v>321.17750000000001</v>
      </c>
      <c r="BY64" s="89">
        <v>294.63600000000002</v>
      </c>
      <c r="BZ64" s="89">
        <v>269.22050000000002</v>
      </c>
      <c r="CA64" s="89">
        <v>244.761</v>
      </c>
      <c r="CB64" s="89">
        <v>220.8</v>
      </c>
      <c r="CC64" s="89">
        <v>197.88249999999999</v>
      </c>
      <c r="CD64" s="89">
        <v>175.6875</v>
      </c>
      <c r="CE64" s="89">
        <v>154.22999999999999</v>
      </c>
      <c r="CF64" s="89">
        <v>134.59350000000001</v>
      </c>
      <c r="CG64" s="89">
        <v>116.0025</v>
      </c>
      <c r="CH64" s="89">
        <v>98.150999999999996</v>
      </c>
      <c r="CI64" s="89">
        <v>81.396000000000001</v>
      </c>
      <c r="CJ64" s="89">
        <v>66.242500000000007</v>
      </c>
      <c r="CK64" s="89">
        <v>53.414000000000001</v>
      </c>
      <c r="CL64" s="89">
        <v>42.529499999999999</v>
      </c>
      <c r="CM64" s="89">
        <v>33.520000000000003</v>
      </c>
      <c r="CN64" s="89">
        <v>26.207999999999998</v>
      </c>
      <c r="CO64" s="89">
        <v>20.091000000000001</v>
      </c>
      <c r="CP64" s="89">
        <v>15.065</v>
      </c>
      <c r="CQ64" s="89">
        <v>11.045500000000001</v>
      </c>
      <c r="CR64" s="89">
        <v>7.8265000000000002</v>
      </c>
      <c r="CS64" s="89">
        <v>5.2850000000000001</v>
      </c>
      <c r="CT64" s="89">
        <v>3.5535000000000001</v>
      </c>
      <c r="CU64" s="89">
        <v>2.4375</v>
      </c>
      <c r="CV64" s="89">
        <v>1.645</v>
      </c>
      <c r="CW64" s="89">
        <v>1.0760000000000001</v>
      </c>
      <c r="CX64" s="89">
        <v>1.671</v>
      </c>
      <c r="CZ64" s="89">
        <v>78981.659</v>
      </c>
      <c r="DA64" s="89">
        <v>77579.656499999997</v>
      </c>
      <c r="DB64" s="89">
        <v>685.0400000000227</v>
      </c>
    </row>
    <row r="65" spans="1:106" x14ac:dyDescent="0.35">
      <c r="A65" s="90">
        <v>2084</v>
      </c>
      <c r="B65" s="89">
        <v>1401.3254999999999</v>
      </c>
      <c r="C65" s="89">
        <v>1394.1690000000001</v>
      </c>
      <c r="D65" s="89">
        <v>1389.1595</v>
      </c>
      <c r="E65" s="89">
        <v>1384.1445000000001</v>
      </c>
      <c r="F65" s="89">
        <v>1379.1324999999999</v>
      </c>
      <c r="G65" s="89">
        <v>1375.998</v>
      </c>
      <c r="H65" s="89">
        <v>1373.7855</v>
      </c>
      <c r="I65" s="89">
        <v>1370.0635</v>
      </c>
      <c r="J65" s="89">
        <v>1365.1424999999999</v>
      </c>
      <c r="K65" s="89">
        <v>1362.4725000000001</v>
      </c>
      <c r="L65" s="89">
        <v>1361.2339999999999</v>
      </c>
      <c r="M65" s="89">
        <v>1357.4804999999999</v>
      </c>
      <c r="N65" s="89">
        <v>1352.6704999999999</v>
      </c>
      <c r="O65" s="89">
        <v>1345.4949999999999</v>
      </c>
      <c r="P65" s="89">
        <v>1340.357</v>
      </c>
      <c r="Q65" s="89">
        <v>1336.0139999999999</v>
      </c>
      <c r="R65" s="89">
        <v>1332.2035000000001</v>
      </c>
      <c r="S65" s="89">
        <v>1327.2995000000001</v>
      </c>
      <c r="T65" s="89">
        <v>1319.9214999999999</v>
      </c>
      <c r="U65" s="89">
        <v>1314.1365000000001</v>
      </c>
      <c r="V65" s="89">
        <v>1306.3045</v>
      </c>
      <c r="W65" s="89">
        <v>1297.1210000000001</v>
      </c>
      <c r="X65" s="89">
        <v>1291.4765</v>
      </c>
      <c r="Y65" s="89">
        <v>1287.5775000000001</v>
      </c>
      <c r="Z65" s="89">
        <v>1278.95</v>
      </c>
      <c r="AA65" s="89">
        <v>1267.8530000000001</v>
      </c>
      <c r="AB65" s="89">
        <v>1261.7215000000001</v>
      </c>
      <c r="AC65" s="89">
        <v>1252.7539999999999</v>
      </c>
      <c r="AD65" s="89">
        <v>1237.337</v>
      </c>
      <c r="AE65" s="89">
        <v>1224.7429999999999</v>
      </c>
      <c r="AF65" s="89">
        <v>1214.6669999999999</v>
      </c>
      <c r="AG65" s="89">
        <v>1203.3775000000001</v>
      </c>
      <c r="AH65" s="89">
        <v>1191.462</v>
      </c>
      <c r="AI65" s="89">
        <v>1178.1590000000001</v>
      </c>
      <c r="AJ65" s="89">
        <v>1163.47</v>
      </c>
      <c r="AK65" s="89">
        <v>1149.585</v>
      </c>
      <c r="AL65" s="89">
        <v>1137.001</v>
      </c>
      <c r="AM65" s="89">
        <v>1123.3630000000001</v>
      </c>
      <c r="AN65" s="89">
        <v>1109.181</v>
      </c>
      <c r="AO65" s="89">
        <v>1096.028</v>
      </c>
      <c r="AP65" s="89">
        <v>1082.1085</v>
      </c>
      <c r="AQ65" s="89">
        <v>1066.4535000000001</v>
      </c>
      <c r="AR65" s="89">
        <v>1051.1685</v>
      </c>
      <c r="AS65" s="89">
        <v>1036.1495</v>
      </c>
      <c r="AT65" s="89">
        <v>1019.8265</v>
      </c>
      <c r="AU65" s="89">
        <v>1002.866</v>
      </c>
      <c r="AV65" s="89">
        <v>987.30100000000004</v>
      </c>
      <c r="AW65" s="89">
        <v>971.39099999999996</v>
      </c>
      <c r="AX65" s="89">
        <v>953.48800000000006</v>
      </c>
      <c r="AY65" s="89">
        <v>934.83550000000002</v>
      </c>
      <c r="AZ65" s="89">
        <v>916.61350000000004</v>
      </c>
      <c r="BA65" s="89">
        <v>897.08399999999995</v>
      </c>
      <c r="BB65" s="89">
        <v>874.56849999999997</v>
      </c>
      <c r="BC65" s="89">
        <v>851.2115</v>
      </c>
      <c r="BD65" s="89">
        <v>828.41949999999997</v>
      </c>
      <c r="BE65" s="89">
        <v>805.38499999999999</v>
      </c>
      <c r="BF65" s="89">
        <v>780.43449999999996</v>
      </c>
      <c r="BG65" s="89">
        <v>756.01499999999999</v>
      </c>
      <c r="BH65" s="89">
        <v>732.31449999999995</v>
      </c>
      <c r="BI65" s="89">
        <v>708.36850000000004</v>
      </c>
      <c r="BJ65" s="89">
        <v>683.95799999999997</v>
      </c>
      <c r="BK65" s="89">
        <v>658.52149999999995</v>
      </c>
      <c r="BL65" s="89">
        <v>634.35050000000001</v>
      </c>
      <c r="BM65" s="89">
        <v>610.02099999999996</v>
      </c>
      <c r="BN65" s="89">
        <v>583.94500000000005</v>
      </c>
      <c r="BO65" s="89">
        <v>558.52650000000006</v>
      </c>
      <c r="BP65" s="89">
        <v>536.24800000000005</v>
      </c>
      <c r="BQ65" s="89">
        <v>510.89699999999999</v>
      </c>
      <c r="BR65" s="89">
        <v>481.71350000000001</v>
      </c>
      <c r="BS65" s="89">
        <v>454.29</v>
      </c>
      <c r="BT65" s="89">
        <v>428.714</v>
      </c>
      <c r="BU65" s="89">
        <v>405.16649999999998</v>
      </c>
      <c r="BV65" s="89">
        <v>382.16149999999999</v>
      </c>
      <c r="BW65" s="89">
        <v>358.30349999999999</v>
      </c>
      <c r="BX65" s="89">
        <v>331.34500000000003</v>
      </c>
      <c r="BY65" s="89">
        <v>303.40350000000001</v>
      </c>
      <c r="BZ65" s="89">
        <v>276.98899999999998</v>
      </c>
      <c r="CA65" s="89">
        <v>251.80199999999999</v>
      </c>
      <c r="CB65" s="89">
        <v>227.602</v>
      </c>
      <c r="CC65" s="89">
        <v>204.03299999999999</v>
      </c>
      <c r="CD65" s="89">
        <v>181.596</v>
      </c>
      <c r="CE65" s="89">
        <v>159.96</v>
      </c>
      <c r="CF65" s="89">
        <v>139.09350000000001</v>
      </c>
      <c r="CG65" s="89">
        <v>120.0635</v>
      </c>
      <c r="CH65" s="89">
        <v>102.2885</v>
      </c>
      <c r="CI65" s="89">
        <v>85.483000000000004</v>
      </c>
      <c r="CJ65" s="89">
        <v>69.972999999999999</v>
      </c>
      <c r="CK65" s="89">
        <v>56.155999999999999</v>
      </c>
      <c r="CL65" s="89">
        <v>44.611499999999999</v>
      </c>
      <c r="CM65" s="89">
        <v>34.959499999999998</v>
      </c>
      <c r="CN65" s="89">
        <v>27.076000000000001</v>
      </c>
      <c r="CO65" s="89">
        <v>20.788</v>
      </c>
      <c r="CP65" s="89">
        <v>15.638999999999999</v>
      </c>
      <c r="CQ65" s="89">
        <v>11.481999999999999</v>
      </c>
      <c r="CR65" s="89">
        <v>8.2390000000000008</v>
      </c>
      <c r="CS65" s="89">
        <v>5.7045000000000003</v>
      </c>
      <c r="CT65" s="89">
        <v>3.76</v>
      </c>
      <c r="CU65" s="89">
        <v>2.4674999999999998</v>
      </c>
      <c r="CV65" s="89">
        <v>1.6519999999999999</v>
      </c>
      <c r="CW65" s="89">
        <v>1.0860000000000001</v>
      </c>
      <c r="CX65" s="89">
        <v>1.704</v>
      </c>
      <c r="CZ65" s="89">
        <v>79686.112500000003</v>
      </c>
      <c r="DA65" s="89">
        <v>78284.786999999997</v>
      </c>
      <c r="DB65" s="89">
        <v>696.87200000000303</v>
      </c>
    </row>
    <row r="66" spans="1:106" x14ac:dyDescent="0.35">
      <c r="A66" s="90">
        <v>2085</v>
      </c>
      <c r="B66" s="89">
        <v>1399.8589999999999</v>
      </c>
      <c r="C66" s="89">
        <v>1393.6295</v>
      </c>
      <c r="D66" s="89">
        <v>1389.7245</v>
      </c>
      <c r="E66" s="89">
        <v>1385.9625000000001</v>
      </c>
      <c r="F66" s="89">
        <v>1381.7484999999999</v>
      </c>
      <c r="G66" s="89">
        <v>1377.2855</v>
      </c>
      <c r="H66" s="89">
        <v>1374.5165</v>
      </c>
      <c r="I66" s="89">
        <v>1372.55</v>
      </c>
      <c r="J66" s="89">
        <v>1369.0050000000001</v>
      </c>
      <c r="K66" s="89">
        <v>1364.2094999999999</v>
      </c>
      <c r="L66" s="89">
        <v>1361.616</v>
      </c>
      <c r="M66" s="89">
        <v>1360.4175</v>
      </c>
      <c r="N66" s="89">
        <v>1356.6685</v>
      </c>
      <c r="O66" s="89">
        <v>1351.8320000000001</v>
      </c>
      <c r="P66" s="89">
        <v>1344.5995</v>
      </c>
      <c r="Q66" s="89">
        <v>1339.3689999999999</v>
      </c>
      <c r="R66" s="89">
        <v>1334.9055000000001</v>
      </c>
      <c r="S66" s="89">
        <v>1330.952</v>
      </c>
      <c r="T66" s="89">
        <v>1325.8905</v>
      </c>
      <c r="U66" s="89">
        <v>1318.366</v>
      </c>
      <c r="V66" s="89">
        <v>1312.4480000000001</v>
      </c>
      <c r="W66" s="89">
        <v>1304.5050000000001</v>
      </c>
      <c r="X66" s="89">
        <v>1295.2284999999999</v>
      </c>
      <c r="Y66" s="89">
        <v>1289.4955</v>
      </c>
      <c r="Z66" s="89">
        <v>1285.5155</v>
      </c>
      <c r="AA66" s="89">
        <v>1276.816</v>
      </c>
      <c r="AB66" s="89">
        <v>1265.6475</v>
      </c>
      <c r="AC66" s="89">
        <v>1259.425</v>
      </c>
      <c r="AD66" s="89">
        <v>1250.3644999999999</v>
      </c>
      <c r="AE66" s="89">
        <v>1234.8595</v>
      </c>
      <c r="AF66" s="89">
        <v>1222.1614999999999</v>
      </c>
      <c r="AG66" s="89">
        <v>1211.9770000000001</v>
      </c>
      <c r="AH66" s="89">
        <v>1200.5705</v>
      </c>
      <c r="AI66" s="89">
        <v>1188.53</v>
      </c>
      <c r="AJ66" s="89">
        <v>1175.104</v>
      </c>
      <c r="AK66" s="89">
        <v>1160.2784999999999</v>
      </c>
      <c r="AL66" s="89">
        <v>1146.241</v>
      </c>
      <c r="AM66" s="89">
        <v>1133.4839999999999</v>
      </c>
      <c r="AN66" s="89">
        <v>1119.6505</v>
      </c>
      <c r="AO66" s="89">
        <v>1105.2550000000001</v>
      </c>
      <c r="AP66" s="89">
        <v>1091.8605</v>
      </c>
      <c r="AQ66" s="89">
        <v>1077.7025000000001</v>
      </c>
      <c r="AR66" s="89">
        <v>1061.816</v>
      </c>
      <c r="AS66" s="89">
        <v>1046.2954999999999</v>
      </c>
      <c r="AT66" s="89">
        <v>1031.05</v>
      </c>
      <c r="AU66" s="89">
        <v>1014.482</v>
      </c>
      <c r="AV66" s="89">
        <v>997.26900000000001</v>
      </c>
      <c r="AW66" s="89">
        <v>981.41399999999999</v>
      </c>
      <c r="AX66" s="89">
        <v>965.14350000000002</v>
      </c>
      <c r="AY66" s="89">
        <v>946.8365</v>
      </c>
      <c r="AZ66" s="89">
        <v>927.72249999999997</v>
      </c>
      <c r="BA66" s="89">
        <v>909.04449999999997</v>
      </c>
      <c r="BB66" s="89">
        <v>889.07249999999999</v>
      </c>
      <c r="BC66" s="89">
        <v>866.14850000000001</v>
      </c>
      <c r="BD66" s="89">
        <v>842.44</v>
      </c>
      <c r="BE66" s="89">
        <v>819.30250000000001</v>
      </c>
      <c r="BF66" s="89">
        <v>795.9325</v>
      </c>
      <c r="BG66" s="89">
        <v>770.65250000000003</v>
      </c>
      <c r="BH66" s="89">
        <v>745.82100000000003</v>
      </c>
      <c r="BI66" s="89">
        <v>721.61149999999998</v>
      </c>
      <c r="BJ66" s="89">
        <v>697.04399999999998</v>
      </c>
      <c r="BK66" s="89">
        <v>672.00350000000003</v>
      </c>
      <c r="BL66" s="89">
        <v>645.92899999999997</v>
      </c>
      <c r="BM66" s="89">
        <v>621.03700000000003</v>
      </c>
      <c r="BN66" s="89">
        <v>596.02149999999995</v>
      </c>
      <c r="BO66" s="89">
        <v>569.29200000000003</v>
      </c>
      <c r="BP66" s="89">
        <v>543.36599999999999</v>
      </c>
      <c r="BQ66" s="89">
        <v>520.62400000000002</v>
      </c>
      <c r="BR66" s="89">
        <v>494.85149999999999</v>
      </c>
      <c r="BS66" s="89">
        <v>465.38350000000003</v>
      </c>
      <c r="BT66" s="89">
        <v>437.57499999999999</v>
      </c>
      <c r="BU66" s="89">
        <v>411.63650000000001</v>
      </c>
      <c r="BV66" s="89">
        <v>387.68</v>
      </c>
      <c r="BW66" s="89">
        <v>364.22899999999998</v>
      </c>
      <c r="BX66" s="89">
        <v>340.09</v>
      </c>
      <c r="BY66" s="89">
        <v>313.08150000000001</v>
      </c>
      <c r="BZ66" s="89">
        <v>285.29899999999998</v>
      </c>
      <c r="CA66" s="89">
        <v>259.12849999999997</v>
      </c>
      <c r="CB66" s="89">
        <v>234.20400000000001</v>
      </c>
      <c r="CC66" s="89">
        <v>210.36600000000001</v>
      </c>
      <c r="CD66" s="89">
        <v>187.28100000000001</v>
      </c>
      <c r="CE66" s="89">
        <v>165.37450000000001</v>
      </c>
      <c r="CF66" s="89">
        <v>144.292</v>
      </c>
      <c r="CG66" s="89">
        <v>124.1035</v>
      </c>
      <c r="CH66" s="89">
        <v>105.89100000000001</v>
      </c>
      <c r="CI66" s="89">
        <v>89.106499999999997</v>
      </c>
      <c r="CJ66" s="89">
        <v>73.502499999999998</v>
      </c>
      <c r="CK66" s="89">
        <v>59.331499999999998</v>
      </c>
      <c r="CL66" s="89">
        <v>46.911499999999997</v>
      </c>
      <c r="CM66" s="89">
        <v>36.679499999999997</v>
      </c>
      <c r="CN66" s="89">
        <v>28.2455</v>
      </c>
      <c r="CO66" s="89">
        <v>21.4815</v>
      </c>
      <c r="CP66" s="89">
        <v>16.184999999999999</v>
      </c>
      <c r="CQ66" s="89">
        <v>11.922499999999999</v>
      </c>
      <c r="CR66" s="89">
        <v>8.5664999999999996</v>
      </c>
      <c r="CS66" s="89">
        <v>6.0060000000000002</v>
      </c>
      <c r="CT66" s="89">
        <v>4.0594999999999999</v>
      </c>
      <c r="CU66" s="89">
        <v>2.6120000000000001</v>
      </c>
      <c r="CV66" s="89">
        <v>1.6725000000000001</v>
      </c>
      <c r="CW66" s="89">
        <v>1.0900000000000001</v>
      </c>
      <c r="CX66" s="89">
        <v>1.7304999999999999</v>
      </c>
      <c r="CZ66" s="89">
        <v>80377.167999999991</v>
      </c>
      <c r="DA66" s="89">
        <v>78977.308999999979</v>
      </c>
      <c r="DB66" s="89">
        <v>708.80350000002363</v>
      </c>
    </row>
    <row r="67" spans="1:106" x14ac:dyDescent="0.35">
      <c r="A67" s="90">
        <v>2086</v>
      </c>
      <c r="B67" s="89">
        <v>1399.4770000000001</v>
      </c>
      <c r="C67" s="89">
        <v>1392.31</v>
      </c>
      <c r="D67" s="89">
        <v>1389.2560000000001</v>
      </c>
      <c r="E67" s="89">
        <v>1386.5715</v>
      </c>
      <c r="F67" s="89">
        <v>1383.5940000000001</v>
      </c>
      <c r="G67" s="89">
        <v>1379.9195</v>
      </c>
      <c r="H67" s="89">
        <v>1375.8195000000001</v>
      </c>
      <c r="I67" s="89">
        <v>1373.2935</v>
      </c>
      <c r="J67" s="89">
        <v>1371.5005000000001</v>
      </c>
      <c r="K67" s="89">
        <v>1368.08</v>
      </c>
      <c r="L67" s="89">
        <v>1363.3615</v>
      </c>
      <c r="M67" s="89">
        <v>1360.808</v>
      </c>
      <c r="N67" s="89">
        <v>1359.6120000000001</v>
      </c>
      <c r="O67" s="89">
        <v>1355.836</v>
      </c>
      <c r="P67" s="89">
        <v>1350.941</v>
      </c>
      <c r="Q67" s="89">
        <v>1343.6179999999999</v>
      </c>
      <c r="R67" s="89">
        <v>1338.2670000000001</v>
      </c>
      <c r="S67" s="89">
        <v>1333.6614999999999</v>
      </c>
      <c r="T67" s="89">
        <v>1329.5495000000001</v>
      </c>
      <c r="U67" s="89">
        <v>1324.3395</v>
      </c>
      <c r="V67" s="89">
        <v>1316.6845000000001</v>
      </c>
      <c r="W67" s="89">
        <v>1310.653</v>
      </c>
      <c r="X67" s="89">
        <v>1302.6155000000001</v>
      </c>
      <c r="Y67" s="89">
        <v>1293.2574999999999</v>
      </c>
      <c r="Z67" s="89">
        <v>1287.4475</v>
      </c>
      <c r="AA67" s="89">
        <v>1283.3885</v>
      </c>
      <c r="AB67" s="89">
        <v>1274.6144999999999</v>
      </c>
      <c r="AC67" s="89">
        <v>1263.3655000000001</v>
      </c>
      <c r="AD67" s="89">
        <v>1257.0450000000001</v>
      </c>
      <c r="AE67" s="89">
        <v>1247.8834999999999</v>
      </c>
      <c r="AF67" s="89">
        <v>1232.2815000000001</v>
      </c>
      <c r="AG67" s="89">
        <v>1219.481</v>
      </c>
      <c r="AH67" s="89">
        <v>1209.1785</v>
      </c>
      <c r="AI67" s="89">
        <v>1197.6465000000001</v>
      </c>
      <c r="AJ67" s="89">
        <v>1185.4804999999999</v>
      </c>
      <c r="AK67" s="89">
        <v>1171.915</v>
      </c>
      <c r="AL67" s="89">
        <v>1156.9395</v>
      </c>
      <c r="AM67" s="89">
        <v>1142.7349999999999</v>
      </c>
      <c r="AN67" s="89">
        <v>1129.779</v>
      </c>
      <c r="AO67" s="89">
        <v>1115.73</v>
      </c>
      <c r="AP67" s="89">
        <v>1101.096</v>
      </c>
      <c r="AQ67" s="89">
        <v>1087.461</v>
      </c>
      <c r="AR67" s="89">
        <v>1073.0625</v>
      </c>
      <c r="AS67" s="89">
        <v>1056.9425000000001</v>
      </c>
      <c r="AT67" s="89">
        <v>1041.1965</v>
      </c>
      <c r="AU67" s="89">
        <v>1025.6990000000001</v>
      </c>
      <c r="AV67" s="89">
        <v>1008.8755</v>
      </c>
      <c r="AW67" s="89">
        <v>991.38049999999998</v>
      </c>
      <c r="AX67" s="89">
        <v>975.16099999999994</v>
      </c>
      <c r="AY67" s="89">
        <v>958.47199999999998</v>
      </c>
      <c r="AZ67" s="89">
        <v>939.69550000000004</v>
      </c>
      <c r="BA67" s="89">
        <v>920.12549999999999</v>
      </c>
      <c r="BB67" s="89">
        <v>900.99249999999995</v>
      </c>
      <c r="BC67" s="89">
        <v>880.57950000000005</v>
      </c>
      <c r="BD67" s="89">
        <v>857.29200000000003</v>
      </c>
      <c r="BE67" s="89">
        <v>833.2405</v>
      </c>
      <c r="BF67" s="89">
        <v>809.76049999999998</v>
      </c>
      <c r="BG67" s="89">
        <v>786.03449999999998</v>
      </c>
      <c r="BH67" s="89">
        <v>760.3415</v>
      </c>
      <c r="BI67" s="89">
        <v>735.00400000000002</v>
      </c>
      <c r="BJ67" s="89">
        <v>710.16200000000003</v>
      </c>
      <c r="BK67" s="89">
        <v>684.94949999999994</v>
      </c>
      <c r="BL67" s="89">
        <v>659.24249999999995</v>
      </c>
      <c r="BM67" s="89">
        <v>632.46550000000002</v>
      </c>
      <c r="BN67" s="89">
        <v>606.87850000000003</v>
      </c>
      <c r="BO67" s="89">
        <v>581.16150000000005</v>
      </c>
      <c r="BP67" s="89">
        <v>553.93449999999996</v>
      </c>
      <c r="BQ67" s="89">
        <v>527.62900000000002</v>
      </c>
      <c r="BR67" s="89">
        <v>504.36649999999997</v>
      </c>
      <c r="BS67" s="89">
        <v>478.16950000000003</v>
      </c>
      <c r="BT67" s="89">
        <v>448.35199999999998</v>
      </c>
      <c r="BU67" s="89">
        <v>420.23349999999999</v>
      </c>
      <c r="BV67" s="89">
        <v>393.95650000000001</v>
      </c>
      <c r="BW67" s="89">
        <v>369.572</v>
      </c>
      <c r="BX67" s="89">
        <v>345.7955</v>
      </c>
      <c r="BY67" s="89">
        <v>321.42500000000001</v>
      </c>
      <c r="BZ67" s="89">
        <v>294.47649999999999</v>
      </c>
      <c r="CA67" s="89">
        <v>266.9735</v>
      </c>
      <c r="CB67" s="89">
        <v>241.083</v>
      </c>
      <c r="CC67" s="89">
        <v>216.52449999999999</v>
      </c>
      <c r="CD67" s="89">
        <v>193.14349999999999</v>
      </c>
      <c r="CE67" s="89">
        <v>170.595</v>
      </c>
      <c r="CF67" s="89">
        <v>149.215</v>
      </c>
      <c r="CG67" s="89">
        <v>128.77699999999999</v>
      </c>
      <c r="CH67" s="89">
        <v>109.4845</v>
      </c>
      <c r="CI67" s="89">
        <v>92.269499999999994</v>
      </c>
      <c r="CJ67" s="89">
        <v>76.638999999999996</v>
      </c>
      <c r="CK67" s="89">
        <v>62.342500000000001</v>
      </c>
      <c r="CL67" s="89">
        <v>49.579000000000001</v>
      </c>
      <c r="CM67" s="89">
        <v>38.582500000000003</v>
      </c>
      <c r="CN67" s="89">
        <v>29.644500000000001</v>
      </c>
      <c r="CO67" s="89">
        <v>22.416499999999999</v>
      </c>
      <c r="CP67" s="89">
        <v>16.730499999999999</v>
      </c>
      <c r="CQ67" s="89">
        <v>12.343</v>
      </c>
      <c r="CR67" s="89">
        <v>8.8979999999999997</v>
      </c>
      <c r="CS67" s="89">
        <v>6.2465000000000002</v>
      </c>
      <c r="CT67" s="89">
        <v>4.2755000000000001</v>
      </c>
      <c r="CU67" s="89">
        <v>2.8210000000000002</v>
      </c>
      <c r="CV67" s="89">
        <v>1.7705</v>
      </c>
      <c r="CW67" s="89">
        <v>1.1034999999999999</v>
      </c>
      <c r="CX67" s="89">
        <v>1.75</v>
      </c>
      <c r="CZ67" s="89">
        <v>81056.327500000014</v>
      </c>
      <c r="DA67" s="89">
        <v>79656.850500000015</v>
      </c>
      <c r="DB67" s="89">
        <v>720.31749999997555</v>
      </c>
    </row>
    <row r="68" spans="1:106" x14ac:dyDescent="0.35">
      <c r="A68" s="90">
        <v>2087</v>
      </c>
      <c r="B68" s="89">
        <v>1399.4665</v>
      </c>
      <c r="C68" s="89">
        <v>1392.0695000000001</v>
      </c>
      <c r="D68" s="89">
        <v>1388.0119999999999</v>
      </c>
      <c r="E68" s="89">
        <v>1386.1510000000001</v>
      </c>
      <c r="F68" s="89">
        <v>1384.2329999999999</v>
      </c>
      <c r="G68" s="89">
        <v>1381.7850000000001</v>
      </c>
      <c r="H68" s="89">
        <v>1378.4680000000001</v>
      </c>
      <c r="I68" s="89">
        <v>1374.6095</v>
      </c>
      <c r="J68" s="89">
        <v>1372.2560000000001</v>
      </c>
      <c r="K68" s="89">
        <v>1370.5844999999999</v>
      </c>
      <c r="L68" s="89">
        <v>1367.239</v>
      </c>
      <c r="M68" s="89">
        <v>1362.5609999999999</v>
      </c>
      <c r="N68" s="89">
        <v>1360.011</v>
      </c>
      <c r="O68" s="89">
        <v>1358.7864999999999</v>
      </c>
      <c r="P68" s="89">
        <v>1354.951</v>
      </c>
      <c r="Q68" s="89">
        <v>1349.963</v>
      </c>
      <c r="R68" s="89">
        <v>1342.521</v>
      </c>
      <c r="S68" s="89">
        <v>1337.0295000000001</v>
      </c>
      <c r="T68" s="89">
        <v>1332.2670000000001</v>
      </c>
      <c r="U68" s="89">
        <v>1328.0050000000001</v>
      </c>
      <c r="V68" s="89">
        <v>1322.6624999999999</v>
      </c>
      <c r="W68" s="89">
        <v>1314.8969999999999</v>
      </c>
      <c r="X68" s="89">
        <v>1308.769</v>
      </c>
      <c r="Y68" s="89">
        <v>1300.6489999999999</v>
      </c>
      <c r="Z68" s="89">
        <v>1291.2215000000001</v>
      </c>
      <c r="AA68" s="89">
        <v>1285.3375000000001</v>
      </c>
      <c r="AB68" s="89">
        <v>1281.1959999999999</v>
      </c>
      <c r="AC68" s="89">
        <v>1272.3375000000001</v>
      </c>
      <c r="AD68" s="89">
        <v>1261.001</v>
      </c>
      <c r="AE68" s="89">
        <v>1254.575</v>
      </c>
      <c r="AF68" s="89">
        <v>1245.3030000000001</v>
      </c>
      <c r="AG68" s="89">
        <v>1229.6054999999999</v>
      </c>
      <c r="AH68" s="89">
        <v>1216.6945000000001</v>
      </c>
      <c r="AI68" s="89">
        <v>1206.2645</v>
      </c>
      <c r="AJ68" s="89">
        <v>1194.606</v>
      </c>
      <c r="AK68" s="89">
        <v>1182.299</v>
      </c>
      <c r="AL68" s="89">
        <v>1168.5795000000001</v>
      </c>
      <c r="AM68" s="89">
        <v>1153.4404999999999</v>
      </c>
      <c r="AN68" s="89">
        <v>1139.0405000000001</v>
      </c>
      <c r="AO68" s="89">
        <v>1125.8655000000001</v>
      </c>
      <c r="AP68" s="89">
        <v>1111.576</v>
      </c>
      <c r="AQ68" s="89">
        <v>1096.7049999999999</v>
      </c>
      <c r="AR68" s="89">
        <v>1082.826</v>
      </c>
      <c r="AS68" s="89">
        <v>1068.1859999999999</v>
      </c>
      <c r="AT68" s="89">
        <v>1051.8420000000001</v>
      </c>
      <c r="AU68" s="89">
        <v>1035.846</v>
      </c>
      <c r="AV68" s="89">
        <v>1020.0865</v>
      </c>
      <c r="AW68" s="89">
        <v>1002.9755</v>
      </c>
      <c r="AX68" s="89">
        <v>985.12400000000002</v>
      </c>
      <c r="AY68" s="89">
        <v>968.48199999999997</v>
      </c>
      <c r="AZ68" s="89">
        <v>951.30700000000002</v>
      </c>
      <c r="BA68" s="89">
        <v>932.06550000000004</v>
      </c>
      <c r="BB68" s="89">
        <v>912.04200000000003</v>
      </c>
      <c r="BC68" s="89">
        <v>892.45349999999996</v>
      </c>
      <c r="BD68" s="89">
        <v>871.64549999999997</v>
      </c>
      <c r="BE68" s="89">
        <v>848.00250000000005</v>
      </c>
      <c r="BF68" s="89">
        <v>823.61249999999995</v>
      </c>
      <c r="BG68" s="89">
        <v>799.76900000000001</v>
      </c>
      <c r="BH68" s="89">
        <v>775.59849999999994</v>
      </c>
      <c r="BI68" s="89">
        <v>749.39800000000002</v>
      </c>
      <c r="BJ68" s="89">
        <v>723.42849999999999</v>
      </c>
      <c r="BK68" s="89">
        <v>697.928</v>
      </c>
      <c r="BL68" s="89">
        <v>672.03300000000002</v>
      </c>
      <c r="BM68" s="89">
        <v>645.59450000000004</v>
      </c>
      <c r="BN68" s="89">
        <v>618.14099999999996</v>
      </c>
      <c r="BO68" s="89">
        <v>591.84400000000005</v>
      </c>
      <c r="BP68" s="89">
        <v>565.58100000000002</v>
      </c>
      <c r="BQ68" s="89">
        <v>537.98699999999997</v>
      </c>
      <c r="BR68" s="89">
        <v>511.24799999999999</v>
      </c>
      <c r="BS68" s="89">
        <v>487.45749999999998</v>
      </c>
      <c r="BT68" s="89">
        <v>460.76350000000002</v>
      </c>
      <c r="BU68" s="89">
        <v>430.67250000000001</v>
      </c>
      <c r="BV68" s="89">
        <v>402.27100000000002</v>
      </c>
      <c r="BW68" s="89">
        <v>375.64049999999997</v>
      </c>
      <c r="BX68" s="89">
        <v>350.94900000000001</v>
      </c>
      <c r="BY68" s="89">
        <v>326.89350000000002</v>
      </c>
      <c r="BZ68" s="89">
        <v>302.39949999999999</v>
      </c>
      <c r="CA68" s="89">
        <v>275.6345</v>
      </c>
      <c r="CB68" s="89">
        <v>248.44749999999999</v>
      </c>
      <c r="CC68" s="89">
        <v>222.9435</v>
      </c>
      <c r="CD68" s="89">
        <v>198.84950000000001</v>
      </c>
      <c r="CE68" s="89">
        <v>175.98</v>
      </c>
      <c r="CF68" s="89">
        <v>153.96549999999999</v>
      </c>
      <c r="CG68" s="89">
        <v>133.20750000000001</v>
      </c>
      <c r="CH68" s="89">
        <v>113.6405</v>
      </c>
      <c r="CI68" s="89">
        <v>95.427499999999995</v>
      </c>
      <c r="CJ68" s="89">
        <v>79.381500000000003</v>
      </c>
      <c r="CK68" s="89">
        <v>65.021500000000003</v>
      </c>
      <c r="CL68" s="89">
        <v>52.110500000000002</v>
      </c>
      <c r="CM68" s="89">
        <v>40.787999999999997</v>
      </c>
      <c r="CN68" s="89">
        <v>31.190999999999999</v>
      </c>
      <c r="CO68" s="89">
        <v>23.533000000000001</v>
      </c>
      <c r="CP68" s="89">
        <v>17.463999999999999</v>
      </c>
      <c r="CQ68" s="89">
        <v>12.763</v>
      </c>
      <c r="CR68" s="89">
        <v>9.2144999999999992</v>
      </c>
      <c r="CS68" s="89">
        <v>6.4904999999999999</v>
      </c>
      <c r="CT68" s="89">
        <v>4.4485000000000001</v>
      </c>
      <c r="CU68" s="89">
        <v>2.972</v>
      </c>
      <c r="CV68" s="89">
        <v>1.913</v>
      </c>
      <c r="CW68" s="89">
        <v>1.169</v>
      </c>
      <c r="CX68" s="89">
        <v>1.7685</v>
      </c>
      <c r="CZ68" s="89">
        <v>81724.012999999992</v>
      </c>
      <c r="DA68" s="89">
        <v>80324.546499999982</v>
      </c>
      <c r="DB68" s="89">
        <v>731.78100000003178</v>
      </c>
    </row>
    <row r="69" spans="1:106" x14ac:dyDescent="0.35">
      <c r="A69" s="90">
        <v>2088</v>
      </c>
      <c r="B69" s="89">
        <v>1399.328</v>
      </c>
      <c r="C69" s="89">
        <v>1392.1865</v>
      </c>
      <c r="D69" s="89">
        <v>1387.8405</v>
      </c>
      <c r="E69" s="89">
        <v>1384.954</v>
      </c>
      <c r="F69" s="89">
        <v>1383.8430000000001</v>
      </c>
      <c r="G69" s="89">
        <v>1382.4445000000001</v>
      </c>
      <c r="H69" s="89">
        <v>1380.348</v>
      </c>
      <c r="I69" s="89">
        <v>1377.2695000000001</v>
      </c>
      <c r="J69" s="89">
        <v>1373.5830000000001</v>
      </c>
      <c r="K69" s="89">
        <v>1371.3489999999999</v>
      </c>
      <c r="L69" s="89">
        <v>1369.7515000000001</v>
      </c>
      <c r="M69" s="89">
        <v>1366.4449999999999</v>
      </c>
      <c r="N69" s="89">
        <v>1361.7715000000001</v>
      </c>
      <c r="O69" s="89">
        <v>1359.1935000000001</v>
      </c>
      <c r="P69" s="89">
        <v>1357.9069999999999</v>
      </c>
      <c r="Q69" s="89">
        <v>1353.9780000000001</v>
      </c>
      <c r="R69" s="89">
        <v>1348.8695</v>
      </c>
      <c r="S69" s="89">
        <v>1341.2885000000001</v>
      </c>
      <c r="T69" s="89">
        <v>1335.6410000000001</v>
      </c>
      <c r="U69" s="89">
        <v>1330.73</v>
      </c>
      <c r="V69" s="89">
        <v>1326.335</v>
      </c>
      <c r="W69" s="89">
        <v>1320.8785</v>
      </c>
      <c r="X69" s="89">
        <v>1313.02</v>
      </c>
      <c r="Y69" s="89">
        <v>1306.8074999999999</v>
      </c>
      <c r="Z69" s="89">
        <v>1298.617</v>
      </c>
      <c r="AA69" s="89">
        <v>1289.123</v>
      </c>
      <c r="AB69" s="89">
        <v>1283.1605</v>
      </c>
      <c r="AC69" s="89">
        <v>1278.9269999999999</v>
      </c>
      <c r="AD69" s="89">
        <v>1269.9775</v>
      </c>
      <c r="AE69" s="89">
        <v>1258.5464999999999</v>
      </c>
      <c r="AF69" s="89">
        <v>1252.0050000000001</v>
      </c>
      <c r="AG69" s="89">
        <v>1242.6244999999999</v>
      </c>
      <c r="AH69" s="89">
        <v>1226.8230000000001</v>
      </c>
      <c r="AI69" s="89">
        <v>1213.7915</v>
      </c>
      <c r="AJ69" s="89">
        <v>1203.2335</v>
      </c>
      <c r="AK69" s="89">
        <v>1191.434</v>
      </c>
      <c r="AL69" s="89">
        <v>1178.9694999999999</v>
      </c>
      <c r="AM69" s="89">
        <v>1165.0825</v>
      </c>
      <c r="AN69" s="89">
        <v>1149.7505000000001</v>
      </c>
      <c r="AO69" s="89">
        <v>1135.136</v>
      </c>
      <c r="AP69" s="89">
        <v>1121.7165</v>
      </c>
      <c r="AQ69" s="89">
        <v>1107.1869999999999</v>
      </c>
      <c r="AR69" s="89">
        <v>1092.076</v>
      </c>
      <c r="AS69" s="89">
        <v>1077.952</v>
      </c>
      <c r="AT69" s="89">
        <v>1063.08</v>
      </c>
      <c r="AU69" s="89">
        <v>1046.489</v>
      </c>
      <c r="AV69" s="89">
        <v>1030.231</v>
      </c>
      <c r="AW69" s="89">
        <v>1014.176</v>
      </c>
      <c r="AX69" s="89">
        <v>996.70349999999996</v>
      </c>
      <c r="AY69" s="89">
        <v>978.43650000000002</v>
      </c>
      <c r="AZ69" s="89">
        <v>961.30399999999997</v>
      </c>
      <c r="BA69" s="89">
        <v>943.64549999999997</v>
      </c>
      <c r="BB69" s="89">
        <v>923.94</v>
      </c>
      <c r="BC69" s="89">
        <v>903.46349999999995</v>
      </c>
      <c r="BD69" s="89">
        <v>883.46600000000001</v>
      </c>
      <c r="BE69" s="89">
        <v>862.27099999999996</v>
      </c>
      <c r="BF69" s="89">
        <v>838.27750000000003</v>
      </c>
      <c r="BG69" s="89">
        <v>813.52549999999997</v>
      </c>
      <c r="BH69" s="89">
        <v>789.23</v>
      </c>
      <c r="BI69" s="89">
        <v>764.51750000000004</v>
      </c>
      <c r="BJ69" s="89">
        <v>737.68050000000005</v>
      </c>
      <c r="BK69" s="89">
        <v>711.05250000000001</v>
      </c>
      <c r="BL69" s="89">
        <v>684.85550000000001</v>
      </c>
      <c r="BM69" s="89">
        <v>658.21050000000002</v>
      </c>
      <c r="BN69" s="89">
        <v>631.06500000000005</v>
      </c>
      <c r="BO69" s="89">
        <v>602.92250000000001</v>
      </c>
      <c r="BP69" s="89">
        <v>576.07249999999999</v>
      </c>
      <c r="BQ69" s="89">
        <v>549.39200000000005</v>
      </c>
      <c r="BR69" s="89">
        <v>521.37649999999996</v>
      </c>
      <c r="BS69" s="89">
        <v>494.19900000000001</v>
      </c>
      <c r="BT69" s="89">
        <v>469.80250000000001</v>
      </c>
      <c r="BU69" s="89">
        <v>442.68200000000002</v>
      </c>
      <c r="BV69" s="89">
        <v>412.3485</v>
      </c>
      <c r="BW69" s="89">
        <v>383.65100000000001</v>
      </c>
      <c r="BX69" s="89">
        <v>356.7885</v>
      </c>
      <c r="BY69" s="89">
        <v>331.839</v>
      </c>
      <c r="BZ69" s="89">
        <v>307.61349999999999</v>
      </c>
      <c r="CA69" s="89">
        <v>283.11649999999997</v>
      </c>
      <c r="CB69" s="89">
        <v>256.57049999999998</v>
      </c>
      <c r="CC69" s="89">
        <v>229.81100000000001</v>
      </c>
      <c r="CD69" s="89">
        <v>204.79400000000001</v>
      </c>
      <c r="CE69" s="89">
        <v>181.22200000000001</v>
      </c>
      <c r="CF69" s="89">
        <v>158.864</v>
      </c>
      <c r="CG69" s="89">
        <v>137.48249999999999</v>
      </c>
      <c r="CH69" s="89">
        <v>117.5805</v>
      </c>
      <c r="CI69" s="89">
        <v>99.075999999999993</v>
      </c>
      <c r="CJ69" s="89">
        <v>82.119500000000002</v>
      </c>
      <c r="CK69" s="89">
        <v>67.364000000000004</v>
      </c>
      <c r="CL69" s="89">
        <v>54.362499999999997</v>
      </c>
      <c r="CM69" s="89">
        <v>42.88</v>
      </c>
      <c r="CN69" s="89">
        <v>32.980499999999999</v>
      </c>
      <c r="CO69" s="89">
        <v>24.766500000000001</v>
      </c>
      <c r="CP69" s="89">
        <v>18.338000000000001</v>
      </c>
      <c r="CQ69" s="89">
        <v>13.3255</v>
      </c>
      <c r="CR69" s="89">
        <v>9.5299999999999994</v>
      </c>
      <c r="CS69" s="89">
        <v>6.7229999999999999</v>
      </c>
      <c r="CT69" s="89">
        <v>4.6234999999999999</v>
      </c>
      <c r="CU69" s="89">
        <v>3.093</v>
      </c>
      <c r="CV69" s="89">
        <v>2.016</v>
      </c>
      <c r="CW69" s="89">
        <v>1.2635000000000001</v>
      </c>
      <c r="CX69" s="89">
        <v>1.8220000000000001</v>
      </c>
      <c r="CZ69" s="89">
        <v>82379.928</v>
      </c>
      <c r="DA69" s="89">
        <v>80980.600000000006</v>
      </c>
      <c r="DB69" s="89">
        <v>743.41299999998591</v>
      </c>
    </row>
    <row r="70" spans="1:106" x14ac:dyDescent="0.35">
      <c r="A70" s="90">
        <v>2089</v>
      </c>
      <c r="B70" s="89">
        <v>1398.7215000000001</v>
      </c>
      <c r="C70" s="89">
        <v>1392.1745000000001</v>
      </c>
      <c r="D70" s="89">
        <v>1388.0229999999999</v>
      </c>
      <c r="E70" s="89">
        <v>1384.8244999999999</v>
      </c>
      <c r="F70" s="89">
        <v>1382.6765</v>
      </c>
      <c r="G70" s="89">
        <v>1382.076</v>
      </c>
      <c r="H70" s="89">
        <v>1381.0225</v>
      </c>
      <c r="I70" s="89">
        <v>1379.1610000000001</v>
      </c>
      <c r="J70" s="89">
        <v>1376.2515000000001</v>
      </c>
      <c r="K70" s="89">
        <v>1372.6845000000001</v>
      </c>
      <c r="L70" s="89">
        <v>1370.5250000000001</v>
      </c>
      <c r="M70" s="89">
        <v>1368.9645</v>
      </c>
      <c r="N70" s="89">
        <v>1365.6614999999999</v>
      </c>
      <c r="O70" s="89">
        <v>1360.9604999999999</v>
      </c>
      <c r="P70" s="89">
        <v>1358.3215</v>
      </c>
      <c r="Q70" s="89">
        <v>1356.941</v>
      </c>
      <c r="R70" s="89">
        <v>1352.8915</v>
      </c>
      <c r="S70" s="89">
        <v>1347.6405</v>
      </c>
      <c r="T70" s="89">
        <v>1339.9065000000001</v>
      </c>
      <c r="U70" s="89">
        <v>1334.1115</v>
      </c>
      <c r="V70" s="89">
        <v>1329.068</v>
      </c>
      <c r="W70" s="89">
        <v>1324.559</v>
      </c>
      <c r="X70" s="89">
        <v>1319.0065</v>
      </c>
      <c r="Y70" s="89">
        <v>1311.0675000000001</v>
      </c>
      <c r="Z70" s="89">
        <v>1304.7825</v>
      </c>
      <c r="AA70" s="89">
        <v>1296.5235</v>
      </c>
      <c r="AB70" s="89">
        <v>1286.9585</v>
      </c>
      <c r="AC70" s="89">
        <v>1280.9095</v>
      </c>
      <c r="AD70" s="89">
        <v>1276.5764999999999</v>
      </c>
      <c r="AE70" s="89">
        <v>1267.528</v>
      </c>
      <c r="AF70" s="89">
        <v>1255.9935</v>
      </c>
      <c r="AG70" s="89">
        <v>1249.338</v>
      </c>
      <c r="AH70" s="89">
        <v>1239.8395</v>
      </c>
      <c r="AI70" s="89">
        <v>1223.9255000000001</v>
      </c>
      <c r="AJ70" s="89">
        <v>1210.7739999999999</v>
      </c>
      <c r="AK70" s="89">
        <v>1200.0719999999999</v>
      </c>
      <c r="AL70" s="89">
        <v>1188.115</v>
      </c>
      <c r="AM70" s="89">
        <v>1175.479</v>
      </c>
      <c r="AN70" s="89">
        <v>1161.3955000000001</v>
      </c>
      <c r="AO70" s="89">
        <v>1145.8510000000001</v>
      </c>
      <c r="AP70" s="89">
        <v>1130.9970000000001</v>
      </c>
      <c r="AQ70" s="89">
        <v>1117.3325</v>
      </c>
      <c r="AR70" s="89">
        <v>1102.5605</v>
      </c>
      <c r="AS70" s="89">
        <v>1087.2090000000001</v>
      </c>
      <c r="AT70" s="89">
        <v>1072.8499999999999</v>
      </c>
      <c r="AU70" s="89">
        <v>1057.7235000000001</v>
      </c>
      <c r="AV70" s="89">
        <v>1040.8720000000001</v>
      </c>
      <c r="AW70" s="89">
        <v>1024.3195000000001</v>
      </c>
      <c r="AX70" s="89">
        <v>1007.8945</v>
      </c>
      <c r="AY70" s="89">
        <v>990.00049999999999</v>
      </c>
      <c r="AZ70" s="89">
        <v>971.24900000000002</v>
      </c>
      <c r="BA70" s="89">
        <v>953.62750000000005</v>
      </c>
      <c r="BB70" s="89">
        <v>935.48599999999999</v>
      </c>
      <c r="BC70" s="89">
        <v>915.31899999999996</v>
      </c>
      <c r="BD70" s="89">
        <v>894.43700000000001</v>
      </c>
      <c r="BE70" s="89">
        <v>874.03899999999999</v>
      </c>
      <c r="BF70" s="89">
        <v>852.46</v>
      </c>
      <c r="BG70" s="89">
        <v>828.09249999999997</v>
      </c>
      <c r="BH70" s="89">
        <v>802.89049999999997</v>
      </c>
      <c r="BI70" s="89">
        <v>778.04200000000003</v>
      </c>
      <c r="BJ70" s="89">
        <v>752.65549999999996</v>
      </c>
      <c r="BK70" s="89">
        <v>725.15449999999998</v>
      </c>
      <c r="BL70" s="89">
        <v>697.83</v>
      </c>
      <c r="BM70" s="89">
        <v>670.86699999999996</v>
      </c>
      <c r="BN70" s="89">
        <v>643.49800000000005</v>
      </c>
      <c r="BO70" s="89">
        <v>615.63149999999996</v>
      </c>
      <c r="BP70" s="89">
        <v>586.95950000000005</v>
      </c>
      <c r="BQ70" s="89">
        <v>559.68499999999995</v>
      </c>
      <c r="BR70" s="89">
        <v>532.53049999999996</v>
      </c>
      <c r="BS70" s="89">
        <v>504.089</v>
      </c>
      <c r="BT70" s="89">
        <v>476.399</v>
      </c>
      <c r="BU70" s="89">
        <v>451.46350000000001</v>
      </c>
      <c r="BV70" s="89">
        <v>423.94200000000001</v>
      </c>
      <c r="BW70" s="89">
        <v>393.3535</v>
      </c>
      <c r="BX70" s="89">
        <v>364.48399999999998</v>
      </c>
      <c r="BY70" s="89">
        <v>337.44450000000001</v>
      </c>
      <c r="BZ70" s="89">
        <v>312.34449999999998</v>
      </c>
      <c r="CA70" s="89">
        <v>288.07</v>
      </c>
      <c r="CB70" s="89">
        <v>263.60550000000001</v>
      </c>
      <c r="CC70" s="89">
        <v>237.39099999999999</v>
      </c>
      <c r="CD70" s="89">
        <v>211.16149999999999</v>
      </c>
      <c r="CE70" s="89">
        <v>186.69200000000001</v>
      </c>
      <c r="CF70" s="89">
        <v>163.64400000000001</v>
      </c>
      <c r="CG70" s="89">
        <v>141.89949999999999</v>
      </c>
      <c r="CH70" s="89">
        <v>121.3925</v>
      </c>
      <c r="CI70" s="89">
        <v>102.5455</v>
      </c>
      <c r="CJ70" s="89">
        <v>85.287999999999997</v>
      </c>
      <c r="CK70" s="89">
        <v>69.709999999999994</v>
      </c>
      <c r="CL70" s="89">
        <v>56.338999999999999</v>
      </c>
      <c r="CM70" s="89">
        <v>44.747500000000002</v>
      </c>
      <c r="CN70" s="89">
        <v>34.683500000000002</v>
      </c>
      <c r="CO70" s="89">
        <v>26.1965</v>
      </c>
      <c r="CP70" s="89">
        <v>19.305</v>
      </c>
      <c r="CQ70" s="89">
        <v>13.996499999999999</v>
      </c>
      <c r="CR70" s="89">
        <v>9.9529999999999994</v>
      </c>
      <c r="CS70" s="89">
        <v>6.9554999999999998</v>
      </c>
      <c r="CT70" s="89">
        <v>4.7910000000000004</v>
      </c>
      <c r="CU70" s="89">
        <v>3.2160000000000002</v>
      </c>
      <c r="CV70" s="89">
        <v>2.0985</v>
      </c>
      <c r="CW70" s="89">
        <v>1.3325</v>
      </c>
      <c r="CX70" s="89">
        <v>1.9179999999999999</v>
      </c>
      <c r="CZ70" s="89">
        <v>83023.967000000033</v>
      </c>
      <c r="DA70" s="89">
        <v>81625.245500000019</v>
      </c>
      <c r="DB70" s="89">
        <v>754.68249999998079</v>
      </c>
    </row>
    <row r="71" spans="1:106" x14ac:dyDescent="0.35">
      <c r="A71" s="90">
        <v>2090</v>
      </c>
      <c r="B71" s="89">
        <v>1399.6959999999999</v>
      </c>
      <c r="C71" s="89">
        <v>1391.704</v>
      </c>
      <c r="D71" s="89">
        <v>1388.0825</v>
      </c>
      <c r="E71" s="89">
        <v>1385.0525</v>
      </c>
      <c r="F71" s="89">
        <v>1382.5795000000001</v>
      </c>
      <c r="G71" s="89">
        <v>1380.9345000000001</v>
      </c>
      <c r="H71" s="89">
        <v>1380.6714999999999</v>
      </c>
      <c r="I71" s="89">
        <v>1379.8495</v>
      </c>
      <c r="J71" s="89">
        <v>1378.1534999999999</v>
      </c>
      <c r="K71" s="89">
        <v>1375.3620000000001</v>
      </c>
      <c r="L71" s="89">
        <v>1371.8695</v>
      </c>
      <c r="M71" s="89">
        <v>1369.7455</v>
      </c>
      <c r="N71" s="89">
        <v>1368.1880000000001</v>
      </c>
      <c r="O71" s="89">
        <v>1364.8565000000001</v>
      </c>
      <c r="P71" s="89">
        <v>1360.0965000000001</v>
      </c>
      <c r="Q71" s="89">
        <v>1357.365</v>
      </c>
      <c r="R71" s="89">
        <v>1355.8620000000001</v>
      </c>
      <c r="S71" s="89">
        <v>1351.6685</v>
      </c>
      <c r="T71" s="89">
        <v>1346.2625</v>
      </c>
      <c r="U71" s="89">
        <v>1338.383</v>
      </c>
      <c r="V71" s="89">
        <v>1332.4575</v>
      </c>
      <c r="W71" s="89">
        <v>1327.3025</v>
      </c>
      <c r="X71" s="89">
        <v>1322.6965</v>
      </c>
      <c r="Y71" s="89">
        <v>1317.0615</v>
      </c>
      <c r="Z71" s="89">
        <v>1309.0535</v>
      </c>
      <c r="AA71" s="89">
        <v>1302.6975</v>
      </c>
      <c r="AB71" s="89">
        <v>1294.3665000000001</v>
      </c>
      <c r="AC71" s="89">
        <v>1284.7225000000001</v>
      </c>
      <c r="AD71" s="89">
        <v>1278.578</v>
      </c>
      <c r="AE71" s="89">
        <v>1274.1385</v>
      </c>
      <c r="AF71" s="89">
        <v>1264.982</v>
      </c>
      <c r="AG71" s="89">
        <v>1253.3454999999999</v>
      </c>
      <c r="AH71" s="89">
        <v>1246.567</v>
      </c>
      <c r="AI71" s="89">
        <v>1236.9414999999999</v>
      </c>
      <c r="AJ71" s="89">
        <v>1220.9159999999999</v>
      </c>
      <c r="AK71" s="89">
        <v>1207.6275000000001</v>
      </c>
      <c r="AL71" s="89">
        <v>1196.7665</v>
      </c>
      <c r="AM71" s="89">
        <v>1184.6369999999999</v>
      </c>
      <c r="AN71" s="89">
        <v>1171.8005000000001</v>
      </c>
      <c r="AO71" s="89">
        <v>1157.4994999999999</v>
      </c>
      <c r="AP71" s="89">
        <v>1141.7180000000001</v>
      </c>
      <c r="AQ71" s="89">
        <v>1126.6224999999999</v>
      </c>
      <c r="AR71" s="89">
        <v>1112.712</v>
      </c>
      <c r="AS71" s="89">
        <v>1097.6965</v>
      </c>
      <c r="AT71" s="89">
        <v>1082.115</v>
      </c>
      <c r="AU71" s="89">
        <v>1067.498</v>
      </c>
      <c r="AV71" s="89">
        <v>1052.1025</v>
      </c>
      <c r="AW71" s="89">
        <v>1034.9580000000001</v>
      </c>
      <c r="AX71" s="89">
        <v>1018.0365</v>
      </c>
      <c r="AY71" s="89">
        <v>1001.179</v>
      </c>
      <c r="AZ71" s="89">
        <v>982.79250000000002</v>
      </c>
      <c r="BA71" s="89">
        <v>963.55949999999996</v>
      </c>
      <c r="BB71" s="89">
        <v>945.44899999999996</v>
      </c>
      <c r="BC71" s="89">
        <v>926.82749999999999</v>
      </c>
      <c r="BD71" s="89">
        <v>906.24599999999998</v>
      </c>
      <c r="BE71" s="89">
        <v>884.96799999999996</v>
      </c>
      <c r="BF71" s="89">
        <v>864.173</v>
      </c>
      <c r="BG71" s="89">
        <v>842.18499999999995</v>
      </c>
      <c r="BH71" s="89">
        <v>817.35199999999998</v>
      </c>
      <c r="BI71" s="89">
        <v>791.59749999999997</v>
      </c>
      <c r="BJ71" s="89">
        <v>766.06200000000001</v>
      </c>
      <c r="BK71" s="89">
        <v>739.96950000000004</v>
      </c>
      <c r="BL71" s="89">
        <v>711.76549999999997</v>
      </c>
      <c r="BM71" s="89">
        <v>683.67449999999997</v>
      </c>
      <c r="BN71" s="89">
        <v>655.97199999999998</v>
      </c>
      <c r="BO71" s="89">
        <v>627.86249999999995</v>
      </c>
      <c r="BP71" s="89">
        <v>599.43499999999995</v>
      </c>
      <c r="BQ71" s="89">
        <v>570.36450000000002</v>
      </c>
      <c r="BR71" s="89">
        <v>542.60900000000004</v>
      </c>
      <c r="BS71" s="89">
        <v>514.97249999999997</v>
      </c>
      <c r="BT71" s="89">
        <v>486.03149999999999</v>
      </c>
      <c r="BU71" s="89">
        <v>457.899</v>
      </c>
      <c r="BV71" s="89">
        <v>432.44450000000001</v>
      </c>
      <c r="BW71" s="89">
        <v>404.50450000000001</v>
      </c>
      <c r="BX71" s="89">
        <v>373.7885</v>
      </c>
      <c r="BY71" s="89">
        <v>344.80450000000002</v>
      </c>
      <c r="BZ71" s="89">
        <v>317.69749999999999</v>
      </c>
      <c r="CA71" s="89">
        <v>292.57150000000001</v>
      </c>
      <c r="CB71" s="89">
        <v>268.28300000000002</v>
      </c>
      <c r="CC71" s="89">
        <v>243.96199999999999</v>
      </c>
      <c r="CD71" s="89">
        <v>218.185</v>
      </c>
      <c r="CE71" s="89">
        <v>192.54849999999999</v>
      </c>
      <c r="CF71" s="89">
        <v>168.63050000000001</v>
      </c>
      <c r="CG71" s="89">
        <v>146.21199999999999</v>
      </c>
      <c r="CH71" s="89">
        <v>125.331</v>
      </c>
      <c r="CI71" s="89">
        <v>105.904</v>
      </c>
      <c r="CJ71" s="89">
        <v>88.302999999999997</v>
      </c>
      <c r="CK71" s="89">
        <v>72.423500000000004</v>
      </c>
      <c r="CL71" s="89">
        <v>58.319000000000003</v>
      </c>
      <c r="CM71" s="89">
        <v>46.387999999999998</v>
      </c>
      <c r="CN71" s="89">
        <v>36.204999999999998</v>
      </c>
      <c r="CO71" s="89">
        <v>27.556999999999999</v>
      </c>
      <c r="CP71" s="89">
        <v>20.4255</v>
      </c>
      <c r="CQ71" s="89">
        <v>14.7385</v>
      </c>
      <c r="CR71" s="89">
        <v>10.457000000000001</v>
      </c>
      <c r="CS71" s="89">
        <v>7.2664999999999997</v>
      </c>
      <c r="CT71" s="89">
        <v>4.9580000000000002</v>
      </c>
      <c r="CU71" s="89">
        <v>3.3330000000000002</v>
      </c>
      <c r="CV71" s="89">
        <v>2.1825000000000001</v>
      </c>
      <c r="CW71" s="89">
        <v>1.3875</v>
      </c>
      <c r="CX71" s="89">
        <v>2.02</v>
      </c>
      <c r="CZ71" s="89">
        <v>83657.776499999978</v>
      </c>
      <c r="DA71" s="89">
        <v>82258.080499999996</v>
      </c>
      <c r="DB71" s="89">
        <v>765.8865000000369</v>
      </c>
    </row>
    <row r="72" spans="1:106" x14ac:dyDescent="0.35">
      <c r="A72" s="90">
        <v>2091</v>
      </c>
      <c r="B72" s="89">
        <v>1398.65</v>
      </c>
      <c r="C72" s="89">
        <v>1392.8064999999999</v>
      </c>
      <c r="D72" s="89">
        <v>1387.6875</v>
      </c>
      <c r="E72" s="89">
        <v>1385.1610000000001</v>
      </c>
      <c r="F72" s="89">
        <v>1382.8420000000001</v>
      </c>
      <c r="G72" s="89">
        <v>1380.8620000000001</v>
      </c>
      <c r="H72" s="89">
        <v>1379.5495000000001</v>
      </c>
      <c r="I72" s="89">
        <v>1379.5139999999999</v>
      </c>
      <c r="J72" s="89">
        <v>1378.8544999999999</v>
      </c>
      <c r="K72" s="89">
        <v>1377.2745</v>
      </c>
      <c r="L72" s="89">
        <v>1374.5554999999999</v>
      </c>
      <c r="M72" s="89">
        <v>1371.0985000000001</v>
      </c>
      <c r="N72" s="89">
        <v>1368.9780000000001</v>
      </c>
      <c r="O72" s="89">
        <v>1367.3905</v>
      </c>
      <c r="P72" s="89">
        <v>1363.999</v>
      </c>
      <c r="Q72" s="89">
        <v>1359.1479999999999</v>
      </c>
      <c r="R72" s="89">
        <v>1356.2950000000001</v>
      </c>
      <c r="S72" s="89">
        <v>1354.646</v>
      </c>
      <c r="T72" s="89">
        <v>1350.2964999999999</v>
      </c>
      <c r="U72" s="89">
        <v>1344.7425000000001</v>
      </c>
      <c r="V72" s="89">
        <v>1336.7360000000001</v>
      </c>
      <c r="W72" s="89">
        <v>1330.7004999999999</v>
      </c>
      <c r="X72" s="89">
        <v>1325.4504999999999</v>
      </c>
      <c r="Y72" s="89">
        <v>1320.7619999999999</v>
      </c>
      <c r="Z72" s="89">
        <v>1315.0545</v>
      </c>
      <c r="AA72" s="89">
        <v>1306.98</v>
      </c>
      <c r="AB72" s="89">
        <v>1300.5495000000001</v>
      </c>
      <c r="AC72" s="89">
        <v>1292.1379999999999</v>
      </c>
      <c r="AD72" s="89">
        <v>1282.4069999999999</v>
      </c>
      <c r="AE72" s="89">
        <v>1276.1614999999999</v>
      </c>
      <c r="AF72" s="89">
        <v>1271.6044999999999</v>
      </c>
      <c r="AG72" s="89">
        <v>1262.3420000000001</v>
      </c>
      <c r="AH72" s="89">
        <v>1250.5944999999999</v>
      </c>
      <c r="AI72" s="89">
        <v>1243.6835000000001</v>
      </c>
      <c r="AJ72" s="89">
        <v>1233.9314999999999</v>
      </c>
      <c r="AK72" s="89">
        <v>1217.777</v>
      </c>
      <c r="AL72" s="89">
        <v>1204.3385000000001</v>
      </c>
      <c r="AM72" s="89">
        <v>1193.3025</v>
      </c>
      <c r="AN72" s="89">
        <v>1180.971</v>
      </c>
      <c r="AO72" s="89">
        <v>1167.9124999999999</v>
      </c>
      <c r="AP72" s="89">
        <v>1153.3679999999999</v>
      </c>
      <c r="AQ72" s="89">
        <v>1137.348</v>
      </c>
      <c r="AR72" s="89">
        <v>1122.011</v>
      </c>
      <c r="AS72" s="89">
        <v>1107.8515</v>
      </c>
      <c r="AT72" s="89">
        <v>1092.6044999999999</v>
      </c>
      <c r="AU72" s="89">
        <v>1076.7695000000001</v>
      </c>
      <c r="AV72" s="89">
        <v>1061.8805</v>
      </c>
      <c r="AW72" s="89">
        <v>1046.182</v>
      </c>
      <c r="AX72" s="89">
        <v>1028.6690000000001</v>
      </c>
      <c r="AY72" s="89">
        <v>1011.314</v>
      </c>
      <c r="AZ72" s="89">
        <v>993.95299999999997</v>
      </c>
      <c r="BA72" s="89">
        <v>975.07500000000005</v>
      </c>
      <c r="BB72" s="89">
        <v>955.3605</v>
      </c>
      <c r="BC72" s="89">
        <v>936.76499999999999</v>
      </c>
      <c r="BD72" s="89">
        <v>917.70950000000005</v>
      </c>
      <c r="BE72" s="89">
        <v>896.72400000000005</v>
      </c>
      <c r="BF72" s="89">
        <v>875.05399999999997</v>
      </c>
      <c r="BG72" s="89">
        <v>853.83500000000004</v>
      </c>
      <c r="BH72" s="89">
        <v>831.34349999999995</v>
      </c>
      <c r="BI72" s="89">
        <v>805.94050000000004</v>
      </c>
      <c r="BJ72" s="89">
        <v>779.49649999999997</v>
      </c>
      <c r="BK72" s="89">
        <v>753.23950000000002</v>
      </c>
      <c r="BL72" s="89">
        <v>726.39750000000004</v>
      </c>
      <c r="BM72" s="89">
        <v>697.42049999999995</v>
      </c>
      <c r="BN72" s="89">
        <v>668.58950000000004</v>
      </c>
      <c r="BO72" s="89">
        <v>640.13</v>
      </c>
      <c r="BP72" s="89">
        <v>611.44150000000002</v>
      </c>
      <c r="BQ72" s="89">
        <v>582.58249999999998</v>
      </c>
      <c r="BR72" s="89">
        <v>553.05700000000002</v>
      </c>
      <c r="BS72" s="89">
        <v>524.81150000000002</v>
      </c>
      <c r="BT72" s="89">
        <v>496.61599999999999</v>
      </c>
      <c r="BU72" s="89">
        <v>467.24599999999998</v>
      </c>
      <c r="BV72" s="89">
        <v>438.69450000000001</v>
      </c>
      <c r="BW72" s="89">
        <v>412.7</v>
      </c>
      <c r="BX72" s="89">
        <v>384.46350000000001</v>
      </c>
      <c r="BY72" s="89">
        <v>353.68</v>
      </c>
      <c r="BZ72" s="89">
        <v>324.69549999999998</v>
      </c>
      <c r="CA72" s="89">
        <v>297.64699999999999</v>
      </c>
      <c r="CB72" s="89">
        <v>272.53050000000002</v>
      </c>
      <c r="CC72" s="89">
        <v>248.34</v>
      </c>
      <c r="CD72" s="89">
        <v>224.2705</v>
      </c>
      <c r="CE72" s="89">
        <v>198.99600000000001</v>
      </c>
      <c r="CF72" s="89">
        <v>173.95849999999999</v>
      </c>
      <c r="CG72" s="89">
        <v>150.70249999999999</v>
      </c>
      <c r="CH72" s="89">
        <v>129.1705</v>
      </c>
      <c r="CI72" s="89">
        <v>109.3655</v>
      </c>
      <c r="CJ72" s="89">
        <v>91.216499999999996</v>
      </c>
      <c r="CK72" s="89">
        <v>75.001000000000005</v>
      </c>
      <c r="CL72" s="89">
        <v>60.601500000000001</v>
      </c>
      <c r="CM72" s="89">
        <v>48.027000000000001</v>
      </c>
      <c r="CN72" s="89">
        <v>37.537999999999997</v>
      </c>
      <c r="CO72" s="89">
        <v>28.769500000000001</v>
      </c>
      <c r="CP72" s="89">
        <v>21.489000000000001</v>
      </c>
      <c r="CQ72" s="89">
        <v>15.595499999999999</v>
      </c>
      <c r="CR72" s="89">
        <v>11.013</v>
      </c>
      <c r="CS72" s="89">
        <v>7.6355000000000004</v>
      </c>
      <c r="CT72" s="89">
        <v>5.1795</v>
      </c>
      <c r="CU72" s="89">
        <v>3.4489999999999998</v>
      </c>
      <c r="CV72" s="89">
        <v>2.2625000000000002</v>
      </c>
      <c r="CW72" s="89">
        <v>1.4424999999999999</v>
      </c>
      <c r="CX72" s="89">
        <v>2.1194999999999999</v>
      </c>
      <c r="CZ72" s="89">
        <v>84279.08799999996</v>
      </c>
      <c r="DA72" s="89">
        <v>82880.437999999951</v>
      </c>
      <c r="DB72" s="89">
        <v>777.33850000002712</v>
      </c>
    </row>
    <row r="73" spans="1:106" x14ac:dyDescent="0.35">
      <c r="A73" s="90">
        <v>2092</v>
      </c>
      <c r="B73" s="89">
        <v>1399.0645</v>
      </c>
      <c r="C73" s="89">
        <v>1391.9010000000001</v>
      </c>
      <c r="D73" s="89">
        <v>1388.8630000000001</v>
      </c>
      <c r="E73" s="89">
        <v>1384.818</v>
      </c>
      <c r="F73" s="89">
        <v>1382.9865</v>
      </c>
      <c r="G73" s="89">
        <v>1381.1495</v>
      </c>
      <c r="H73" s="89">
        <v>1379.4974999999999</v>
      </c>
      <c r="I73" s="89">
        <v>1378.4090000000001</v>
      </c>
      <c r="J73" s="89">
        <v>1378.5335</v>
      </c>
      <c r="K73" s="89">
        <v>1377.9870000000001</v>
      </c>
      <c r="L73" s="89">
        <v>1376.4770000000001</v>
      </c>
      <c r="M73" s="89">
        <v>1373.7929999999999</v>
      </c>
      <c r="N73" s="89">
        <v>1370.34</v>
      </c>
      <c r="O73" s="89">
        <v>1368.1890000000001</v>
      </c>
      <c r="P73" s="89">
        <v>1366.5409999999999</v>
      </c>
      <c r="Q73" s="89">
        <v>1363.057</v>
      </c>
      <c r="R73" s="89">
        <v>1358.087</v>
      </c>
      <c r="S73" s="89">
        <v>1355.0895</v>
      </c>
      <c r="T73" s="89">
        <v>1353.2825</v>
      </c>
      <c r="U73" s="89">
        <v>1348.7845</v>
      </c>
      <c r="V73" s="89">
        <v>1343.1005</v>
      </c>
      <c r="W73" s="89">
        <v>1334.9875</v>
      </c>
      <c r="X73" s="89">
        <v>1328.8595</v>
      </c>
      <c r="Y73" s="89">
        <v>1323.529</v>
      </c>
      <c r="Z73" s="89">
        <v>1318.7674999999999</v>
      </c>
      <c r="AA73" s="89">
        <v>1312.991</v>
      </c>
      <c r="AB73" s="89">
        <v>1304.846</v>
      </c>
      <c r="AC73" s="89">
        <v>1298.3325</v>
      </c>
      <c r="AD73" s="89">
        <v>1289.8325</v>
      </c>
      <c r="AE73" s="89">
        <v>1280.008</v>
      </c>
      <c r="AF73" s="89">
        <v>1273.6495</v>
      </c>
      <c r="AG73" s="89">
        <v>1268.9780000000001</v>
      </c>
      <c r="AH73" s="89">
        <v>1259.6005</v>
      </c>
      <c r="AI73" s="89">
        <v>1247.7339999999999</v>
      </c>
      <c r="AJ73" s="89">
        <v>1240.6904999999999</v>
      </c>
      <c r="AK73" s="89">
        <v>1230.7945</v>
      </c>
      <c r="AL73" s="89">
        <v>1214.4984999999999</v>
      </c>
      <c r="AM73" s="89">
        <v>1200.8924999999999</v>
      </c>
      <c r="AN73" s="89">
        <v>1189.652</v>
      </c>
      <c r="AO73" s="89">
        <v>1177.0965000000001</v>
      </c>
      <c r="AP73" s="89">
        <v>1163.789</v>
      </c>
      <c r="AQ73" s="89">
        <v>1149.001</v>
      </c>
      <c r="AR73" s="89">
        <v>1132.74</v>
      </c>
      <c r="AS73" s="89">
        <v>1117.1590000000001</v>
      </c>
      <c r="AT73" s="89">
        <v>1102.7639999999999</v>
      </c>
      <c r="AU73" s="89">
        <v>1087.261</v>
      </c>
      <c r="AV73" s="89">
        <v>1071.1595</v>
      </c>
      <c r="AW73" s="89">
        <v>1055.9635000000001</v>
      </c>
      <c r="AX73" s="89">
        <v>1039.885</v>
      </c>
      <c r="AY73" s="89">
        <v>1021.9395</v>
      </c>
      <c r="AZ73" s="89">
        <v>1004.0795000000001</v>
      </c>
      <c r="BA73" s="89">
        <v>986.21249999999998</v>
      </c>
      <c r="BB73" s="89">
        <v>966.84500000000003</v>
      </c>
      <c r="BC73" s="89">
        <v>946.654</v>
      </c>
      <c r="BD73" s="89">
        <v>927.62</v>
      </c>
      <c r="BE73" s="89">
        <v>908.14049999999997</v>
      </c>
      <c r="BF73" s="89">
        <v>886.755</v>
      </c>
      <c r="BG73" s="89">
        <v>864.66650000000004</v>
      </c>
      <c r="BH73" s="89">
        <v>842.928</v>
      </c>
      <c r="BI73" s="89">
        <v>819.82449999999994</v>
      </c>
      <c r="BJ73" s="89">
        <v>793.71100000000001</v>
      </c>
      <c r="BK73" s="89">
        <v>766.54150000000004</v>
      </c>
      <c r="BL73" s="89">
        <v>739.51850000000002</v>
      </c>
      <c r="BM73" s="89">
        <v>711.85450000000003</v>
      </c>
      <c r="BN73" s="89">
        <v>682.13049999999998</v>
      </c>
      <c r="BO73" s="89">
        <v>652.54349999999999</v>
      </c>
      <c r="BP73" s="89">
        <v>623.48900000000003</v>
      </c>
      <c r="BQ73" s="89">
        <v>594.35</v>
      </c>
      <c r="BR73" s="89">
        <v>565.00199999999995</v>
      </c>
      <c r="BS73" s="89">
        <v>535.01350000000002</v>
      </c>
      <c r="BT73" s="89">
        <v>506.19900000000001</v>
      </c>
      <c r="BU73" s="89">
        <v>477.5145</v>
      </c>
      <c r="BV73" s="89">
        <v>447.73899999999998</v>
      </c>
      <c r="BW73" s="89">
        <v>418.75049999999999</v>
      </c>
      <c r="BX73" s="89">
        <v>392.33499999999998</v>
      </c>
      <c r="BY73" s="89">
        <v>363.85899999999998</v>
      </c>
      <c r="BZ73" s="89">
        <v>333.125</v>
      </c>
      <c r="CA73" s="89">
        <v>304.26799999999997</v>
      </c>
      <c r="CB73" s="89">
        <v>277.31700000000001</v>
      </c>
      <c r="CC73" s="89">
        <v>252.32400000000001</v>
      </c>
      <c r="CD73" s="89">
        <v>228.34</v>
      </c>
      <c r="CE73" s="89">
        <v>204.58949999999999</v>
      </c>
      <c r="CF73" s="89">
        <v>179.8245</v>
      </c>
      <c r="CG73" s="89">
        <v>155.5025</v>
      </c>
      <c r="CH73" s="89">
        <v>133.17099999999999</v>
      </c>
      <c r="CI73" s="89">
        <v>112.744</v>
      </c>
      <c r="CJ73" s="89">
        <v>94.221000000000004</v>
      </c>
      <c r="CK73" s="89">
        <v>77.494500000000002</v>
      </c>
      <c r="CL73" s="89">
        <v>62.772500000000001</v>
      </c>
      <c r="CM73" s="89">
        <v>49.917499999999997</v>
      </c>
      <c r="CN73" s="89">
        <v>38.871000000000002</v>
      </c>
      <c r="CO73" s="89">
        <v>29.832999999999998</v>
      </c>
      <c r="CP73" s="89">
        <v>22.437000000000001</v>
      </c>
      <c r="CQ73" s="89">
        <v>16.409500000000001</v>
      </c>
      <c r="CR73" s="89">
        <v>11.654500000000001</v>
      </c>
      <c r="CS73" s="89">
        <v>8.0419999999999998</v>
      </c>
      <c r="CT73" s="89">
        <v>5.4424999999999999</v>
      </c>
      <c r="CU73" s="89">
        <v>3.6034999999999999</v>
      </c>
      <c r="CV73" s="89">
        <v>2.3410000000000002</v>
      </c>
      <c r="CW73" s="89">
        <v>1.4950000000000001</v>
      </c>
      <c r="CX73" s="89">
        <v>2.2160000000000002</v>
      </c>
      <c r="CZ73" s="89">
        <v>84889.584499999997</v>
      </c>
      <c r="DA73" s="89">
        <v>83490.520000000019</v>
      </c>
      <c r="DB73" s="89">
        <v>788.56799999994109</v>
      </c>
    </row>
    <row r="74" spans="1:106" x14ac:dyDescent="0.35">
      <c r="A74" s="90">
        <v>2093</v>
      </c>
      <c r="B74" s="89">
        <v>1399.1685</v>
      </c>
      <c r="C74" s="89">
        <v>1392.442</v>
      </c>
      <c r="D74" s="89">
        <v>1388.0325</v>
      </c>
      <c r="E74" s="89">
        <v>1386.039</v>
      </c>
      <c r="F74" s="89">
        <v>1382.6775</v>
      </c>
      <c r="G74" s="89">
        <v>1381.318</v>
      </c>
      <c r="H74" s="89">
        <v>1379.8035</v>
      </c>
      <c r="I74" s="89">
        <v>1378.3715</v>
      </c>
      <c r="J74" s="89">
        <v>1377.4425000000001</v>
      </c>
      <c r="K74" s="89">
        <v>1377.6769999999999</v>
      </c>
      <c r="L74" s="89">
        <v>1377.1985</v>
      </c>
      <c r="M74" s="89">
        <v>1375.723</v>
      </c>
      <c r="N74" s="89">
        <v>1373.0419999999999</v>
      </c>
      <c r="O74" s="89">
        <v>1369.559</v>
      </c>
      <c r="P74" s="89">
        <v>1367.3485000000001</v>
      </c>
      <c r="Q74" s="89">
        <v>1365.6065000000001</v>
      </c>
      <c r="R74" s="89">
        <v>1362.0025000000001</v>
      </c>
      <c r="S74" s="89">
        <v>1356.89</v>
      </c>
      <c r="T74" s="89">
        <v>1353.7365</v>
      </c>
      <c r="U74" s="89">
        <v>1351.7784999999999</v>
      </c>
      <c r="V74" s="89">
        <v>1347.1495</v>
      </c>
      <c r="W74" s="89">
        <v>1341.3565000000001</v>
      </c>
      <c r="X74" s="89">
        <v>1333.155</v>
      </c>
      <c r="Y74" s="89">
        <v>1326.9490000000001</v>
      </c>
      <c r="Z74" s="89">
        <v>1321.548</v>
      </c>
      <c r="AA74" s="89">
        <v>1316.7170000000001</v>
      </c>
      <c r="AB74" s="89">
        <v>1310.867</v>
      </c>
      <c r="AC74" s="89">
        <v>1302.6424999999999</v>
      </c>
      <c r="AD74" s="89">
        <v>1296.038</v>
      </c>
      <c r="AE74" s="89">
        <v>1287.4425000000001</v>
      </c>
      <c r="AF74" s="89">
        <v>1277.5145</v>
      </c>
      <c r="AG74" s="89">
        <v>1271.0464999999999</v>
      </c>
      <c r="AH74" s="89">
        <v>1266.251</v>
      </c>
      <c r="AI74" s="89">
        <v>1256.75</v>
      </c>
      <c r="AJ74" s="89">
        <v>1244.7650000000001</v>
      </c>
      <c r="AK74" s="89">
        <v>1237.5725</v>
      </c>
      <c r="AL74" s="89">
        <v>1227.5184999999999</v>
      </c>
      <c r="AM74" s="89">
        <v>1211.0630000000001</v>
      </c>
      <c r="AN74" s="89">
        <v>1197.2605000000001</v>
      </c>
      <c r="AO74" s="89">
        <v>1185.7919999999999</v>
      </c>
      <c r="AP74" s="89">
        <v>1172.9855</v>
      </c>
      <c r="AQ74" s="89">
        <v>1159.4285</v>
      </c>
      <c r="AR74" s="89">
        <v>1144.3934999999999</v>
      </c>
      <c r="AS74" s="89">
        <v>1127.8915</v>
      </c>
      <c r="AT74" s="89">
        <v>1112.0805</v>
      </c>
      <c r="AU74" s="89">
        <v>1097.425</v>
      </c>
      <c r="AV74" s="89">
        <v>1081.6524999999999</v>
      </c>
      <c r="AW74" s="89">
        <v>1065.25</v>
      </c>
      <c r="AX74" s="89">
        <v>1049.6690000000001</v>
      </c>
      <c r="AY74" s="89">
        <v>1033.1455000000001</v>
      </c>
      <c r="AZ74" s="89">
        <v>1014.694</v>
      </c>
      <c r="BA74" s="89">
        <v>996.327</v>
      </c>
      <c r="BB74" s="89">
        <v>977.95650000000001</v>
      </c>
      <c r="BC74" s="89">
        <v>958.10299999999995</v>
      </c>
      <c r="BD74" s="89">
        <v>937.48450000000003</v>
      </c>
      <c r="BE74" s="89">
        <v>918.02300000000002</v>
      </c>
      <c r="BF74" s="89">
        <v>898.12350000000004</v>
      </c>
      <c r="BG74" s="89">
        <v>876.31100000000004</v>
      </c>
      <c r="BH74" s="89">
        <v>853.70749999999998</v>
      </c>
      <c r="BI74" s="89">
        <v>831.33799999999997</v>
      </c>
      <c r="BJ74" s="89">
        <v>807.47749999999996</v>
      </c>
      <c r="BK74" s="89">
        <v>780.6155</v>
      </c>
      <c r="BL74" s="89">
        <v>752.67650000000003</v>
      </c>
      <c r="BM74" s="89">
        <v>724.81299999999999</v>
      </c>
      <c r="BN74" s="89">
        <v>696.35</v>
      </c>
      <c r="BO74" s="89">
        <v>665.86350000000004</v>
      </c>
      <c r="BP74" s="89">
        <v>635.68449999999996</v>
      </c>
      <c r="BQ74" s="89">
        <v>606.1635</v>
      </c>
      <c r="BR74" s="89">
        <v>576.51649999999995</v>
      </c>
      <c r="BS74" s="89">
        <v>546.66949999999997</v>
      </c>
      <c r="BT74" s="89">
        <v>516.1395</v>
      </c>
      <c r="BU74" s="89">
        <v>486.82650000000001</v>
      </c>
      <c r="BV74" s="89">
        <v>457.673</v>
      </c>
      <c r="BW74" s="89">
        <v>427.47399999999999</v>
      </c>
      <c r="BX74" s="89">
        <v>398.17399999999998</v>
      </c>
      <c r="BY74" s="89">
        <v>371.39049999999997</v>
      </c>
      <c r="BZ74" s="89">
        <v>342.78899999999999</v>
      </c>
      <c r="CA74" s="89">
        <v>312.23700000000002</v>
      </c>
      <c r="CB74" s="89">
        <v>283.54899999999998</v>
      </c>
      <c r="CC74" s="89">
        <v>256.81200000000001</v>
      </c>
      <c r="CD74" s="89">
        <v>232.05250000000001</v>
      </c>
      <c r="CE74" s="89">
        <v>208.34549999999999</v>
      </c>
      <c r="CF74" s="89">
        <v>184.922</v>
      </c>
      <c r="CG74" s="89">
        <v>160.7895</v>
      </c>
      <c r="CH74" s="89">
        <v>137.45150000000001</v>
      </c>
      <c r="CI74" s="89">
        <v>116.27</v>
      </c>
      <c r="CJ74" s="89">
        <v>97.160499999999999</v>
      </c>
      <c r="CK74" s="89">
        <v>80.070999999999998</v>
      </c>
      <c r="CL74" s="89">
        <v>64.878</v>
      </c>
      <c r="CM74" s="89">
        <v>51.720500000000001</v>
      </c>
      <c r="CN74" s="89">
        <v>40.412500000000001</v>
      </c>
      <c r="CO74" s="89">
        <v>30.901</v>
      </c>
      <c r="CP74" s="89">
        <v>23.271999999999998</v>
      </c>
      <c r="CQ74" s="89">
        <v>17.137</v>
      </c>
      <c r="CR74" s="89">
        <v>12.2645</v>
      </c>
      <c r="CS74" s="89">
        <v>8.5114999999999998</v>
      </c>
      <c r="CT74" s="89">
        <v>5.7329999999999997</v>
      </c>
      <c r="CU74" s="89">
        <v>3.7869999999999999</v>
      </c>
      <c r="CV74" s="89">
        <v>2.4455</v>
      </c>
      <c r="CW74" s="89">
        <v>1.5469999999999999</v>
      </c>
      <c r="CX74" s="89">
        <v>2.306</v>
      </c>
      <c r="CZ74" s="89">
        <v>85489.117499999993</v>
      </c>
      <c r="DA74" s="89">
        <v>84089.948999999993</v>
      </c>
      <c r="DB74" s="89">
        <v>799.63550000000396</v>
      </c>
    </row>
    <row r="75" spans="1:106" x14ac:dyDescent="0.35">
      <c r="A75" s="90">
        <v>2094</v>
      </c>
      <c r="B75" s="89">
        <v>1397.213</v>
      </c>
      <c r="C75" s="89">
        <v>1392.66</v>
      </c>
      <c r="D75" s="89">
        <v>1388.6379999999999</v>
      </c>
      <c r="E75" s="89">
        <v>1385.2529999999999</v>
      </c>
      <c r="F75" s="89">
        <v>1383.9265</v>
      </c>
      <c r="G75" s="89">
        <v>1381.0305000000001</v>
      </c>
      <c r="H75" s="89">
        <v>1379.9875</v>
      </c>
      <c r="I75" s="89">
        <v>1378.6904999999999</v>
      </c>
      <c r="J75" s="89">
        <v>1377.4165</v>
      </c>
      <c r="K75" s="89">
        <v>1376.5965000000001</v>
      </c>
      <c r="L75" s="89">
        <v>1376.8979999999999</v>
      </c>
      <c r="M75" s="89">
        <v>1376.453</v>
      </c>
      <c r="N75" s="89">
        <v>1374.979</v>
      </c>
      <c r="O75" s="89">
        <v>1372.2674999999999</v>
      </c>
      <c r="P75" s="89">
        <v>1368.7249999999999</v>
      </c>
      <c r="Q75" s="89">
        <v>1366.422</v>
      </c>
      <c r="R75" s="89">
        <v>1364.5585000000001</v>
      </c>
      <c r="S75" s="89">
        <v>1360.8109999999999</v>
      </c>
      <c r="T75" s="89">
        <v>1355.5450000000001</v>
      </c>
      <c r="U75" s="89">
        <v>1352.2425000000001</v>
      </c>
      <c r="V75" s="89">
        <v>1350.1510000000001</v>
      </c>
      <c r="W75" s="89">
        <v>1345.412</v>
      </c>
      <c r="X75" s="89">
        <v>1339.528</v>
      </c>
      <c r="Y75" s="89">
        <v>1331.2529999999999</v>
      </c>
      <c r="Z75" s="89">
        <v>1324.979</v>
      </c>
      <c r="AA75" s="89">
        <v>1319.511</v>
      </c>
      <c r="AB75" s="89">
        <v>1314.6054999999999</v>
      </c>
      <c r="AC75" s="89">
        <v>1308.673</v>
      </c>
      <c r="AD75" s="89">
        <v>1300.3620000000001</v>
      </c>
      <c r="AE75" s="89">
        <v>1293.6590000000001</v>
      </c>
      <c r="AF75" s="89">
        <v>1284.9590000000001</v>
      </c>
      <c r="AG75" s="89">
        <v>1274.9290000000001</v>
      </c>
      <c r="AH75" s="89">
        <v>1268.3425</v>
      </c>
      <c r="AI75" s="89">
        <v>1263.415</v>
      </c>
      <c r="AJ75" s="89">
        <v>1253.7909999999999</v>
      </c>
      <c r="AK75" s="89">
        <v>1241.6704999999999</v>
      </c>
      <c r="AL75" s="89">
        <v>1234.3140000000001</v>
      </c>
      <c r="AM75" s="89">
        <v>1224.0840000000001</v>
      </c>
      <c r="AN75" s="89">
        <v>1207.44</v>
      </c>
      <c r="AO75" s="89">
        <v>1193.4175</v>
      </c>
      <c r="AP75" s="89">
        <v>1181.694</v>
      </c>
      <c r="AQ75" s="89">
        <v>1168.635</v>
      </c>
      <c r="AR75" s="89">
        <v>1154.8264999999999</v>
      </c>
      <c r="AS75" s="89">
        <v>1139.5445</v>
      </c>
      <c r="AT75" s="89">
        <v>1122.8150000000001</v>
      </c>
      <c r="AU75" s="89">
        <v>1106.7505000000001</v>
      </c>
      <c r="AV75" s="89">
        <v>1091.82</v>
      </c>
      <c r="AW75" s="89">
        <v>1075.7429999999999</v>
      </c>
      <c r="AX75" s="89">
        <v>1058.961</v>
      </c>
      <c r="AY75" s="89">
        <v>1042.9280000000001</v>
      </c>
      <c r="AZ75" s="89">
        <v>1025.8855000000001</v>
      </c>
      <c r="BA75" s="89">
        <v>1006.926</v>
      </c>
      <c r="BB75" s="89">
        <v>988.05349999999999</v>
      </c>
      <c r="BC75" s="89">
        <v>969.18399999999997</v>
      </c>
      <c r="BD75" s="89">
        <v>948.89499999999998</v>
      </c>
      <c r="BE75" s="89">
        <v>927.86149999999998</v>
      </c>
      <c r="BF75" s="89">
        <v>907.97649999999999</v>
      </c>
      <c r="BG75" s="89">
        <v>887.62900000000002</v>
      </c>
      <c r="BH75" s="89">
        <v>865.29150000000004</v>
      </c>
      <c r="BI75" s="89">
        <v>842.06</v>
      </c>
      <c r="BJ75" s="89">
        <v>818.91200000000003</v>
      </c>
      <c r="BK75" s="89">
        <v>794.25250000000005</v>
      </c>
      <c r="BL75" s="89">
        <v>766.59550000000002</v>
      </c>
      <c r="BM75" s="89">
        <v>737.81150000000002</v>
      </c>
      <c r="BN75" s="89">
        <v>709.13</v>
      </c>
      <c r="BO75" s="89">
        <v>679.85149999999999</v>
      </c>
      <c r="BP75" s="89">
        <v>648.76800000000003</v>
      </c>
      <c r="BQ75" s="89">
        <v>618.12549999999999</v>
      </c>
      <c r="BR75" s="89">
        <v>588.08100000000002</v>
      </c>
      <c r="BS75" s="89">
        <v>557.91399999999999</v>
      </c>
      <c r="BT75" s="89">
        <v>527.48749999999995</v>
      </c>
      <c r="BU75" s="89">
        <v>496.48750000000001</v>
      </c>
      <c r="BV75" s="89">
        <v>466.69499999999999</v>
      </c>
      <c r="BW75" s="89">
        <v>437.053</v>
      </c>
      <c r="BX75" s="89">
        <v>406.55950000000001</v>
      </c>
      <c r="BY75" s="89">
        <v>377.00349999999997</v>
      </c>
      <c r="BZ75" s="89">
        <v>349.964</v>
      </c>
      <c r="CA75" s="89">
        <v>321.36900000000003</v>
      </c>
      <c r="CB75" s="89">
        <v>291.04149999999998</v>
      </c>
      <c r="CC75" s="89">
        <v>262.642</v>
      </c>
      <c r="CD75" s="89">
        <v>236.23249999999999</v>
      </c>
      <c r="CE75" s="89">
        <v>211.77850000000001</v>
      </c>
      <c r="CF75" s="89">
        <v>188.3595</v>
      </c>
      <c r="CG75" s="89">
        <v>165.39</v>
      </c>
      <c r="CH75" s="89">
        <v>142.16550000000001</v>
      </c>
      <c r="CI75" s="89">
        <v>120.044</v>
      </c>
      <c r="CJ75" s="89">
        <v>100.23050000000001</v>
      </c>
      <c r="CK75" s="89">
        <v>82.594499999999996</v>
      </c>
      <c r="CL75" s="89">
        <v>67.055499999999995</v>
      </c>
      <c r="CM75" s="89">
        <v>53.470999999999997</v>
      </c>
      <c r="CN75" s="89">
        <v>41.884500000000003</v>
      </c>
      <c r="CO75" s="89">
        <v>32.1355</v>
      </c>
      <c r="CP75" s="89">
        <v>24.110499999999998</v>
      </c>
      <c r="CQ75" s="89">
        <v>17.777999999999999</v>
      </c>
      <c r="CR75" s="89">
        <v>12.811</v>
      </c>
      <c r="CS75" s="89">
        <v>8.9589999999999996</v>
      </c>
      <c r="CT75" s="89">
        <v>6.0694999999999997</v>
      </c>
      <c r="CU75" s="89">
        <v>3.99</v>
      </c>
      <c r="CV75" s="89">
        <v>2.5705</v>
      </c>
      <c r="CW75" s="89">
        <v>1.617</v>
      </c>
      <c r="CX75" s="89">
        <v>2.395</v>
      </c>
      <c r="CZ75" s="89">
        <v>86075.675500000099</v>
      </c>
      <c r="DA75" s="89">
        <v>84678.462500000111</v>
      </c>
      <c r="DB75" s="89">
        <v>810.65499999988242</v>
      </c>
    </row>
    <row r="76" spans="1:106" x14ac:dyDescent="0.35">
      <c r="A76" s="90">
        <v>2095</v>
      </c>
      <c r="B76" s="89">
        <v>1400.0844999999999</v>
      </c>
      <c r="C76" s="89">
        <v>1390.8164999999999</v>
      </c>
      <c r="D76" s="89">
        <v>1388.914</v>
      </c>
      <c r="E76" s="89">
        <v>1385.8955000000001</v>
      </c>
      <c r="F76" s="89">
        <v>1383.1669999999999</v>
      </c>
      <c r="G76" s="89">
        <v>1382.2964999999999</v>
      </c>
      <c r="H76" s="89">
        <v>1379.7145</v>
      </c>
      <c r="I76" s="89">
        <v>1378.8869999999999</v>
      </c>
      <c r="J76" s="89">
        <v>1377.7449999999999</v>
      </c>
      <c r="K76" s="89">
        <v>1376.579</v>
      </c>
      <c r="L76" s="89">
        <v>1375.8264999999999</v>
      </c>
      <c r="M76" s="89">
        <v>1376.16</v>
      </c>
      <c r="N76" s="89">
        <v>1375.7149999999999</v>
      </c>
      <c r="O76" s="89">
        <v>1374.21</v>
      </c>
      <c r="P76" s="89">
        <v>1371.4385</v>
      </c>
      <c r="Q76" s="89">
        <v>1367.8054999999999</v>
      </c>
      <c r="R76" s="89">
        <v>1365.3810000000001</v>
      </c>
      <c r="S76" s="89">
        <v>1363.373</v>
      </c>
      <c r="T76" s="89">
        <v>1359.471</v>
      </c>
      <c r="U76" s="89">
        <v>1354.059</v>
      </c>
      <c r="V76" s="89">
        <v>1350.626</v>
      </c>
      <c r="W76" s="89">
        <v>1348.421</v>
      </c>
      <c r="X76" s="89">
        <v>1343.5905</v>
      </c>
      <c r="Y76" s="89">
        <v>1337.63</v>
      </c>
      <c r="Z76" s="89">
        <v>1329.2915</v>
      </c>
      <c r="AA76" s="89">
        <v>1322.9535000000001</v>
      </c>
      <c r="AB76" s="89">
        <v>1317.4124999999999</v>
      </c>
      <c r="AC76" s="89">
        <v>1312.424</v>
      </c>
      <c r="AD76" s="89">
        <v>1306.4014999999999</v>
      </c>
      <c r="AE76" s="89">
        <v>1297.9965</v>
      </c>
      <c r="AF76" s="89">
        <v>1291.1859999999999</v>
      </c>
      <c r="AG76" s="89">
        <v>1282.3815</v>
      </c>
      <c r="AH76" s="89">
        <v>1272.2429999999999</v>
      </c>
      <c r="AI76" s="89">
        <v>1265.5305000000001</v>
      </c>
      <c r="AJ76" s="89">
        <v>1260.4694999999999</v>
      </c>
      <c r="AK76" s="89">
        <v>1250.7055</v>
      </c>
      <c r="AL76" s="89">
        <v>1238.4359999999999</v>
      </c>
      <c r="AM76" s="89">
        <v>1230.8969999999999</v>
      </c>
      <c r="AN76" s="89">
        <v>1220.46</v>
      </c>
      <c r="AO76" s="89">
        <v>1203.6044999999999</v>
      </c>
      <c r="AP76" s="89">
        <v>1189.335</v>
      </c>
      <c r="AQ76" s="89">
        <v>1177.3544999999999</v>
      </c>
      <c r="AR76" s="89">
        <v>1164.0425</v>
      </c>
      <c r="AS76" s="89">
        <v>1149.981</v>
      </c>
      <c r="AT76" s="89">
        <v>1134.4645</v>
      </c>
      <c r="AU76" s="89">
        <v>1117.4855</v>
      </c>
      <c r="AV76" s="89">
        <v>1101.1524999999999</v>
      </c>
      <c r="AW76" s="89">
        <v>1085.9110000000001</v>
      </c>
      <c r="AX76" s="89">
        <v>1069.452</v>
      </c>
      <c r="AY76" s="89">
        <v>1052.2215000000001</v>
      </c>
      <c r="AZ76" s="89">
        <v>1035.6635000000001</v>
      </c>
      <c r="BA76" s="89">
        <v>1018.0965</v>
      </c>
      <c r="BB76" s="89">
        <v>998.63149999999996</v>
      </c>
      <c r="BC76" s="89">
        <v>979.26</v>
      </c>
      <c r="BD76" s="89">
        <v>959.94100000000003</v>
      </c>
      <c r="BE76" s="89">
        <v>939.23050000000001</v>
      </c>
      <c r="BF76" s="89">
        <v>917.78650000000005</v>
      </c>
      <c r="BG76" s="89">
        <v>897.45</v>
      </c>
      <c r="BH76" s="89">
        <v>876.55449999999996</v>
      </c>
      <c r="BI76" s="89">
        <v>853.57749999999999</v>
      </c>
      <c r="BJ76" s="89">
        <v>829.56949999999995</v>
      </c>
      <c r="BK76" s="89">
        <v>805.59799999999996</v>
      </c>
      <c r="BL76" s="89">
        <v>780.08799999999997</v>
      </c>
      <c r="BM76" s="89">
        <v>751.55949999999996</v>
      </c>
      <c r="BN76" s="89">
        <v>721.95349999999996</v>
      </c>
      <c r="BO76" s="89">
        <v>692.43849999999998</v>
      </c>
      <c r="BP76" s="89">
        <v>662.50699999999995</v>
      </c>
      <c r="BQ76" s="89">
        <v>630.95699999999999</v>
      </c>
      <c r="BR76" s="89">
        <v>599.79499999999996</v>
      </c>
      <c r="BS76" s="89">
        <v>569.21249999999998</v>
      </c>
      <c r="BT76" s="89">
        <v>538.44500000000005</v>
      </c>
      <c r="BU76" s="89">
        <v>507.50850000000003</v>
      </c>
      <c r="BV76" s="89">
        <v>476.05849999999998</v>
      </c>
      <c r="BW76" s="89">
        <v>445.76900000000001</v>
      </c>
      <c r="BX76" s="89">
        <v>415.76650000000001</v>
      </c>
      <c r="BY76" s="89">
        <v>385.03449999999998</v>
      </c>
      <c r="BZ76" s="89">
        <v>355.34</v>
      </c>
      <c r="CA76" s="89">
        <v>328.1755</v>
      </c>
      <c r="CB76" s="89">
        <v>299.6275</v>
      </c>
      <c r="CC76" s="89">
        <v>269.64949999999999</v>
      </c>
      <c r="CD76" s="89">
        <v>241.65600000000001</v>
      </c>
      <c r="CE76" s="89">
        <v>215.648</v>
      </c>
      <c r="CF76" s="89">
        <v>191.5145</v>
      </c>
      <c r="CG76" s="89">
        <v>168.51249999999999</v>
      </c>
      <c r="CH76" s="89">
        <v>146.28049999999999</v>
      </c>
      <c r="CI76" s="89">
        <v>124.2055</v>
      </c>
      <c r="CJ76" s="89">
        <v>103.52249999999999</v>
      </c>
      <c r="CK76" s="89">
        <v>85.236999999999995</v>
      </c>
      <c r="CL76" s="89">
        <v>69.1965</v>
      </c>
      <c r="CM76" s="89">
        <v>55.286999999999999</v>
      </c>
      <c r="CN76" s="89">
        <v>43.319000000000003</v>
      </c>
      <c r="CO76" s="89">
        <v>33.319000000000003</v>
      </c>
      <c r="CP76" s="89">
        <v>25.0825</v>
      </c>
      <c r="CQ76" s="89">
        <v>18.4255</v>
      </c>
      <c r="CR76" s="89">
        <v>13.294499999999999</v>
      </c>
      <c r="CS76" s="89">
        <v>9.3620000000000001</v>
      </c>
      <c r="CT76" s="89">
        <v>6.3914999999999997</v>
      </c>
      <c r="CU76" s="89">
        <v>4.226</v>
      </c>
      <c r="CV76" s="89">
        <v>2.7090000000000001</v>
      </c>
      <c r="CW76" s="89">
        <v>1.7004999999999999</v>
      </c>
      <c r="CX76" s="89">
        <v>2.4954999999999998</v>
      </c>
      <c r="CZ76" s="89">
        <v>86654.229000000007</v>
      </c>
      <c r="DA76" s="89">
        <v>85254.144500000009</v>
      </c>
      <c r="DB76" s="89">
        <v>821.53100000008999</v>
      </c>
    </row>
    <row r="77" spans="1:106" x14ac:dyDescent="0.35">
      <c r="A77" s="90">
        <v>2096</v>
      </c>
      <c r="B77" s="89">
        <v>1400.48</v>
      </c>
      <c r="C77" s="89">
        <v>1393.7760000000001</v>
      </c>
      <c r="D77" s="89">
        <v>1387.1324999999999</v>
      </c>
      <c r="E77" s="89">
        <v>1386.2075</v>
      </c>
      <c r="F77" s="89">
        <v>1383.8330000000001</v>
      </c>
      <c r="G77" s="89">
        <v>1381.556</v>
      </c>
      <c r="H77" s="89">
        <v>1380.9929999999999</v>
      </c>
      <c r="I77" s="89">
        <v>1378.625</v>
      </c>
      <c r="J77" s="89">
        <v>1377.9494999999999</v>
      </c>
      <c r="K77" s="89">
        <v>1376.9155000000001</v>
      </c>
      <c r="L77" s="89">
        <v>1375.8164999999999</v>
      </c>
      <c r="M77" s="89">
        <v>1375.0954999999999</v>
      </c>
      <c r="N77" s="89">
        <v>1375.4285</v>
      </c>
      <c r="O77" s="89">
        <v>1374.953</v>
      </c>
      <c r="P77" s="89">
        <v>1373.3879999999999</v>
      </c>
      <c r="Q77" s="89">
        <v>1370.5250000000001</v>
      </c>
      <c r="R77" s="89">
        <v>1366.771</v>
      </c>
      <c r="S77" s="89">
        <v>1364.2035000000001</v>
      </c>
      <c r="T77" s="89">
        <v>1362.039</v>
      </c>
      <c r="U77" s="89">
        <v>1357.99</v>
      </c>
      <c r="V77" s="89">
        <v>1352.4504999999999</v>
      </c>
      <c r="W77" s="89">
        <v>1348.9065000000001</v>
      </c>
      <c r="X77" s="89">
        <v>1346.6085</v>
      </c>
      <c r="Y77" s="89">
        <v>1341.7004999999999</v>
      </c>
      <c r="Z77" s="89">
        <v>1335.674</v>
      </c>
      <c r="AA77" s="89">
        <v>1327.2750000000001</v>
      </c>
      <c r="AB77" s="89">
        <v>1320.8665000000001</v>
      </c>
      <c r="AC77" s="89">
        <v>1315.2455</v>
      </c>
      <c r="AD77" s="89">
        <v>1310.1659999999999</v>
      </c>
      <c r="AE77" s="89">
        <v>1304.046</v>
      </c>
      <c r="AF77" s="89">
        <v>1295.538</v>
      </c>
      <c r="AG77" s="89">
        <v>1288.6205</v>
      </c>
      <c r="AH77" s="89">
        <v>1279.7059999999999</v>
      </c>
      <c r="AI77" s="89">
        <v>1269.45</v>
      </c>
      <c r="AJ77" s="89">
        <v>1262.6095</v>
      </c>
      <c r="AK77" s="89">
        <v>1257.4000000000001</v>
      </c>
      <c r="AL77" s="89">
        <v>1247.482</v>
      </c>
      <c r="AM77" s="89">
        <v>1235.0440000000001</v>
      </c>
      <c r="AN77" s="89">
        <v>1227.2915</v>
      </c>
      <c r="AO77" s="89">
        <v>1216.6234999999999</v>
      </c>
      <c r="AP77" s="89">
        <v>1199.53</v>
      </c>
      <c r="AQ77" s="89">
        <v>1185.0125</v>
      </c>
      <c r="AR77" s="89">
        <v>1172.7739999999999</v>
      </c>
      <c r="AS77" s="89">
        <v>1159.2059999999999</v>
      </c>
      <c r="AT77" s="89">
        <v>1144.9045000000001</v>
      </c>
      <c r="AU77" s="89">
        <v>1129.1324999999999</v>
      </c>
      <c r="AV77" s="89">
        <v>1111.8889999999999</v>
      </c>
      <c r="AW77" s="89">
        <v>1095.251</v>
      </c>
      <c r="AX77" s="89">
        <v>1079.6215</v>
      </c>
      <c r="AY77" s="89">
        <v>1062.7094999999999</v>
      </c>
      <c r="AZ77" s="89">
        <v>1044.9575</v>
      </c>
      <c r="BA77" s="89">
        <v>1027.8675000000001</v>
      </c>
      <c r="BB77" s="89">
        <v>1009.7795</v>
      </c>
      <c r="BC77" s="89">
        <v>989.81500000000005</v>
      </c>
      <c r="BD77" s="89">
        <v>969.995</v>
      </c>
      <c r="BE77" s="89">
        <v>950.24199999999996</v>
      </c>
      <c r="BF77" s="89">
        <v>929.11400000000003</v>
      </c>
      <c r="BG77" s="89">
        <v>907.23199999999997</v>
      </c>
      <c r="BH77" s="89">
        <v>886.34299999999996</v>
      </c>
      <c r="BI77" s="89">
        <v>864.78200000000004</v>
      </c>
      <c r="BJ77" s="89">
        <v>841.01400000000001</v>
      </c>
      <c r="BK77" s="89">
        <v>816.18399999999997</v>
      </c>
      <c r="BL77" s="89">
        <v>791.3365</v>
      </c>
      <c r="BM77" s="89">
        <v>764.89649999999995</v>
      </c>
      <c r="BN77" s="89">
        <v>735.51800000000003</v>
      </c>
      <c r="BO77" s="89">
        <v>705.07500000000005</v>
      </c>
      <c r="BP77" s="89">
        <v>674.8895</v>
      </c>
      <c r="BQ77" s="89">
        <v>644.43550000000005</v>
      </c>
      <c r="BR77" s="89">
        <v>612.36149999999998</v>
      </c>
      <c r="BS77" s="89">
        <v>580.66600000000005</v>
      </c>
      <c r="BT77" s="89">
        <v>549.46500000000003</v>
      </c>
      <c r="BU77" s="89">
        <v>518.16399999999999</v>
      </c>
      <c r="BV77" s="89">
        <v>486.73750000000001</v>
      </c>
      <c r="BW77" s="89">
        <v>454.82299999999998</v>
      </c>
      <c r="BX77" s="89">
        <v>424.1635</v>
      </c>
      <c r="BY77" s="89">
        <v>393.85550000000001</v>
      </c>
      <c r="BZ77" s="89">
        <v>363.00599999999997</v>
      </c>
      <c r="CA77" s="89">
        <v>333.30700000000002</v>
      </c>
      <c r="CB77" s="89">
        <v>306.05849999999998</v>
      </c>
      <c r="CC77" s="89">
        <v>277.68400000000003</v>
      </c>
      <c r="CD77" s="89">
        <v>248.1755</v>
      </c>
      <c r="CE77" s="89">
        <v>220.66499999999999</v>
      </c>
      <c r="CF77" s="89">
        <v>195.07550000000001</v>
      </c>
      <c r="CG77" s="89">
        <v>171.39449999999999</v>
      </c>
      <c r="CH77" s="89">
        <v>149.09800000000001</v>
      </c>
      <c r="CI77" s="89">
        <v>127.854</v>
      </c>
      <c r="CJ77" s="89">
        <v>107.161</v>
      </c>
      <c r="CK77" s="89">
        <v>88.079499999999996</v>
      </c>
      <c r="CL77" s="89">
        <v>71.447000000000003</v>
      </c>
      <c r="CM77" s="89">
        <v>57.082000000000001</v>
      </c>
      <c r="CN77" s="89">
        <v>44.814999999999998</v>
      </c>
      <c r="CO77" s="89">
        <v>34.479999999999997</v>
      </c>
      <c r="CP77" s="89">
        <v>26.021000000000001</v>
      </c>
      <c r="CQ77" s="89">
        <v>19.18</v>
      </c>
      <c r="CR77" s="89">
        <v>13.786</v>
      </c>
      <c r="CS77" s="89">
        <v>9.7210000000000001</v>
      </c>
      <c r="CT77" s="89">
        <v>6.6825000000000001</v>
      </c>
      <c r="CU77" s="89">
        <v>4.4524999999999997</v>
      </c>
      <c r="CV77" s="89">
        <v>2.871</v>
      </c>
      <c r="CW77" s="89">
        <v>1.7929999999999999</v>
      </c>
      <c r="CX77" s="89">
        <v>2.6114999999999999</v>
      </c>
      <c r="CZ77" s="89">
        <v>87222.625999999946</v>
      </c>
      <c r="DA77" s="89">
        <v>85822.14599999995</v>
      </c>
      <c r="DB77" s="89">
        <v>832.08300000005693</v>
      </c>
    </row>
    <row r="78" spans="1:106" x14ac:dyDescent="0.35">
      <c r="A78" s="90">
        <v>2097</v>
      </c>
      <c r="B78" s="89">
        <v>1397.9235000000001</v>
      </c>
      <c r="C78" s="89">
        <v>1394.27</v>
      </c>
      <c r="D78" s="89">
        <v>1390.1410000000001</v>
      </c>
      <c r="E78" s="89">
        <v>1384.4665</v>
      </c>
      <c r="F78" s="89">
        <v>1384.17</v>
      </c>
      <c r="G78" s="89">
        <v>1382.2394999999999</v>
      </c>
      <c r="H78" s="89">
        <v>1380.2670000000001</v>
      </c>
      <c r="I78" s="89">
        <v>1379.913</v>
      </c>
      <c r="J78" s="89">
        <v>1377.6975</v>
      </c>
      <c r="K78" s="89">
        <v>1377.1289999999999</v>
      </c>
      <c r="L78" s="89">
        <v>1376.1605</v>
      </c>
      <c r="M78" s="89">
        <v>1375.0930000000001</v>
      </c>
      <c r="N78" s="89">
        <v>1374.3720000000001</v>
      </c>
      <c r="O78" s="89">
        <v>1374.6745000000001</v>
      </c>
      <c r="P78" s="89">
        <v>1374.1379999999999</v>
      </c>
      <c r="Q78" s="89">
        <v>1372.48</v>
      </c>
      <c r="R78" s="89">
        <v>1369.4960000000001</v>
      </c>
      <c r="S78" s="89">
        <v>1365.6010000000001</v>
      </c>
      <c r="T78" s="89">
        <v>1362.8775000000001</v>
      </c>
      <c r="U78" s="89">
        <v>1360.5650000000001</v>
      </c>
      <c r="V78" s="89">
        <v>1356.3865000000001</v>
      </c>
      <c r="W78" s="89">
        <v>1350.7405000000001</v>
      </c>
      <c r="X78" s="89">
        <v>1347.107</v>
      </c>
      <c r="Y78" s="89">
        <v>1344.7284999999999</v>
      </c>
      <c r="Z78" s="89">
        <v>1339.7545</v>
      </c>
      <c r="AA78" s="89">
        <v>1333.664</v>
      </c>
      <c r="AB78" s="89">
        <v>1325.1994999999999</v>
      </c>
      <c r="AC78" s="89">
        <v>1318.7135000000001</v>
      </c>
      <c r="AD78" s="89">
        <v>1313.0029999999999</v>
      </c>
      <c r="AE78" s="89">
        <v>1307.8254999999999</v>
      </c>
      <c r="AF78" s="89">
        <v>1301.5989999999999</v>
      </c>
      <c r="AG78" s="89">
        <v>1292.9884999999999</v>
      </c>
      <c r="AH78" s="89">
        <v>1285.9580000000001</v>
      </c>
      <c r="AI78" s="89">
        <v>1276.924</v>
      </c>
      <c r="AJ78" s="89">
        <v>1266.5505000000001</v>
      </c>
      <c r="AK78" s="89">
        <v>1259.5685000000001</v>
      </c>
      <c r="AL78" s="89">
        <v>1254.1935000000001</v>
      </c>
      <c r="AM78" s="89">
        <v>1244.1015</v>
      </c>
      <c r="AN78" s="89">
        <v>1231.4655</v>
      </c>
      <c r="AO78" s="89">
        <v>1223.4745</v>
      </c>
      <c r="AP78" s="89">
        <v>1212.548</v>
      </c>
      <c r="AQ78" s="89">
        <v>1195.2155</v>
      </c>
      <c r="AR78" s="89">
        <v>1180.4480000000001</v>
      </c>
      <c r="AS78" s="89">
        <v>1167.95</v>
      </c>
      <c r="AT78" s="89">
        <v>1154.1405</v>
      </c>
      <c r="AU78" s="89">
        <v>1139.577</v>
      </c>
      <c r="AV78" s="89">
        <v>1123.5340000000001</v>
      </c>
      <c r="AW78" s="89">
        <v>1105.989</v>
      </c>
      <c r="AX78" s="89">
        <v>1088.9690000000001</v>
      </c>
      <c r="AY78" s="89">
        <v>1072.8789999999999</v>
      </c>
      <c r="AZ78" s="89">
        <v>1055.4385</v>
      </c>
      <c r="BA78" s="89">
        <v>1037.1600000000001</v>
      </c>
      <c r="BB78" s="89">
        <v>1019.5405</v>
      </c>
      <c r="BC78" s="89">
        <v>1000.9365</v>
      </c>
      <c r="BD78" s="89">
        <v>980.52650000000006</v>
      </c>
      <c r="BE78" s="89">
        <v>960.27250000000004</v>
      </c>
      <c r="BF78" s="89">
        <v>940.09</v>
      </c>
      <c r="BG78" s="89">
        <v>918.51549999999997</v>
      </c>
      <c r="BH78" s="89">
        <v>896.09500000000003</v>
      </c>
      <c r="BI78" s="89">
        <v>874.53449999999998</v>
      </c>
      <c r="BJ78" s="89">
        <v>852.15350000000001</v>
      </c>
      <c r="BK78" s="89">
        <v>827.548</v>
      </c>
      <c r="BL78" s="89">
        <v>801.84299999999996</v>
      </c>
      <c r="BM78" s="89">
        <v>776.03599999999994</v>
      </c>
      <c r="BN78" s="89">
        <v>748.68449999999996</v>
      </c>
      <c r="BO78" s="89">
        <v>718.44050000000004</v>
      </c>
      <c r="BP78" s="89">
        <v>687.32550000000003</v>
      </c>
      <c r="BQ78" s="89">
        <v>656.59900000000005</v>
      </c>
      <c r="BR78" s="89">
        <v>625.56050000000005</v>
      </c>
      <c r="BS78" s="89">
        <v>592.94949999999994</v>
      </c>
      <c r="BT78" s="89">
        <v>560.63850000000002</v>
      </c>
      <c r="BU78" s="89">
        <v>528.8845</v>
      </c>
      <c r="BV78" s="89">
        <v>497.07150000000001</v>
      </c>
      <c r="BW78" s="89">
        <v>465.13850000000002</v>
      </c>
      <c r="BX78" s="89">
        <v>432.88749999999999</v>
      </c>
      <c r="BY78" s="89">
        <v>401.91500000000002</v>
      </c>
      <c r="BZ78" s="89">
        <v>371.42200000000003</v>
      </c>
      <c r="CA78" s="89">
        <v>340.59050000000002</v>
      </c>
      <c r="CB78" s="89">
        <v>310.93200000000002</v>
      </c>
      <c r="CC78" s="89">
        <v>283.72399999999999</v>
      </c>
      <c r="CD78" s="89">
        <v>255.64349999999999</v>
      </c>
      <c r="CE78" s="89">
        <v>226.68549999999999</v>
      </c>
      <c r="CF78" s="89">
        <v>199.67699999999999</v>
      </c>
      <c r="CG78" s="89">
        <v>174.64250000000001</v>
      </c>
      <c r="CH78" s="89">
        <v>151.70349999999999</v>
      </c>
      <c r="CI78" s="89">
        <v>130.36850000000001</v>
      </c>
      <c r="CJ78" s="89">
        <v>110.3575</v>
      </c>
      <c r="CK78" s="89">
        <v>91.219499999999996</v>
      </c>
      <c r="CL78" s="89">
        <v>73.867000000000004</v>
      </c>
      <c r="CM78" s="89">
        <v>58.969499999999996</v>
      </c>
      <c r="CN78" s="89">
        <v>46.295499999999997</v>
      </c>
      <c r="CO78" s="89">
        <v>35.69</v>
      </c>
      <c r="CP78" s="89">
        <v>26.943000000000001</v>
      </c>
      <c r="CQ78" s="89">
        <v>19.908999999999999</v>
      </c>
      <c r="CR78" s="89">
        <v>14.359500000000001</v>
      </c>
      <c r="CS78" s="89">
        <v>10.086499999999999</v>
      </c>
      <c r="CT78" s="89">
        <v>6.9429999999999996</v>
      </c>
      <c r="CU78" s="89">
        <v>4.6574999999999998</v>
      </c>
      <c r="CV78" s="89">
        <v>3.0270000000000001</v>
      </c>
      <c r="CW78" s="89">
        <v>1.901</v>
      </c>
      <c r="CX78" s="89">
        <v>2.7440000000000002</v>
      </c>
      <c r="CZ78" s="89">
        <v>87778.014000000025</v>
      </c>
      <c r="DA78" s="89">
        <v>86380.09050000002</v>
      </c>
      <c r="DB78" s="89">
        <v>842.53549999992538</v>
      </c>
    </row>
    <row r="79" spans="1:106" x14ac:dyDescent="0.35">
      <c r="A79" s="90">
        <v>2098</v>
      </c>
      <c r="B79" s="89">
        <v>1396.7345</v>
      </c>
      <c r="C79" s="89">
        <v>1391.807</v>
      </c>
      <c r="D79" s="89">
        <v>1390.683</v>
      </c>
      <c r="E79" s="89">
        <v>1387.5015000000001</v>
      </c>
      <c r="F79" s="89">
        <v>1382.4535000000001</v>
      </c>
      <c r="G79" s="89">
        <v>1382.5909999999999</v>
      </c>
      <c r="H79" s="89">
        <v>1380.9614999999999</v>
      </c>
      <c r="I79" s="89">
        <v>1379.1975</v>
      </c>
      <c r="J79" s="89">
        <v>1378.9935</v>
      </c>
      <c r="K79" s="89">
        <v>1376.884</v>
      </c>
      <c r="L79" s="89">
        <v>1376.3805</v>
      </c>
      <c r="M79" s="89">
        <v>1375.4435000000001</v>
      </c>
      <c r="N79" s="89">
        <v>1374.3755000000001</v>
      </c>
      <c r="O79" s="89">
        <v>1373.6244999999999</v>
      </c>
      <c r="P79" s="89">
        <v>1373.865</v>
      </c>
      <c r="Q79" s="89">
        <v>1373.2360000000001</v>
      </c>
      <c r="R79" s="89">
        <v>1371.4570000000001</v>
      </c>
      <c r="S79" s="89">
        <v>1368.3315</v>
      </c>
      <c r="T79" s="89">
        <v>1364.2819999999999</v>
      </c>
      <c r="U79" s="89">
        <v>1361.412</v>
      </c>
      <c r="V79" s="89">
        <v>1358.9680000000001</v>
      </c>
      <c r="W79" s="89">
        <v>1354.683</v>
      </c>
      <c r="X79" s="89">
        <v>1348.95</v>
      </c>
      <c r="Y79" s="89">
        <v>1345.24</v>
      </c>
      <c r="Z79" s="89">
        <v>1342.7919999999999</v>
      </c>
      <c r="AA79" s="89">
        <v>1337.7539999999999</v>
      </c>
      <c r="AB79" s="89">
        <v>1331.595</v>
      </c>
      <c r="AC79" s="89">
        <v>1323.0574999999999</v>
      </c>
      <c r="AD79" s="89">
        <v>1316.4845</v>
      </c>
      <c r="AE79" s="89">
        <v>1310.6790000000001</v>
      </c>
      <c r="AF79" s="89">
        <v>1305.394</v>
      </c>
      <c r="AG79" s="89">
        <v>1299.0609999999999</v>
      </c>
      <c r="AH79" s="89">
        <v>1290.3425</v>
      </c>
      <c r="AI79" s="89">
        <v>1283.1890000000001</v>
      </c>
      <c r="AJ79" s="89">
        <v>1274.0374999999999</v>
      </c>
      <c r="AK79" s="89">
        <v>1263.5319999999999</v>
      </c>
      <c r="AL79" s="89">
        <v>1256.3905</v>
      </c>
      <c r="AM79" s="89">
        <v>1250.8309999999999</v>
      </c>
      <c r="AN79" s="89">
        <v>1240.5355</v>
      </c>
      <c r="AO79" s="89">
        <v>1227.6765</v>
      </c>
      <c r="AP79" s="89">
        <v>1219.4185</v>
      </c>
      <c r="AQ79" s="89">
        <v>1208.2304999999999</v>
      </c>
      <c r="AR79" s="89">
        <v>1190.6579999999999</v>
      </c>
      <c r="AS79" s="89">
        <v>1175.6424999999999</v>
      </c>
      <c r="AT79" s="89">
        <v>1162.8979999999999</v>
      </c>
      <c r="AU79" s="89">
        <v>1148.8240000000001</v>
      </c>
      <c r="AV79" s="89">
        <v>1133.9829999999999</v>
      </c>
      <c r="AW79" s="89">
        <v>1117.6320000000001</v>
      </c>
      <c r="AX79" s="89">
        <v>1099.7075</v>
      </c>
      <c r="AY79" s="89">
        <v>1082.2325000000001</v>
      </c>
      <c r="AZ79" s="89">
        <v>1065.606</v>
      </c>
      <c r="BA79" s="89">
        <v>1047.633</v>
      </c>
      <c r="BB79" s="89">
        <v>1028.8295000000001</v>
      </c>
      <c r="BC79" s="89">
        <v>1010.687</v>
      </c>
      <c r="BD79" s="89">
        <v>991.62199999999996</v>
      </c>
      <c r="BE79" s="89">
        <v>970.77949999999998</v>
      </c>
      <c r="BF79" s="89">
        <v>950.09900000000005</v>
      </c>
      <c r="BG79" s="89">
        <v>929.45650000000001</v>
      </c>
      <c r="BH79" s="89">
        <v>907.33500000000004</v>
      </c>
      <c r="BI79" s="89">
        <v>884.25649999999996</v>
      </c>
      <c r="BJ79" s="89">
        <v>861.86850000000004</v>
      </c>
      <c r="BK79" s="89">
        <v>838.61800000000005</v>
      </c>
      <c r="BL79" s="89">
        <v>813.11900000000003</v>
      </c>
      <c r="BM79" s="89">
        <v>786.45550000000003</v>
      </c>
      <c r="BN79" s="89">
        <v>759.70849999999996</v>
      </c>
      <c r="BO79" s="89">
        <v>731.42650000000003</v>
      </c>
      <c r="BP79" s="89">
        <v>700.48050000000001</v>
      </c>
      <c r="BQ79" s="89">
        <v>668.82399999999996</v>
      </c>
      <c r="BR79" s="89">
        <v>637.49350000000004</v>
      </c>
      <c r="BS79" s="89">
        <v>605.85649999999998</v>
      </c>
      <c r="BT79" s="89">
        <v>572.62450000000001</v>
      </c>
      <c r="BU79" s="89">
        <v>539.7645</v>
      </c>
      <c r="BV79" s="89">
        <v>507.47899999999998</v>
      </c>
      <c r="BW79" s="89">
        <v>475.13499999999999</v>
      </c>
      <c r="BX79" s="89">
        <v>442.82299999999998</v>
      </c>
      <c r="BY79" s="89">
        <v>410.29599999999999</v>
      </c>
      <c r="BZ79" s="89">
        <v>379.13200000000001</v>
      </c>
      <c r="CA79" s="89">
        <v>348.589</v>
      </c>
      <c r="CB79" s="89">
        <v>317.82299999999998</v>
      </c>
      <c r="CC79" s="89">
        <v>288.33100000000002</v>
      </c>
      <c r="CD79" s="89">
        <v>261.28649999999999</v>
      </c>
      <c r="CE79" s="89">
        <v>233.58449999999999</v>
      </c>
      <c r="CF79" s="89">
        <v>205.19800000000001</v>
      </c>
      <c r="CG79" s="89">
        <v>178.83150000000001</v>
      </c>
      <c r="CH79" s="89">
        <v>154.643</v>
      </c>
      <c r="CI79" s="89">
        <v>132.70650000000001</v>
      </c>
      <c r="CJ79" s="89">
        <v>112.58150000000001</v>
      </c>
      <c r="CK79" s="89">
        <v>93.99</v>
      </c>
      <c r="CL79" s="89">
        <v>76.545000000000002</v>
      </c>
      <c r="CM79" s="89">
        <v>61.0045</v>
      </c>
      <c r="CN79" s="89">
        <v>47.857500000000002</v>
      </c>
      <c r="CO79" s="89">
        <v>36.893000000000001</v>
      </c>
      <c r="CP79" s="89">
        <v>27.908000000000001</v>
      </c>
      <c r="CQ79" s="89">
        <v>20.629000000000001</v>
      </c>
      <c r="CR79" s="89">
        <v>14.917</v>
      </c>
      <c r="CS79" s="89">
        <v>10.5145</v>
      </c>
      <c r="CT79" s="89">
        <v>7.21</v>
      </c>
      <c r="CU79" s="89">
        <v>4.8425000000000002</v>
      </c>
      <c r="CV79" s="89">
        <v>3.1695000000000002</v>
      </c>
      <c r="CW79" s="89">
        <v>2.0059999999999998</v>
      </c>
      <c r="CX79" s="89">
        <v>2.8969999999999998</v>
      </c>
      <c r="CZ79" s="89">
        <v>88322.000000000058</v>
      </c>
      <c r="DA79" s="89">
        <v>86925.265500000038</v>
      </c>
      <c r="DB79" s="89">
        <v>852.74849999998696</v>
      </c>
    </row>
    <row r="80" spans="1:106" x14ac:dyDescent="0.35">
      <c r="A80" s="90">
        <v>2099</v>
      </c>
      <c r="B80" s="89">
        <v>1393.7635</v>
      </c>
      <c r="C80" s="89">
        <v>1390.7059999999999</v>
      </c>
      <c r="D80" s="89">
        <v>1388.2795000000001</v>
      </c>
      <c r="E80" s="89">
        <v>1388.0775000000001</v>
      </c>
      <c r="F80" s="89">
        <v>1385.5070000000001</v>
      </c>
      <c r="G80" s="89">
        <v>1380.893</v>
      </c>
      <c r="H80" s="89">
        <v>1381.3254999999999</v>
      </c>
      <c r="I80" s="89">
        <v>1379.902</v>
      </c>
      <c r="J80" s="89">
        <v>1378.2864999999999</v>
      </c>
      <c r="K80" s="89">
        <v>1378.1869999999999</v>
      </c>
      <c r="L80" s="89">
        <v>1376.143</v>
      </c>
      <c r="M80" s="89">
        <v>1375.67</v>
      </c>
      <c r="N80" s="89">
        <v>1374.7325000000001</v>
      </c>
      <c r="O80" s="89">
        <v>1373.635</v>
      </c>
      <c r="P80" s="89">
        <v>1372.8225</v>
      </c>
      <c r="Q80" s="89">
        <v>1372.9715000000001</v>
      </c>
      <c r="R80" s="89">
        <v>1372.2204999999999</v>
      </c>
      <c r="S80" s="89">
        <v>1370.299</v>
      </c>
      <c r="T80" s="89">
        <v>1367.019</v>
      </c>
      <c r="U80" s="89">
        <v>1362.825</v>
      </c>
      <c r="V80" s="89">
        <v>1359.8244999999999</v>
      </c>
      <c r="W80" s="89">
        <v>1357.2729999999999</v>
      </c>
      <c r="X80" s="89">
        <v>1352.8995</v>
      </c>
      <c r="Y80" s="89">
        <v>1347.095</v>
      </c>
      <c r="Z80" s="89">
        <v>1343.3185000000001</v>
      </c>
      <c r="AA80" s="89">
        <v>1340.8045</v>
      </c>
      <c r="AB80" s="89">
        <v>1335.6959999999999</v>
      </c>
      <c r="AC80" s="89">
        <v>1329.4614999999999</v>
      </c>
      <c r="AD80" s="89">
        <v>1320.8425</v>
      </c>
      <c r="AE80" s="89">
        <v>1314.1769999999999</v>
      </c>
      <c r="AF80" s="89">
        <v>1308.2660000000001</v>
      </c>
      <c r="AG80" s="89">
        <v>1302.874</v>
      </c>
      <c r="AH80" s="89">
        <v>1296.4290000000001</v>
      </c>
      <c r="AI80" s="89">
        <v>1287.5925</v>
      </c>
      <c r="AJ80" s="89">
        <v>1280.32</v>
      </c>
      <c r="AK80" s="89">
        <v>1271.0329999999999</v>
      </c>
      <c r="AL80" s="89">
        <v>1260.3795</v>
      </c>
      <c r="AM80" s="89">
        <v>1253.0605</v>
      </c>
      <c r="AN80" s="89">
        <v>1247.2860000000001</v>
      </c>
      <c r="AO80" s="89">
        <v>1236.7605000000001</v>
      </c>
      <c r="AP80" s="89">
        <v>1223.6510000000001</v>
      </c>
      <c r="AQ80" s="89">
        <v>1215.123</v>
      </c>
      <c r="AR80" s="89">
        <v>1203.672</v>
      </c>
      <c r="AS80" s="89">
        <v>1185.8615</v>
      </c>
      <c r="AT80" s="89">
        <v>1170.6099999999999</v>
      </c>
      <c r="AU80" s="89">
        <v>1157.597</v>
      </c>
      <c r="AV80" s="89">
        <v>1143.2439999999999</v>
      </c>
      <c r="AW80" s="89">
        <v>1128.0885000000001</v>
      </c>
      <c r="AX80" s="89">
        <v>1111.348</v>
      </c>
      <c r="AY80" s="89">
        <v>1092.972</v>
      </c>
      <c r="AZ80" s="89">
        <v>1074.9665</v>
      </c>
      <c r="BA80" s="89">
        <v>1057.797</v>
      </c>
      <c r="BB80" s="89">
        <v>1039.2925</v>
      </c>
      <c r="BC80" s="89">
        <v>1019.973</v>
      </c>
      <c r="BD80" s="89">
        <v>1001.3615</v>
      </c>
      <c r="BE80" s="89">
        <v>981.84849999999994</v>
      </c>
      <c r="BF80" s="89">
        <v>960.58299999999997</v>
      </c>
      <c r="BG80" s="89">
        <v>939.44600000000003</v>
      </c>
      <c r="BH80" s="89">
        <v>918.2405</v>
      </c>
      <c r="BI80" s="89">
        <v>895.44949999999994</v>
      </c>
      <c r="BJ80" s="89">
        <v>871.55700000000002</v>
      </c>
      <c r="BK80" s="89">
        <v>848.28899999999999</v>
      </c>
      <c r="BL80" s="89">
        <v>824.11099999999999</v>
      </c>
      <c r="BM80" s="89">
        <v>797.63499999999999</v>
      </c>
      <c r="BN80" s="89">
        <v>770.03250000000003</v>
      </c>
      <c r="BO80" s="89">
        <v>742.32399999999996</v>
      </c>
      <c r="BP80" s="89">
        <v>713.27149999999995</v>
      </c>
      <c r="BQ80" s="89">
        <v>681.755</v>
      </c>
      <c r="BR80" s="89">
        <v>649.49350000000004</v>
      </c>
      <c r="BS80" s="89">
        <v>617.54349999999999</v>
      </c>
      <c r="BT80" s="89">
        <v>585.21900000000005</v>
      </c>
      <c r="BU80" s="89">
        <v>551.4325</v>
      </c>
      <c r="BV80" s="89">
        <v>518.04449999999997</v>
      </c>
      <c r="BW80" s="89">
        <v>485.20749999999998</v>
      </c>
      <c r="BX80" s="89">
        <v>452.46100000000001</v>
      </c>
      <c r="BY80" s="89">
        <v>419.83049999999997</v>
      </c>
      <c r="BZ80" s="89">
        <v>387.15050000000002</v>
      </c>
      <c r="CA80" s="89">
        <v>355.93</v>
      </c>
      <c r="CB80" s="89">
        <v>325.38600000000002</v>
      </c>
      <c r="CC80" s="89">
        <v>294.81299999999999</v>
      </c>
      <c r="CD80" s="89">
        <v>265.61450000000002</v>
      </c>
      <c r="CE80" s="89">
        <v>238.81899999999999</v>
      </c>
      <c r="CF80" s="89">
        <v>211.51750000000001</v>
      </c>
      <c r="CG80" s="89">
        <v>183.846</v>
      </c>
      <c r="CH80" s="89">
        <v>158.41800000000001</v>
      </c>
      <c r="CI80" s="89">
        <v>135.33750000000001</v>
      </c>
      <c r="CJ80" s="89">
        <v>114.654</v>
      </c>
      <c r="CK80" s="89">
        <v>95.930999999999997</v>
      </c>
      <c r="CL80" s="89">
        <v>78.912499999999994</v>
      </c>
      <c r="CM80" s="89">
        <v>63.253</v>
      </c>
      <c r="CN80" s="89">
        <v>49.539499999999997</v>
      </c>
      <c r="CO80" s="89">
        <v>38.161499999999997</v>
      </c>
      <c r="CP80" s="89">
        <v>28.8675</v>
      </c>
      <c r="CQ80" s="89">
        <v>21.382000000000001</v>
      </c>
      <c r="CR80" s="89">
        <v>15.467000000000001</v>
      </c>
      <c r="CS80" s="89">
        <v>10.93</v>
      </c>
      <c r="CT80" s="89">
        <v>7.5205000000000002</v>
      </c>
      <c r="CU80" s="89">
        <v>5.0324999999999998</v>
      </c>
      <c r="CV80" s="89">
        <v>3.298</v>
      </c>
      <c r="CW80" s="89">
        <v>2.1015000000000001</v>
      </c>
      <c r="CX80" s="89">
        <v>3.0594999999999999</v>
      </c>
      <c r="CZ80" s="89">
        <v>88852.932499999952</v>
      </c>
      <c r="DA80" s="89">
        <v>87459.168999999951</v>
      </c>
      <c r="DB80" s="89">
        <v>862.83100000010745</v>
      </c>
    </row>
    <row r="81" spans="1:106" x14ac:dyDescent="0.35">
      <c r="A81" s="90">
        <v>2100</v>
      </c>
      <c r="B81" s="89">
        <v>1387.2190000000001</v>
      </c>
      <c r="C81" s="89">
        <v>1387.8325</v>
      </c>
      <c r="D81" s="89">
        <v>1387.2365</v>
      </c>
      <c r="E81" s="89">
        <v>1385.7135000000001</v>
      </c>
      <c r="F81" s="89">
        <v>1386.1065000000001</v>
      </c>
      <c r="G81" s="89">
        <v>1383.961</v>
      </c>
      <c r="H81" s="89">
        <v>1379.6424999999999</v>
      </c>
      <c r="I81" s="89">
        <v>1380.2760000000001</v>
      </c>
      <c r="J81" s="89">
        <v>1378.9994999999999</v>
      </c>
      <c r="K81" s="89">
        <v>1377.4894999999999</v>
      </c>
      <c r="L81" s="89">
        <v>1377.4525000000001</v>
      </c>
      <c r="M81" s="89">
        <v>1375.4395</v>
      </c>
      <c r="N81" s="89">
        <v>1374.9659999999999</v>
      </c>
      <c r="O81" s="89">
        <v>1373.999</v>
      </c>
      <c r="P81" s="89">
        <v>1372.8405</v>
      </c>
      <c r="Q81" s="89">
        <v>1371.9380000000001</v>
      </c>
      <c r="R81" s="89">
        <v>1371.9639999999999</v>
      </c>
      <c r="S81" s="89">
        <v>1371.07</v>
      </c>
      <c r="T81" s="89">
        <v>1368.9945</v>
      </c>
      <c r="U81" s="89">
        <v>1365.569</v>
      </c>
      <c r="V81" s="89">
        <v>1361.2470000000001</v>
      </c>
      <c r="W81" s="89">
        <v>1358.1405</v>
      </c>
      <c r="X81" s="89">
        <v>1355.4994999999999</v>
      </c>
      <c r="Y81" s="89">
        <v>1351.0535</v>
      </c>
      <c r="Z81" s="89">
        <v>1345.1880000000001</v>
      </c>
      <c r="AA81" s="89">
        <v>1341.348</v>
      </c>
      <c r="AB81" s="89">
        <v>1338.7605000000001</v>
      </c>
      <c r="AC81" s="89">
        <v>1333.5754999999999</v>
      </c>
      <c r="AD81" s="89">
        <v>1327.2560000000001</v>
      </c>
      <c r="AE81" s="89">
        <v>1318.5485000000001</v>
      </c>
      <c r="AF81" s="89">
        <v>1311.78</v>
      </c>
      <c r="AG81" s="89">
        <v>1305.7650000000001</v>
      </c>
      <c r="AH81" s="89">
        <v>1300.26</v>
      </c>
      <c r="AI81" s="89">
        <v>1293.6945000000001</v>
      </c>
      <c r="AJ81" s="89">
        <v>1284.7435</v>
      </c>
      <c r="AK81" s="89">
        <v>1277.3330000000001</v>
      </c>
      <c r="AL81" s="89">
        <v>1267.8965000000001</v>
      </c>
      <c r="AM81" s="89">
        <v>1257.0764999999999</v>
      </c>
      <c r="AN81" s="89">
        <v>1249.548</v>
      </c>
      <c r="AO81" s="89">
        <v>1243.5315000000001</v>
      </c>
      <c r="AP81" s="89">
        <v>1232.7484999999999</v>
      </c>
      <c r="AQ81" s="89">
        <v>1219.386</v>
      </c>
      <c r="AR81" s="89">
        <v>1210.5854999999999</v>
      </c>
      <c r="AS81" s="89">
        <v>1198.8720000000001</v>
      </c>
      <c r="AT81" s="89">
        <v>1180.837</v>
      </c>
      <c r="AU81" s="89">
        <v>1165.328</v>
      </c>
      <c r="AV81" s="89">
        <v>1152.0315000000001</v>
      </c>
      <c r="AW81" s="89">
        <v>1137.3605</v>
      </c>
      <c r="AX81" s="89">
        <v>1121.8074999999999</v>
      </c>
      <c r="AY81" s="89">
        <v>1104.6065000000001</v>
      </c>
      <c r="AZ81" s="89">
        <v>1085.7004999999999</v>
      </c>
      <c r="BA81" s="89">
        <v>1067.1575</v>
      </c>
      <c r="BB81" s="89">
        <v>1049.4465</v>
      </c>
      <c r="BC81" s="89">
        <v>1030.42</v>
      </c>
      <c r="BD81" s="89">
        <v>1010.6385</v>
      </c>
      <c r="BE81" s="89">
        <v>991.57299999999998</v>
      </c>
      <c r="BF81" s="89">
        <v>971.62049999999999</v>
      </c>
      <c r="BG81" s="89">
        <v>949.90200000000004</v>
      </c>
      <c r="BH81" s="89">
        <v>928.202</v>
      </c>
      <c r="BI81" s="89">
        <v>906.30899999999997</v>
      </c>
      <c r="BJ81" s="89">
        <v>882.69150000000002</v>
      </c>
      <c r="BK81" s="89">
        <v>857.93100000000004</v>
      </c>
      <c r="BL81" s="89">
        <v>833.72450000000003</v>
      </c>
      <c r="BM81" s="89">
        <v>808.53200000000004</v>
      </c>
      <c r="BN81" s="89">
        <v>781.09550000000002</v>
      </c>
      <c r="BO81" s="89">
        <v>752.53399999999999</v>
      </c>
      <c r="BP81" s="89">
        <v>724.02250000000004</v>
      </c>
      <c r="BQ81" s="89">
        <v>694.32799999999997</v>
      </c>
      <c r="BR81" s="89">
        <v>662.17449999999997</v>
      </c>
      <c r="BS81" s="89">
        <v>629.29100000000005</v>
      </c>
      <c r="BT81" s="89">
        <v>596.63149999999996</v>
      </c>
      <c r="BU81" s="89">
        <v>563.68399999999997</v>
      </c>
      <c r="BV81" s="89">
        <v>529.36300000000006</v>
      </c>
      <c r="BW81" s="89">
        <v>495.42750000000001</v>
      </c>
      <c r="BX81" s="89">
        <v>462.16750000000002</v>
      </c>
      <c r="BY81" s="89">
        <v>429.07850000000002</v>
      </c>
      <c r="BZ81" s="89">
        <v>396.2525</v>
      </c>
      <c r="CA81" s="89">
        <v>363.55700000000002</v>
      </c>
      <c r="CB81" s="89">
        <v>332.33150000000001</v>
      </c>
      <c r="CC81" s="89">
        <v>301.91399999999999</v>
      </c>
      <c r="CD81" s="89">
        <v>271.66399999999999</v>
      </c>
      <c r="CE81" s="89">
        <v>242.84649999999999</v>
      </c>
      <c r="CF81" s="89">
        <v>216.32499999999999</v>
      </c>
      <c r="CG81" s="89">
        <v>189.572</v>
      </c>
      <c r="CH81" s="89">
        <v>162.91999999999999</v>
      </c>
      <c r="CI81" s="89">
        <v>138.69550000000001</v>
      </c>
      <c r="CJ81" s="89">
        <v>116.976</v>
      </c>
      <c r="CK81" s="89">
        <v>97.739500000000007</v>
      </c>
      <c r="CL81" s="89">
        <v>80.578999999999994</v>
      </c>
      <c r="CM81" s="89">
        <v>65.241500000000002</v>
      </c>
      <c r="CN81" s="89">
        <v>51.393000000000001</v>
      </c>
      <c r="CO81" s="89">
        <v>39.524500000000003</v>
      </c>
      <c r="CP81" s="89">
        <v>29.8765</v>
      </c>
      <c r="CQ81" s="89">
        <v>22.1295</v>
      </c>
      <c r="CR81" s="89">
        <v>16.040500000000002</v>
      </c>
      <c r="CS81" s="89">
        <v>11.339</v>
      </c>
      <c r="CT81" s="89">
        <v>7.8220000000000001</v>
      </c>
      <c r="CU81" s="89">
        <v>5.2530000000000001</v>
      </c>
      <c r="CV81" s="89">
        <v>3.4289999999999998</v>
      </c>
      <c r="CW81" s="89">
        <v>2.1875</v>
      </c>
      <c r="CX81" s="89">
        <v>3.2225000000000001</v>
      </c>
      <c r="CZ81" s="89">
        <v>89366.99500000001</v>
      </c>
      <c r="DA81" s="89">
        <v>87979.775999999998</v>
      </c>
      <c r="DB81" s="89">
        <v>873.15649999995367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9D57-4A2A-47AC-B137-047ECB929AD7}">
  <dimension ref="A1:BB25"/>
  <sheetViews>
    <sheetView zoomScale="90" zoomScaleNormal="90" workbookViewId="0">
      <selection activeCell="E11" sqref="E11"/>
    </sheetView>
  </sheetViews>
  <sheetFormatPr defaultRowHeight="14.5" x14ac:dyDescent="0.35"/>
  <cols>
    <col min="1" max="1" width="15.453125" bestFit="1" customWidth="1"/>
    <col min="2" max="2" width="12.1796875" bestFit="1" customWidth="1"/>
    <col min="3" max="3" width="9" bestFit="1" customWidth="1"/>
    <col min="4" max="4" width="11.81640625" bestFit="1" customWidth="1"/>
    <col min="5" max="6" width="9.7265625" bestFit="1" customWidth="1"/>
    <col min="7" max="7" width="10.54296875" bestFit="1" customWidth="1"/>
    <col min="8" max="9" width="9.54296875" bestFit="1" customWidth="1"/>
    <col min="10" max="12" width="9.1796875" bestFit="1" customWidth="1"/>
    <col min="13" max="14" width="9.54296875" bestFit="1" customWidth="1"/>
    <col min="15" max="15" width="9.1796875" bestFit="1" customWidth="1"/>
    <col min="16" max="16" width="9.81640625" bestFit="1" customWidth="1"/>
    <col min="17" max="17" width="9.54296875" bestFit="1" customWidth="1"/>
    <col min="18" max="20" width="10.54296875" bestFit="1" customWidth="1"/>
    <col min="21" max="23" width="9.1796875" bestFit="1" customWidth="1"/>
    <col min="24" max="24" width="10.1796875" bestFit="1" customWidth="1"/>
    <col min="25" max="25" width="10.54296875" bestFit="1" customWidth="1"/>
    <col min="26" max="26" width="11" customWidth="1"/>
    <col min="27" max="27" width="9.54296875" bestFit="1" customWidth="1"/>
    <col min="28" max="29" width="10.54296875" bestFit="1" customWidth="1"/>
    <col min="30" max="30" width="9.26953125" bestFit="1" customWidth="1"/>
  </cols>
  <sheetData>
    <row r="1" spans="1:54" x14ac:dyDescent="0.35">
      <c r="B1" t="s">
        <v>1274</v>
      </c>
      <c r="C1" t="s">
        <v>1275</v>
      </c>
      <c r="D1" t="s">
        <v>1276</v>
      </c>
      <c r="E1" t="s">
        <v>1277</v>
      </c>
      <c r="F1" t="s">
        <v>1278</v>
      </c>
      <c r="G1" t="s">
        <v>1279</v>
      </c>
      <c r="H1" t="s">
        <v>1280</v>
      </c>
      <c r="I1" t="s">
        <v>1281</v>
      </c>
      <c r="J1" t="s">
        <v>1282</v>
      </c>
      <c r="K1" s="105" t="s">
        <v>472</v>
      </c>
      <c r="L1" s="105" t="s">
        <v>472</v>
      </c>
      <c r="M1" s="105" t="s">
        <v>472</v>
      </c>
      <c r="N1" s="105" t="s">
        <v>472</v>
      </c>
      <c r="O1" s="105" t="s">
        <v>472</v>
      </c>
      <c r="P1" s="105" t="s">
        <v>472</v>
      </c>
      <c r="Q1" t="s">
        <v>1287</v>
      </c>
      <c r="R1" t="s">
        <v>1288</v>
      </c>
      <c r="S1" t="s">
        <v>1289</v>
      </c>
      <c r="T1" t="s">
        <v>1290</v>
      </c>
      <c r="U1" t="s">
        <v>1291</v>
      </c>
      <c r="V1" t="s">
        <v>1292</v>
      </c>
      <c r="W1" t="s">
        <v>1293</v>
      </c>
      <c r="X1" t="s">
        <v>1294</v>
      </c>
      <c r="Y1" t="s">
        <v>1295</v>
      </c>
      <c r="Z1" t="s">
        <v>1296</v>
      </c>
      <c r="AA1" t="s">
        <v>1297</v>
      </c>
      <c r="AB1" t="s">
        <v>1298</v>
      </c>
      <c r="AC1" t="s">
        <v>1299</v>
      </c>
      <c r="AD1" t="s">
        <v>1300</v>
      </c>
      <c r="AE1" t="s">
        <v>1301</v>
      </c>
      <c r="AF1" t="s">
        <v>1302</v>
      </c>
      <c r="AG1" t="s">
        <v>1303</v>
      </c>
      <c r="AH1" t="s">
        <v>1304</v>
      </c>
      <c r="AI1" t="s">
        <v>1305</v>
      </c>
      <c r="AJ1" t="s">
        <v>1306</v>
      </c>
      <c r="AK1" t="s">
        <v>1307</v>
      </c>
      <c r="AL1" t="s">
        <v>1308</v>
      </c>
      <c r="AM1" t="s">
        <v>1309</v>
      </c>
      <c r="AN1" t="s">
        <v>1310</v>
      </c>
      <c r="AO1" t="s">
        <v>1311</v>
      </c>
      <c r="AP1" t="s">
        <v>1312</v>
      </c>
      <c r="AQ1" t="s">
        <v>1313</v>
      </c>
      <c r="AR1" t="s">
        <v>1314</v>
      </c>
      <c r="AS1" t="s">
        <v>1315</v>
      </c>
      <c r="AT1" t="s">
        <v>1316</v>
      </c>
      <c r="AU1" t="s">
        <v>1317</v>
      </c>
      <c r="AV1" t="s">
        <v>1112</v>
      </c>
      <c r="AW1" t="s">
        <v>1318</v>
      </c>
      <c r="AX1" t="s">
        <v>1319</v>
      </c>
      <c r="AY1" t="s">
        <v>1320</v>
      </c>
      <c r="AZ1" t="s">
        <v>1321</v>
      </c>
      <c r="BA1" t="s">
        <v>1322</v>
      </c>
    </row>
    <row r="2" spans="1:54" x14ac:dyDescent="0.35">
      <c r="A2" s="67" t="s">
        <v>1375</v>
      </c>
      <c r="B2">
        <v>18.855996077832245</v>
      </c>
      <c r="C2">
        <v>14.048804307180013</v>
      </c>
      <c r="D2">
        <v>1.5831196236641767</v>
      </c>
      <c r="E2">
        <v>2.8189425145724929E-2</v>
      </c>
      <c r="F2">
        <v>0.69623368107480577</v>
      </c>
      <c r="G2">
        <v>0.10001196889600167</v>
      </c>
      <c r="H2">
        <v>0.26649420789825434</v>
      </c>
      <c r="I2">
        <v>3.1276423603238497</v>
      </c>
      <c r="J2">
        <v>10.641053128331627</v>
      </c>
      <c r="K2">
        <v>0.20718046379935792</v>
      </c>
      <c r="L2" s="10">
        <f>N7+O7</f>
        <v>1.1638334250586879</v>
      </c>
      <c r="M2">
        <v>0.69651951751721553</v>
      </c>
      <c r="N2">
        <v>0.65383293164499301</v>
      </c>
      <c r="O2">
        <v>2.968059754223705E-2</v>
      </c>
      <c r="P2">
        <v>10.818051937382272</v>
      </c>
      <c r="Q2">
        <v>1.3064716796687139</v>
      </c>
      <c r="R2">
        <v>3.2667979339632871</v>
      </c>
      <c r="S2">
        <v>8.4385663296096585</v>
      </c>
      <c r="T2">
        <v>12.830687677861789</v>
      </c>
      <c r="U2">
        <v>8.2906595249679871</v>
      </c>
      <c r="V2">
        <v>6.4560221267252764</v>
      </c>
      <c r="W2">
        <v>1.1681510314066532</v>
      </c>
      <c r="X2">
        <v>3.653106815554684</v>
      </c>
      <c r="Y2">
        <v>1.291817673261817</v>
      </c>
      <c r="Z2">
        <v>3.589126446477295</v>
      </c>
      <c r="AA2">
        <v>3.0091683368026692</v>
      </c>
      <c r="AB2">
        <v>12.321195566945269</v>
      </c>
      <c r="AC2">
        <v>12.97314301198379</v>
      </c>
      <c r="AD2">
        <v>15.508357892724304</v>
      </c>
      <c r="AE2">
        <v>5.1128476744069653</v>
      </c>
      <c r="AF2">
        <v>19.582445264820315</v>
      </c>
      <c r="AG2">
        <v>2.0397103690155783E-2</v>
      </c>
      <c r="AH2">
        <v>6.8864175952523983</v>
      </c>
      <c r="AI2">
        <v>14.677329449331674</v>
      </c>
      <c r="AJ2">
        <v>8.365394958776605</v>
      </c>
      <c r="AK2">
        <v>10.975884256725486</v>
      </c>
      <c r="AL2">
        <v>9.8383046986578648</v>
      </c>
      <c r="AM2">
        <v>2.0113606392145331</v>
      </c>
      <c r="AN2">
        <v>19.580682911518839</v>
      </c>
      <c r="AO2">
        <v>16.236010585197516</v>
      </c>
      <c r="AP2">
        <v>100.22459147456186</v>
      </c>
      <c r="AQ2">
        <v>103.37245556247464</v>
      </c>
      <c r="AR2">
        <v>20.194602464918223</v>
      </c>
      <c r="AS2">
        <v>1.5633893099537359</v>
      </c>
      <c r="AT2">
        <v>85.034156553148406</v>
      </c>
      <c r="AU2">
        <v>160.58666977093668</v>
      </c>
      <c r="AV2">
        <v>248.02280669153524</v>
      </c>
      <c r="AW2">
        <v>398.69002502409859</v>
      </c>
      <c r="AX2">
        <v>702.91701983685721</v>
      </c>
      <c r="AY2">
        <v>740.41166590370835</v>
      </c>
      <c r="AZ2">
        <v>68.170229749610925</v>
      </c>
      <c r="BA2">
        <v>61.638825375252573</v>
      </c>
    </row>
    <row r="3" spans="1:54" x14ac:dyDescent="0.35">
      <c r="A3" s="67" t="s">
        <v>1376</v>
      </c>
      <c r="B3">
        <v>100.93908232551823</v>
      </c>
      <c r="C3">
        <v>75.205436439641289</v>
      </c>
      <c r="D3">
        <v>8.4746857903755348</v>
      </c>
      <c r="E3">
        <v>0.15090238106479714</v>
      </c>
      <c r="F3">
        <v>3.7270472777849535</v>
      </c>
      <c r="G3">
        <v>0.53537963840578251</v>
      </c>
      <c r="H3">
        <v>0.2024958851710694</v>
      </c>
      <c r="I3">
        <v>2.376542114169002</v>
      </c>
      <c r="J3">
        <v>8.0856146531956412</v>
      </c>
      <c r="K3">
        <v>0.15742627855994953</v>
      </c>
      <c r="L3" s="10">
        <f t="shared" ref="L3:L4" si="0">N8+O8</f>
        <v>0.88433996917829549</v>
      </c>
      <c r="M3">
        <v>0.52925103832809661</v>
      </c>
      <c r="N3">
        <v>0.49681559419856891</v>
      </c>
      <c r="O3">
        <v>2.255283114451858E-2</v>
      </c>
      <c r="P3">
        <v>8.2201073718014399</v>
      </c>
      <c r="Q3">
        <v>4.5139419685849802</v>
      </c>
      <c r="R3">
        <v>11.28699268915099</v>
      </c>
      <c r="S3">
        <v>29.155778347657762</v>
      </c>
      <c r="T3">
        <v>44.33083433510987</v>
      </c>
      <c r="U3">
        <v>28.644751018630135</v>
      </c>
      <c r="V3">
        <v>22.305963214853726</v>
      </c>
      <c r="W3">
        <v>4.036035413832626</v>
      </c>
      <c r="X3">
        <v>12.621714214760107</v>
      </c>
      <c r="Y3">
        <v>4.4633114531613494</v>
      </c>
      <c r="Z3">
        <v>12.400658008461615</v>
      </c>
      <c r="AA3">
        <v>10.39686619879504</v>
      </c>
      <c r="AB3">
        <v>42.570506990921146</v>
      </c>
      <c r="AC3">
        <v>44.823026490017639</v>
      </c>
      <c r="AD3">
        <v>53.582353636288126</v>
      </c>
      <c r="AE3">
        <v>17.665210854275809</v>
      </c>
      <c r="AF3">
        <v>67.658582198126936</v>
      </c>
      <c r="AG3">
        <v>7.0473278385889376E-2</v>
      </c>
      <c r="AH3">
        <v>23.79300667603767</v>
      </c>
      <c r="AI3">
        <v>50.711098004731653</v>
      </c>
      <c r="AJ3">
        <v>4.8625727694169578</v>
      </c>
      <c r="AK3">
        <v>6.3799780129963954</v>
      </c>
      <c r="AL3">
        <v>5.7187344722713389</v>
      </c>
      <c r="AM3">
        <v>1.1691483213784812</v>
      </c>
      <c r="AN3">
        <v>11.381709530910635</v>
      </c>
      <c r="AO3">
        <v>9.4375439945865711</v>
      </c>
      <c r="AP3">
        <v>111.00820143800129</v>
      </c>
      <c r="AQ3">
        <v>224.55307572697288</v>
      </c>
      <c r="AR3">
        <v>43.868166543071489</v>
      </c>
      <c r="AS3">
        <v>6.9657110076378341</v>
      </c>
      <c r="AT3">
        <v>96.359674127778149</v>
      </c>
      <c r="AU3">
        <v>181.97486510871551</v>
      </c>
      <c r="AV3">
        <v>25.533932923469482</v>
      </c>
      <c r="AW3">
        <v>68.300627178114055</v>
      </c>
      <c r="AX3">
        <v>120.41854647887484</v>
      </c>
      <c r="AY3">
        <v>109.54952285082577</v>
      </c>
      <c r="AZ3">
        <v>7.0287920178407131</v>
      </c>
      <c r="BA3">
        <v>46.510275064030921</v>
      </c>
    </row>
    <row r="4" spans="1:54" x14ac:dyDescent="0.35">
      <c r="A4" s="67" t="s">
        <v>1377</v>
      </c>
      <c r="B4">
        <v>659.79161861148668</v>
      </c>
      <c r="C4">
        <v>491.58279918649396</v>
      </c>
      <c r="D4">
        <v>55.395061318504354</v>
      </c>
      <c r="E4">
        <v>0.98637835773051485</v>
      </c>
      <c r="F4">
        <v>24.361966637669699</v>
      </c>
      <c r="G4">
        <v>3.4995265466771732</v>
      </c>
      <c r="H4">
        <v>0.98883072638792546</v>
      </c>
      <c r="I4">
        <v>11.605163547199698</v>
      </c>
      <c r="J4">
        <v>39.483786073271723</v>
      </c>
      <c r="K4">
        <v>0.76874619575342906</v>
      </c>
      <c r="L4" s="10">
        <f t="shared" si="0"/>
        <v>4.3184212526476768</v>
      </c>
      <c r="M4">
        <v>2.5844460406166569</v>
      </c>
      <c r="N4">
        <v>2.426056828153301</v>
      </c>
      <c r="O4">
        <v>0.11013029911150347</v>
      </c>
      <c r="P4">
        <v>40.140542789688482</v>
      </c>
      <c r="Q4">
        <v>13.066864803317799</v>
      </c>
      <c r="R4">
        <v>32.673350373488702</v>
      </c>
      <c r="S4">
        <v>84.399537379026484</v>
      </c>
      <c r="T4">
        <v>128.32797207110443</v>
      </c>
      <c r="U4">
        <v>82.920226154895275</v>
      </c>
      <c r="V4">
        <v>64.570835793806779</v>
      </c>
      <c r="W4">
        <v>11.683430903850546</v>
      </c>
      <c r="X4">
        <v>36.537074330639989</v>
      </c>
      <c r="Y4">
        <v>12.920300646187025</v>
      </c>
      <c r="Z4">
        <v>35.897165447951757</v>
      </c>
      <c r="AA4">
        <v>30.096630825855911</v>
      </c>
      <c r="AB4">
        <v>123.23221329170913</v>
      </c>
      <c r="AC4">
        <v>129.75275962712374</v>
      </c>
      <c r="AD4">
        <v>155.10907665222447</v>
      </c>
      <c r="AE4">
        <v>51.136882919937896</v>
      </c>
      <c r="AF4">
        <v>195.85664869418559</v>
      </c>
      <c r="AG4">
        <v>0.20400457235024338</v>
      </c>
      <c r="AH4">
        <v>68.87549810430599</v>
      </c>
      <c r="AI4">
        <v>146.79742590119048</v>
      </c>
      <c r="AJ4">
        <v>9.8805955842792805</v>
      </c>
      <c r="AK4">
        <v>12.963915518033389</v>
      </c>
      <c r="AL4">
        <v>11.620289351713909</v>
      </c>
      <c r="AM4">
        <v>2.3756727743459294</v>
      </c>
      <c r="AN4">
        <v>23.127277321167821</v>
      </c>
      <c r="AO4">
        <v>19.176793837582895</v>
      </c>
      <c r="AP4">
        <v>243.09794997778346</v>
      </c>
      <c r="AQ4">
        <v>851.68932254058302</v>
      </c>
      <c r="AR4">
        <v>166.38404494442725</v>
      </c>
      <c r="AS4">
        <v>23.36476452936742</v>
      </c>
      <c r="AT4">
        <v>238.97920329303943</v>
      </c>
      <c r="AU4">
        <v>451.31128427615306</v>
      </c>
      <c r="AV4">
        <v>23.239350313273658</v>
      </c>
      <c r="AW4">
        <v>75.678078570927397</v>
      </c>
      <c r="AX4">
        <v>133.42548375229714</v>
      </c>
      <c r="AY4">
        <v>200.32371180056703</v>
      </c>
      <c r="AZ4">
        <v>11.761610070435468</v>
      </c>
      <c r="BA4">
        <v>80.480435936372743</v>
      </c>
    </row>
    <row r="6" spans="1:54" x14ac:dyDescent="0.35">
      <c r="N6" t="s">
        <v>1284</v>
      </c>
      <c r="O6" t="s">
        <v>1285</v>
      </c>
    </row>
    <row r="7" spans="1:54" x14ac:dyDescent="0.35">
      <c r="N7">
        <v>5.261848590035853E-2</v>
      </c>
      <c r="O7">
        <v>1.1112149391583295</v>
      </c>
    </row>
    <row r="8" spans="1:54" x14ac:dyDescent="0.35">
      <c r="N8">
        <v>3.9982208104209729E-2</v>
      </c>
      <c r="O8">
        <v>0.84435776107408578</v>
      </c>
    </row>
    <row r="9" spans="1:54" x14ac:dyDescent="0.35">
      <c r="N9">
        <v>0.19524167539937431</v>
      </c>
      <c r="O9">
        <v>4.1231795772483029</v>
      </c>
    </row>
    <row r="10" spans="1:54" x14ac:dyDescent="0.35">
      <c r="A10" t="s">
        <v>1270</v>
      </c>
      <c r="B10">
        <v>0.65600000000000003</v>
      </c>
    </row>
    <row r="11" spans="1:54" x14ac:dyDescent="0.35">
      <c r="A11" t="s">
        <v>1271</v>
      </c>
      <c r="B11">
        <v>15332.583000000001</v>
      </c>
    </row>
    <row r="12" spans="1:54" x14ac:dyDescent="0.35">
      <c r="A12" t="s">
        <v>1272</v>
      </c>
      <c r="B12">
        <v>10058.174448000002</v>
      </c>
    </row>
    <row r="16" spans="1:54" x14ac:dyDescent="0.35">
      <c r="A16" t="s">
        <v>1239</v>
      </c>
      <c r="B16">
        <v>28628.984070092374</v>
      </c>
      <c r="C16">
        <v>21330.243867994082</v>
      </c>
      <c r="D16">
        <v>2403.6442466285694</v>
      </c>
      <c r="E16">
        <v>42.799892411454088</v>
      </c>
      <c r="F16">
        <v>1057.0888370084929</v>
      </c>
      <c r="G16">
        <v>151.84777576976325</v>
      </c>
      <c r="H16">
        <v>404.61709904895775</v>
      </c>
      <c r="I16">
        <v>4748.6869927770795</v>
      </c>
      <c r="J16">
        <v>16156.268766843934</v>
      </c>
      <c r="K16">
        <v>314.56127659674712</v>
      </c>
      <c r="L16">
        <v>79.890438479923972</v>
      </c>
      <c r="M16">
        <v>1687.1532355171034</v>
      </c>
      <c r="N16">
        <v>1057.5228213454975</v>
      </c>
      <c r="O16">
        <v>992.71194729259071</v>
      </c>
      <c r="P16">
        <v>45.06393354772139</v>
      </c>
      <c r="Q16">
        <v>16425.005356723344</v>
      </c>
      <c r="R16">
        <v>1983.6107703286293</v>
      </c>
      <c r="S16">
        <v>4959.966348401872</v>
      </c>
      <c r="T16">
        <v>12812.241794472551</v>
      </c>
      <c r="U16">
        <v>19480.782220233959</v>
      </c>
      <c r="V16">
        <v>12587.675479520734</v>
      </c>
      <c r="W16">
        <v>9802.1527931623605</v>
      </c>
      <c r="X16">
        <v>1773.5990785933477</v>
      </c>
      <c r="Y16">
        <v>5546.4975913849667</v>
      </c>
      <c r="Z16">
        <v>1961.3616505126101</v>
      </c>
      <c r="AA16">
        <v>5449.3564507337651</v>
      </c>
      <c r="AB16">
        <v>4568.8083526825831</v>
      </c>
      <c r="AC16">
        <v>18707.222368658953</v>
      </c>
      <c r="AD16">
        <v>19697.071589113977</v>
      </c>
      <c r="AE16">
        <v>23546.278288955709</v>
      </c>
      <c r="AF16">
        <v>7762.8163486674694</v>
      </c>
      <c r="AG16">
        <v>29731.948989907098</v>
      </c>
      <c r="AH16">
        <v>30.968841646504263</v>
      </c>
      <c r="AI16">
        <v>10455.620526261266</v>
      </c>
      <c r="AJ16">
        <v>22284.531098858904</v>
      </c>
      <c r="AK16">
        <v>12701.145992303338</v>
      </c>
      <c r="AL16">
        <v>16664.641541286132</v>
      </c>
      <c r="AM16">
        <v>14937.459009429946</v>
      </c>
      <c r="AN16">
        <v>3053.8408823165</v>
      </c>
      <c r="AO16">
        <v>29729.273215878213</v>
      </c>
      <c r="AP16">
        <v>24651.070486375931</v>
      </c>
      <c r="AQ16">
        <v>152170.59978762025</v>
      </c>
      <c r="AR16">
        <v>156949.98934920478</v>
      </c>
      <c r="AS16">
        <v>30661.384839260016</v>
      </c>
      <c r="AT16">
        <v>2373.6877895640605</v>
      </c>
      <c r="AU16">
        <v>129107.02268525817</v>
      </c>
      <c r="AV16">
        <v>243818.10389461368</v>
      </c>
      <c r="AW16">
        <v>376572.04384653637</v>
      </c>
      <c r="AX16">
        <v>605329.48395860381</v>
      </c>
      <c r="AY16">
        <v>1067236.1237476296</v>
      </c>
      <c r="AZ16">
        <v>1124164.0961830714</v>
      </c>
      <c r="BA16">
        <v>103502.58949462599</v>
      </c>
      <c r="BB16">
        <v>93585.984133816339</v>
      </c>
    </row>
    <row r="17" spans="1:54" x14ac:dyDescent="0.35">
      <c r="A17" t="s">
        <v>1240</v>
      </c>
      <c r="B17">
        <v>153255.40841325972</v>
      </c>
      <c r="C17">
        <v>114184.1159134542</v>
      </c>
      <c r="D17">
        <v>12867.081828518923</v>
      </c>
      <c r="E17">
        <v>229.11448675586226</v>
      </c>
      <c r="F17">
        <v>5658.7611019726828</v>
      </c>
      <c r="G17">
        <v>812.8647819030017</v>
      </c>
      <c r="H17">
        <v>307.44869944246796</v>
      </c>
      <c r="I17">
        <v>3608.2944675850772</v>
      </c>
      <c r="J17">
        <v>12276.356663829749</v>
      </c>
      <c r="K17">
        <v>239.01969445174259</v>
      </c>
      <c r="L17">
        <v>60.704828012147736</v>
      </c>
      <c r="M17">
        <v>1281.9850402741438</v>
      </c>
      <c r="N17">
        <v>803.55975270847898</v>
      </c>
      <c r="O17">
        <v>754.31314651182686</v>
      </c>
      <c r="P17">
        <v>34.241874091762838</v>
      </c>
      <c r="Q17">
        <v>12480.556425147872</v>
      </c>
      <c r="R17">
        <v>6853.5001905238796</v>
      </c>
      <c r="S17">
        <v>17136.99624051373</v>
      </c>
      <c r="T17">
        <v>44267.102645801911</v>
      </c>
      <c r="U17">
        <v>67307.329973716798</v>
      </c>
      <c r="V17">
        <v>43491.211878656832</v>
      </c>
      <c r="W17">
        <v>33867.055493126158</v>
      </c>
      <c r="X17">
        <v>6127.8965636180119</v>
      </c>
      <c r="Y17">
        <v>19163.498639906771</v>
      </c>
      <c r="Z17">
        <v>6776.6280797353229</v>
      </c>
      <c r="AA17">
        <v>18827.869878498896</v>
      </c>
      <c r="AB17">
        <v>15785.520720070292</v>
      </c>
      <c r="AC17">
        <v>64634.631947746428</v>
      </c>
      <c r="AD17">
        <v>68054.623370687987</v>
      </c>
      <c r="AE17">
        <v>81353.875041095365</v>
      </c>
      <c r="AF17">
        <v>26821.019587315615</v>
      </c>
      <c r="AG17">
        <v>102725.75704618495</v>
      </c>
      <c r="AH17">
        <v>106.99929910617379</v>
      </c>
      <c r="AI17">
        <v>36124.827683258285</v>
      </c>
      <c r="AJ17">
        <v>76994.459001884825</v>
      </c>
      <c r="AK17">
        <v>7382.82495290523</v>
      </c>
      <c r="AL17">
        <v>9686.6953168464916</v>
      </c>
      <c r="AM17">
        <v>8682.7318711749704</v>
      </c>
      <c r="AN17">
        <v>1775.1132600027454</v>
      </c>
      <c r="AO17">
        <v>17280.804445750589</v>
      </c>
      <c r="AP17">
        <v>14328.985621685419</v>
      </c>
      <c r="AQ17">
        <v>168543.3120318884</v>
      </c>
      <c r="AR17">
        <v>340938.04439403681</v>
      </c>
      <c r="AS17">
        <v>66604.863299809091</v>
      </c>
      <c r="AT17">
        <v>10576.011399842042</v>
      </c>
      <c r="AU17">
        <v>146302.51110662092</v>
      </c>
      <c r="AV17">
        <v>276291.71605945501</v>
      </c>
      <c r="AW17">
        <v>38768.069100959139</v>
      </c>
      <c r="AX17">
        <v>103700.57139322141</v>
      </c>
      <c r="AY17">
        <v>182831.00159001086</v>
      </c>
      <c r="AZ17">
        <v>166328.60611748023</v>
      </c>
      <c r="BA17">
        <v>10671.787047480551</v>
      </c>
      <c r="BB17">
        <v>70616.366189700377</v>
      </c>
    </row>
    <row r="18" spans="1:54" x14ac:dyDescent="0.35">
      <c r="A18" t="s">
        <v>1241</v>
      </c>
      <c r="B18">
        <v>1001758.9980841938</v>
      </c>
      <c r="C18">
        <v>746368.21459603834</v>
      </c>
      <c r="D18">
        <v>84106.101926574687</v>
      </c>
      <c r="E18">
        <v>1497.6143489841691</v>
      </c>
      <c r="F18">
        <v>36988.677336750377</v>
      </c>
      <c r="G18">
        <v>5313.3172781824287</v>
      </c>
      <c r="H18">
        <v>1501.3377705916621</v>
      </c>
      <c r="I18">
        <v>17620.073792558447</v>
      </c>
      <c r="J18">
        <v>59948.075819104852</v>
      </c>
      <c r="K18">
        <v>1167.1843004911784</v>
      </c>
      <c r="L18">
        <v>296.4346615132215</v>
      </c>
      <c r="M18">
        <v>6260.2072013552552</v>
      </c>
      <c r="N18">
        <v>3923.9541746517884</v>
      </c>
      <c r="O18">
        <v>3683.4724614730912</v>
      </c>
      <c r="P18">
        <v>167.21039641095496</v>
      </c>
      <c r="Q18">
        <v>60945.226937221938</v>
      </c>
      <c r="R18">
        <v>19839.369013235544</v>
      </c>
      <c r="S18">
        <v>49607.818303422791</v>
      </c>
      <c r="T18">
        <v>128143.48290981924</v>
      </c>
      <c r="U18">
        <v>194839.85110126692</v>
      </c>
      <c r="V18">
        <v>125897.45054454151</v>
      </c>
      <c r="W18">
        <v>98037.643925197845</v>
      </c>
      <c r="X18">
        <v>17738.906809786302</v>
      </c>
      <c r="Y18">
        <v>55474.095065675654</v>
      </c>
      <c r="Z18">
        <v>19616.841234675154</v>
      </c>
      <c r="AA18">
        <v>54502.523946697242</v>
      </c>
      <c r="AB18">
        <v>45695.595232428408</v>
      </c>
      <c r="AC18">
        <v>187102.98075412837</v>
      </c>
      <c r="AD18">
        <v>197003.10039746811</v>
      </c>
      <c r="AE18">
        <v>235501.49598428328</v>
      </c>
      <c r="AF18">
        <v>77640.926550160133</v>
      </c>
      <c r="AG18">
        <v>297368.3730280103</v>
      </c>
      <c r="AH18">
        <v>309.73933320379462</v>
      </c>
      <c r="AI18">
        <v>104573.39564076443</v>
      </c>
      <c r="AJ18">
        <v>222881.94960946884</v>
      </c>
      <c r="AK18">
        <v>15001.66909336123</v>
      </c>
      <c r="AL18">
        <v>19683.061521641412</v>
      </c>
      <c r="AM18">
        <v>17643.039241569852</v>
      </c>
      <c r="AN18">
        <v>3606.9745523791394</v>
      </c>
      <c r="AO18">
        <v>35114.053443759563</v>
      </c>
      <c r="AP18">
        <v>29116.050036573975</v>
      </c>
      <c r="AQ18">
        <v>369094.65342793928</v>
      </c>
      <c r="AR18">
        <v>1293116.5209748643</v>
      </c>
      <c r="AS18">
        <v>252620.23563059416</v>
      </c>
      <c r="AT18">
        <v>35474.629330195508</v>
      </c>
      <c r="AU18">
        <v>362841.17666969437</v>
      </c>
      <c r="AV18">
        <v>685224.13320740976</v>
      </c>
      <c r="AW18">
        <v>35284.213423239926</v>
      </c>
      <c r="AX18">
        <v>114901.72658708776</v>
      </c>
      <c r="AY18">
        <v>202579.38287225325</v>
      </c>
      <c r="AZ18">
        <v>304150.69722795219</v>
      </c>
      <c r="BA18">
        <v>17857.605928386783</v>
      </c>
      <c r="BB18">
        <v>122193.12673093165</v>
      </c>
    </row>
    <row r="22" spans="1:54" x14ac:dyDescent="0.35">
      <c r="B22" t="s">
        <v>1274</v>
      </c>
      <c r="C22" t="s">
        <v>1275</v>
      </c>
      <c r="D22" t="s">
        <v>1276</v>
      </c>
      <c r="E22" t="s">
        <v>1277</v>
      </c>
      <c r="F22" t="s">
        <v>1278</v>
      </c>
      <c r="G22" t="s">
        <v>1279</v>
      </c>
      <c r="H22" t="s">
        <v>1280</v>
      </c>
      <c r="I22" t="s">
        <v>1281</v>
      </c>
      <c r="J22" t="s">
        <v>1282</v>
      </c>
      <c r="K22" s="105" t="s">
        <v>472</v>
      </c>
      <c r="L22" s="105" t="s">
        <v>472</v>
      </c>
      <c r="M22" s="105" t="s">
        <v>472</v>
      </c>
      <c r="N22" s="105" t="s">
        <v>472</v>
      </c>
      <c r="O22" s="105" t="s">
        <v>472</v>
      </c>
      <c r="P22" s="105" t="s">
        <v>472</v>
      </c>
      <c r="Q22" t="s">
        <v>1286</v>
      </c>
      <c r="R22" t="s">
        <v>1287</v>
      </c>
      <c r="S22" t="s">
        <v>1288</v>
      </c>
      <c r="T22" t="s">
        <v>1289</v>
      </c>
      <c r="U22" t="s">
        <v>1290</v>
      </c>
      <c r="V22" t="s">
        <v>1291</v>
      </c>
      <c r="W22" t="s">
        <v>1292</v>
      </c>
      <c r="X22" t="s">
        <v>1293</v>
      </c>
      <c r="Y22" t="s">
        <v>1294</v>
      </c>
      <c r="Z22" t="s">
        <v>1295</v>
      </c>
      <c r="AA22" t="s">
        <v>1296</v>
      </c>
      <c r="AB22" t="s">
        <v>1297</v>
      </c>
      <c r="AC22" t="s">
        <v>1298</v>
      </c>
      <c r="AD22" t="s">
        <v>1299</v>
      </c>
      <c r="AE22" t="s">
        <v>1300</v>
      </c>
      <c r="AF22" t="s">
        <v>1301</v>
      </c>
      <c r="AG22" t="s">
        <v>1302</v>
      </c>
      <c r="AH22" t="s">
        <v>1303</v>
      </c>
      <c r="AI22" t="s">
        <v>1304</v>
      </c>
      <c r="AJ22" t="s">
        <v>1305</v>
      </c>
      <c r="AK22" t="s">
        <v>1306</v>
      </c>
      <c r="AL22" t="s">
        <v>1307</v>
      </c>
      <c r="AM22" t="s">
        <v>1308</v>
      </c>
      <c r="AN22" t="s">
        <v>1309</v>
      </c>
      <c r="AO22" t="s">
        <v>1310</v>
      </c>
      <c r="AP22" t="s">
        <v>1311</v>
      </c>
      <c r="AQ22" t="s">
        <v>1312</v>
      </c>
      <c r="AR22" t="s">
        <v>1313</v>
      </c>
      <c r="AS22" t="s">
        <v>1314</v>
      </c>
      <c r="AT22" t="s">
        <v>1315</v>
      </c>
      <c r="AU22" t="s">
        <v>1316</v>
      </c>
      <c r="AV22" t="s">
        <v>1317</v>
      </c>
      <c r="AW22" t="s">
        <v>1112</v>
      </c>
      <c r="AX22" t="s">
        <v>1318</v>
      </c>
      <c r="AY22" t="s">
        <v>1319</v>
      </c>
      <c r="AZ22" t="s">
        <v>1320</v>
      </c>
      <c r="BA22" t="s">
        <v>1321</v>
      </c>
      <c r="BB22" t="s">
        <v>1322</v>
      </c>
    </row>
    <row r="23" spans="1:54" x14ac:dyDescent="0.35">
      <c r="A23" s="67" t="s">
        <v>1375</v>
      </c>
      <c r="B23">
        <v>18.855996077832245</v>
      </c>
      <c r="C23">
        <v>14.048804307180013</v>
      </c>
      <c r="D23">
        <v>1.5831196236641767</v>
      </c>
      <c r="E23">
        <v>2.8189425145724929E-2</v>
      </c>
      <c r="F23">
        <v>0.69623368107480577</v>
      </c>
      <c r="G23">
        <v>0.10001196889600167</v>
      </c>
      <c r="H23">
        <v>0.26649420789825434</v>
      </c>
      <c r="I23">
        <v>3.1276423603238497</v>
      </c>
      <c r="J23">
        <v>10.641053128331627</v>
      </c>
      <c r="K23">
        <v>0.20718046379935792</v>
      </c>
      <c r="L23">
        <v>5.261848590035853E-2</v>
      </c>
      <c r="M23">
        <v>1.1112149391583295</v>
      </c>
      <c r="N23">
        <v>0.69651951751721553</v>
      </c>
      <c r="O23">
        <v>0.65383293164499301</v>
      </c>
      <c r="P23">
        <v>2.968059754223705E-2</v>
      </c>
      <c r="Q23">
        <v>10.818051937382272</v>
      </c>
      <c r="R23">
        <v>1.3064716796687139</v>
      </c>
      <c r="S23">
        <v>3.2667979339632871</v>
      </c>
      <c r="T23">
        <v>8.4385663296096585</v>
      </c>
      <c r="U23">
        <v>12.830687677861789</v>
      </c>
      <c r="V23">
        <v>8.2906595249679871</v>
      </c>
      <c r="W23">
        <v>6.4560221267252764</v>
      </c>
      <c r="X23">
        <v>1.1681510314066532</v>
      </c>
      <c r="Y23">
        <v>3.653106815554684</v>
      </c>
      <c r="Z23">
        <v>1.291817673261817</v>
      </c>
      <c r="AA23">
        <v>3.589126446477295</v>
      </c>
      <c r="AB23">
        <v>3.0091683368026692</v>
      </c>
      <c r="AC23">
        <v>12.321195566945269</v>
      </c>
      <c r="AD23">
        <v>12.97314301198379</v>
      </c>
      <c r="AE23">
        <v>15.508357892724304</v>
      </c>
      <c r="AF23">
        <v>5.1128476744069653</v>
      </c>
      <c r="AG23">
        <v>19.582445264820315</v>
      </c>
      <c r="AH23">
        <v>2.0397103690155783E-2</v>
      </c>
      <c r="AI23">
        <v>6.8864175952523983</v>
      </c>
      <c r="AJ23">
        <v>14.677329449331674</v>
      </c>
      <c r="AK23">
        <v>8.365394958776605</v>
      </c>
      <c r="AL23">
        <v>10.975884256725486</v>
      </c>
      <c r="AM23">
        <v>9.8383046986578648</v>
      </c>
      <c r="AN23">
        <v>2.0113606392145331</v>
      </c>
      <c r="AO23">
        <v>19.580682911518839</v>
      </c>
      <c r="AP23">
        <v>16.236010585197516</v>
      </c>
      <c r="AQ23">
        <v>100.22459147456186</v>
      </c>
      <c r="AR23">
        <v>103.37245556247464</v>
      </c>
      <c r="AS23">
        <v>20.194602464918223</v>
      </c>
      <c r="AT23">
        <v>1.5633893099537359</v>
      </c>
      <c r="AU23">
        <v>85.034156553148406</v>
      </c>
      <c r="AV23">
        <v>160.58666977093668</v>
      </c>
      <c r="AW23">
        <v>248.02280669153524</v>
      </c>
      <c r="AX23">
        <v>398.69002502409859</v>
      </c>
      <c r="AY23">
        <v>702.91701983685721</v>
      </c>
      <c r="AZ23">
        <v>740.41166590370835</v>
      </c>
      <c r="BA23">
        <v>68.170229749610925</v>
      </c>
      <c r="BB23">
        <v>61.638825375252573</v>
      </c>
    </row>
    <row r="24" spans="1:54" x14ac:dyDescent="0.35">
      <c r="A24" s="67" t="s">
        <v>1376</v>
      </c>
      <c r="B24">
        <v>100.93908232551823</v>
      </c>
      <c r="C24">
        <v>75.205436439641289</v>
      </c>
      <c r="D24">
        <v>8.4746857903755348</v>
      </c>
      <c r="E24">
        <v>0.15090238106479714</v>
      </c>
      <c r="F24">
        <v>3.7270472777849535</v>
      </c>
      <c r="G24">
        <v>0.53537963840578251</v>
      </c>
      <c r="H24">
        <v>0.2024958851710694</v>
      </c>
      <c r="I24">
        <v>2.376542114169002</v>
      </c>
      <c r="J24">
        <v>8.0856146531956412</v>
      </c>
      <c r="K24">
        <v>0.15742627855994953</v>
      </c>
      <c r="L24">
        <v>3.9982208104209729E-2</v>
      </c>
      <c r="M24">
        <v>0.84435776107408578</v>
      </c>
      <c r="N24">
        <v>0.52925103832809661</v>
      </c>
      <c r="O24">
        <v>0.49681559419856891</v>
      </c>
      <c r="P24">
        <v>2.255283114451858E-2</v>
      </c>
      <c r="Q24">
        <v>8.2201073718014399</v>
      </c>
      <c r="R24">
        <v>4.5139419685849802</v>
      </c>
      <c r="S24">
        <v>11.28699268915099</v>
      </c>
      <c r="T24">
        <v>29.155778347657762</v>
      </c>
      <c r="U24">
        <v>44.33083433510987</v>
      </c>
      <c r="V24">
        <v>28.644751018630135</v>
      </c>
      <c r="W24">
        <v>22.305963214853726</v>
      </c>
      <c r="X24">
        <v>4.036035413832626</v>
      </c>
      <c r="Y24">
        <v>12.621714214760107</v>
      </c>
      <c r="Z24">
        <v>4.4633114531613494</v>
      </c>
      <c r="AA24">
        <v>12.400658008461615</v>
      </c>
      <c r="AB24">
        <v>10.39686619879504</v>
      </c>
      <c r="AC24">
        <v>42.570506990921146</v>
      </c>
      <c r="AD24">
        <v>44.823026490017639</v>
      </c>
      <c r="AE24">
        <v>53.582353636288126</v>
      </c>
      <c r="AF24">
        <v>17.665210854275809</v>
      </c>
      <c r="AG24">
        <v>67.658582198126936</v>
      </c>
      <c r="AH24">
        <v>7.0473278385889376E-2</v>
      </c>
      <c r="AI24">
        <v>23.79300667603767</v>
      </c>
      <c r="AJ24">
        <v>50.711098004731653</v>
      </c>
      <c r="AK24">
        <v>4.8625727694169578</v>
      </c>
      <c r="AL24">
        <v>6.3799780129963954</v>
      </c>
      <c r="AM24">
        <v>5.7187344722713389</v>
      </c>
      <c r="AN24">
        <v>1.1691483213784812</v>
      </c>
      <c r="AO24">
        <v>11.381709530910635</v>
      </c>
      <c r="AP24">
        <v>9.4375439945865711</v>
      </c>
      <c r="AQ24">
        <v>111.00820143800129</v>
      </c>
      <c r="AR24">
        <v>224.55307572697288</v>
      </c>
      <c r="AS24">
        <v>43.868166543071489</v>
      </c>
      <c r="AT24">
        <v>6.9657110076378341</v>
      </c>
      <c r="AU24">
        <v>96.359674127778149</v>
      </c>
      <c r="AV24">
        <v>181.97486510871551</v>
      </c>
      <c r="AW24">
        <v>25.533932923469482</v>
      </c>
      <c r="AX24">
        <v>68.300627178114055</v>
      </c>
      <c r="AY24">
        <v>120.41854647887484</v>
      </c>
      <c r="AZ24">
        <v>109.54952285082577</v>
      </c>
      <c r="BA24">
        <v>7.0287920178407131</v>
      </c>
      <c r="BB24">
        <v>46.510275064030921</v>
      </c>
    </row>
    <row r="25" spans="1:54" x14ac:dyDescent="0.35">
      <c r="A25" s="67" t="s">
        <v>1377</v>
      </c>
      <c r="B25">
        <v>659.79161861148668</v>
      </c>
      <c r="C25">
        <v>491.58279918649396</v>
      </c>
      <c r="D25">
        <v>55.395061318504354</v>
      </c>
      <c r="E25">
        <v>0.98637835773051485</v>
      </c>
      <c r="F25">
        <v>24.361966637669699</v>
      </c>
      <c r="G25">
        <v>3.4995265466771732</v>
      </c>
      <c r="H25">
        <v>0.98883072638792546</v>
      </c>
      <c r="I25">
        <v>11.605163547199698</v>
      </c>
      <c r="J25">
        <v>39.483786073271723</v>
      </c>
      <c r="K25">
        <v>0.76874619575342906</v>
      </c>
      <c r="L25">
        <v>0.19524167539937431</v>
      </c>
      <c r="M25">
        <v>4.1231795772483029</v>
      </c>
      <c r="N25">
        <v>2.5844460406166569</v>
      </c>
      <c r="O25">
        <v>2.426056828153301</v>
      </c>
      <c r="P25">
        <v>0.11013029911150347</v>
      </c>
      <c r="Q25">
        <v>40.140542789688482</v>
      </c>
      <c r="R25">
        <v>13.066864803317799</v>
      </c>
      <c r="S25">
        <v>32.673350373488702</v>
      </c>
      <c r="T25">
        <v>84.399537379026484</v>
      </c>
      <c r="U25">
        <v>128.32797207110443</v>
      </c>
      <c r="V25">
        <v>82.920226154895275</v>
      </c>
      <c r="W25">
        <v>64.570835793806779</v>
      </c>
      <c r="X25">
        <v>11.683430903850546</v>
      </c>
      <c r="Y25">
        <v>36.537074330639989</v>
      </c>
      <c r="Z25">
        <v>12.920300646187025</v>
      </c>
      <c r="AA25">
        <v>35.897165447951757</v>
      </c>
      <c r="AB25">
        <v>30.096630825855911</v>
      </c>
      <c r="AC25">
        <v>123.23221329170913</v>
      </c>
      <c r="AD25">
        <v>129.75275962712374</v>
      </c>
      <c r="AE25">
        <v>155.10907665222447</v>
      </c>
      <c r="AF25">
        <v>51.136882919937896</v>
      </c>
      <c r="AG25">
        <v>195.85664869418559</v>
      </c>
      <c r="AH25">
        <v>0.20400457235024338</v>
      </c>
      <c r="AI25">
        <v>68.87549810430599</v>
      </c>
      <c r="AJ25">
        <v>146.79742590119048</v>
      </c>
      <c r="AK25">
        <v>9.8805955842792805</v>
      </c>
      <c r="AL25">
        <v>12.963915518033389</v>
      </c>
      <c r="AM25">
        <v>11.620289351713909</v>
      </c>
      <c r="AN25">
        <v>2.3756727743459294</v>
      </c>
      <c r="AO25">
        <v>23.127277321167821</v>
      </c>
      <c r="AP25">
        <v>19.176793837582895</v>
      </c>
      <c r="AQ25">
        <v>243.09794997778346</v>
      </c>
      <c r="AR25">
        <v>851.68932254058302</v>
      </c>
      <c r="AS25">
        <v>166.38404494442725</v>
      </c>
      <c r="AT25">
        <v>23.36476452936742</v>
      </c>
      <c r="AU25">
        <v>238.97920329303943</v>
      </c>
      <c r="AV25">
        <v>451.31128427615306</v>
      </c>
      <c r="AW25">
        <v>23.239350313273658</v>
      </c>
      <c r="AX25">
        <v>75.678078570927397</v>
      </c>
      <c r="AY25">
        <v>133.42548375229714</v>
      </c>
      <c r="AZ25">
        <v>200.32371180056703</v>
      </c>
      <c r="BA25">
        <v>11.761610070435468</v>
      </c>
      <c r="BB25">
        <v>80.480435936372743</v>
      </c>
    </row>
  </sheetData>
  <conditionalFormatting sqref="A2:A4">
    <cfRule type="cellIs" dxfId="1" priority="1" operator="lessThan">
      <formula>0</formula>
    </cfRule>
  </conditionalFormatting>
  <conditionalFormatting sqref="A23:A25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C2E5-F9F9-4EC4-80EF-667033BBBF3A}">
  <sheetPr codeName="Sheet29">
    <tabColor rgb="FFFFFF00"/>
  </sheetPr>
  <dimension ref="A1:F97"/>
  <sheetViews>
    <sheetView topLeftCell="A70" zoomScale="60" zoomScaleNormal="60" workbookViewId="0">
      <selection activeCell="C97" sqref="C97"/>
    </sheetView>
  </sheetViews>
  <sheetFormatPr defaultRowHeight="14.5" x14ac:dyDescent="0.35"/>
  <cols>
    <col min="2" max="2" width="18.26953125" bestFit="1" customWidth="1"/>
    <col min="3" max="3" width="14.54296875" bestFit="1" customWidth="1"/>
    <col min="4" max="4" width="15.1796875" bestFit="1" customWidth="1"/>
    <col min="5" max="5" width="18.26953125" bestFit="1" customWidth="1"/>
    <col min="6" max="6" width="15.7265625" bestFit="1" customWidth="1"/>
  </cols>
  <sheetData>
    <row r="1" spans="1:6" x14ac:dyDescent="0.35">
      <c r="A1" s="20" t="s">
        <v>234</v>
      </c>
      <c r="B1" s="21"/>
      <c r="C1" s="21"/>
      <c r="D1" s="21"/>
      <c r="E1" s="21"/>
      <c r="F1" s="21"/>
    </row>
    <row r="2" spans="1:6" x14ac:dyDescent="0.35">
      <c r="A2" s="21"/>
      <c r="B2" s="21"/>
      <c r="C2" s="21"/>
      <c r="D2" s="21"/>
      <c r="E2" s="21"/>
      <c r="F2" s="21"/>
    </row>
    <row r="3" spans="1:6" x14ac:dyDescent="0.35">
      <c r="A3" s="22" t="s">
        <v>235</v>
      </c>
      <c r="B3" s="22" t="s">
        <v>236</v>
      </c>
      <c r="C3" s="22" t="s">
        <v>237</v>
      </c>
      <c r="D3" s="22" t="s">
        <v>238</v>
      </c>
      <c r="E3" s="22" t="s">
        <v>239</v>
      </c>
      <c r="F3" s="22" t="s">
        <v>240</v>
      </c>
    </row>
    <row r="4" spans="1:6" x14ac:dyDescent="0.35">
      <c r="A4" s="23"/>
      <c r="B4" s="23"/>
      <c r="C4" s="23"/>
      <c r="D4" s="22" t="s">
        <v>241</v>
      </c>
      <c r="E4" s="22" t="s">
        <v>242</v>
      </c>
      <c r="F4" s="22" t="s">
        <v>243</v>
      </c>
    </row>
    <row r="5" spans="1:6" x14ac:dyDescent="0.35">
      <c r="A5" s="21"/>
      <c r="B5" s="21"/>
      <c r="C5" s="21"/>
      <c r="D5" s="21"/>
      <c r="E5" s="21"/>
      <c r="F5" s="21"/>
    </row>
    <row r="6" spans="1:6" x14ac:dyDescent="0.35">
      <c r="A6" t="s">
        <v>252</v>
      </c>
      <c r="B6" t="s">
        <v>248</v>
      </c>
      <c r="C6" s="21" t="str">
        <f>IF(A6="dset","Sets!"&amp;HLOOKUP(B6,sets!$A$2:$AAE$3,2,)&amp;6,IF(A6="set","Maps!"&amp;HLOOKUP(B6,maps!$A$2:$AAG$3,2,)&amp;6))</f>
        <v>Maps!A6</v>
      </c>
      <c r="D6">
        <v>2</v>
      </c>
    </row>
    <row r="7" spans="1:6" x14ac:dyDescent="0.35">
      <c r="A7" t="s">
        <v>252</v>
      </c>
      <c r="B7" t="s">
        <v>251</v>
      </c>
      <c r="C7" s="21" t="str">
        <f>IF(A7="dset","Sets!"&amp;HLOOKUP(B7,sets!$A$2:$AAE$3,2,)&amp;6,IF(A7="set","Maps!"&amp;HLOOKUP(B7,maps!$A$2:$AAG$3,2,)&amp;6))</f>
        <v>Maps!E6</v>
      </c>
      <c r="D7">
        <v>2</v>
      </c>
    </row>
    <row r="8" spans="1:6" x14ac:dyDescent="0.35">
      <c r="A8" t="s">
        <v>244</v>
      </c>
      <c r="B8" t="s">
        <v>253</v>
      </c>
      <c r="C8" t="s">
        <v>254</v>
      </c>
      <c r="D8">
        <v>1</v>
      </c>
      <c r="E8">
        <v>1</v>
      </c>
    </row>
    <row r="9" spans="1:6" x14ac:dyDescent="0.35">
      <c r="A9" t="s">
        <v>266</v>
      </c>
      <c r="B9" t="s">
        <v>260</v>
      </c>
      <c r="C9" s="21" t="str">
        <f>IF(A9="dset","Sets!"&amp;HLOOKUP(B9,sets!$A$2:$AAE$3,2,)&amp;6,IF(A9="set","Maps!"&amp;HLOOKUP(B9,maps!$A$2:$AAG$3,2,)&amp;6))</f>
        <v>Sets!D6</v>
      </c>
      <c r="D9">
        <v>1</v>
      </c>
    </row>
    <row r="10" spans="1:6" x14ac:dyDescent="0.35">
      <c r="A10" t="s">
        <v>266</v>
      </c>
      <c r="B10" t="s">
        <v>262</v>
      </c>
      <c r="C10" s="21" t="str">
        <f>IF(A10="dset","Sets!"&amp;HLOOKUP(B10,sets!$A$2:$AAE$3,2,)&amp;6,IF(A10="set","Maps!"&amp;HLOOKUP(B10,maps!$A$2:$AAG$3,2,)&amp;6))</f>
        <v>Sets!G6</v>
      </c>
      <c r="D10">
        <v>1</v>
      </c>
    </row>
    <row r="11" spans="1:6" x14ac:dyDescent="0.35">
      <c r="A11" t="s">
        <v>266</v>
      </c>
      <c r="B11" t="s">
        <v>263</v>
      </c>
      <c r="C11" s="21" t="str">
        <f>IF(A11="dset","Sets!"&amp;HLOOKUP(B11,sets!$A$2:$AAE$3,2,)&amp;6,IF(A11="set","Maps!"&amp;HLOOKUP(B11,maps!$A$2:$AAG$3,2,)&amp;6))</f>
        <v>Sets!I6</v>
      </c>
      <c r="D11">
        <v>1</v>
      </c>
    </row>
    <row r="12" spans="1:6" x14ac:dyDescent="0.35">
      <c r="A12" t="s">
        <v>244</v>
      </c>
      <c r="B12" t="s">
        <v>264</v>
      </c>
      <c r="C12" s="21" t="s">
        <v>1120</v>
      </c>
      <c r="D12">
        <v>1</v>
      </c>
      <c r="E12">
        <v>1</v>
      </c>
    </row>
    <row r="13" spans="1:6" x14ac:dyDescent="0.35">
      <c r="A13" t="s">
        <v>244</v>
      </c>
      <c r="B13" t="s">
        <v>265</v>
      </c>
      <c r="C13" s="21" t="s">
        <v>267</v>
      </c>
      <c r="D13">
        <v>1</v>
      </c>
    </row>
    <row r="14" spans="1:6" x14ac:dyDescent="0.35">
      <c r="A14" t="s">
        <v>266</v>
      </c>
      <c r="B14" t="s">
        <v>43</v>
      </c>
      <c r="C14" s="21" t="str">
        <f>IF(A14="dset","Sets!"&amp;HLOOKUP(B14,sets!$A$2:$AAE$3,2,)&amp;6,IF(A14="set","Maps!"&amp;HLOOKUP(B14,maps!$A$2:$AAG$3,2,)&amp;6))</f>
        <v>Sets!K6</v>
      </c>
      <c r="D14">
        <v>1</v>
      </c>
    </row>
    <row r="15" spans="1:6" x14ac:dyDescent="0.35">
      <c r="A15" t="s">
        <v>266</v>
      </c>
      <c r="B15" t="s">
        <v>272</v>
      </c>
      <c r="C15" s="21" t="str">
        <f>IF(A15="dset","Sets!"&amp;HLOOKUP(B15,sets!$A$2:$AAE$3,2,)&amp;6,IF(A15="set","Maps!"&amp;HLOOKUP(B15,maps!$A$2:$AAG$3,2,)&amp;6))</f>
        <v>Sets!M6</v>
      </c>
      <c r="D15">
        <v>1</v>
      </c>
    </row>
    <row r="16" spans="1:6" x14ac:dyDescent="0.35">
      <c r="A16" t="s">
        <v>266</v>
      </c>
      <c r="B16" t="s">
        <v>273</v>
      </c>
      <c r="C16" s="21" t="str">
        <f>IF(A16="dset","Sets!"&amp;HLOOKUP(B16,sets!$A$2:$AAE$3,2,)&amp;6,IF(A16="set","Maps!"&amp;HLOOKUP(B16,maps!$A$2:$AAG$3,2,)&amp;6))</f>
        <v>Sets!O6</v>
      </c>
      <c r="D16">
        <v>1</v>
      </c>
    </row>
    <row r="17" spans="1:4" x14ac:dyDescent="0.35">
      <c r="A17" t="s">
        <v>266</v>
      </c>
      <c r="B17" t="s">
        <v>17</v>
      </c>
      <c r="C17" s="21" t="str">
        <f>IF(A17="dset","Sets!"&amp;HLOOKUP(B17,sets!$A$2:$AAE$3,2,)&amp;6,IF(A17="set","Maps!"&amp;HLOOKUP(B17,maps!$A$2:$AAG$3,2,)&amp;6))</f>
        <v>Sets!Q6</v>
      </c>
      <c r="D17">
        <v>1</v>
      </c>
    </row>
    <row r="18" spans="1:4" x14ac:dyDescent="0.35">
      <c r="A18" t="s">
        <v>266</v>
      </c>
      <c r="B18" t="s">
        <v>18</v>
      </c>
      <c r="C18" s="21" t="str">
        <f>IF(A18="dset","Sets!"&amp;HLOOKUP(B18,sets!$A$2:$AAE$3,2,)&amp;6,IF(A18="set","Maps!"&amp;HLOOKUP(B18,maps!$A$2:$AAG$3,2,)&amp;6))</f>
        <v>Sets!S6</v>
      </c>
      <c r="D18">
        <v>1</v>
      </c>
    </row>
    <row r="19" spans="1:4" x14ac:dyDescent="0.35">
      <c r="A19" t="s">
        <v>266</v>
      </c>
      <c r="B19" t="s">
        <v>19</v>
      </c>
      <c r="C19" s="21" t="str">
        <f>IF(A19="dset","Sets!"&amp;HLOOKUP(B19,sets!$A$2:$AAE$3,2,)&amp;6,IF(A19="set","Maps!"&amp;HLOOKUP(B19,maps!$A$2:$AAG$3,2,)&amp;6))</f>
        <v>Sets!U6</v>
      </c>
      <c r="D19">
        <v>1</v>
      </c>
    </row>
    <row r="20" spans="1:4" x14ac:dyDescent="0.35">
      <c r="A20" t="s">
        <v>266</v>
      </c>
      <c r="B20" t="s">
        <v>274</v>
      </c>
      <c r="C20" s="21" t="str">
        <f>IF(A20="dset","Sets!"&amp;HLOOKUP(B20,sets!$A$2:$AAE$3,2,)&amp;6,IF(A20="set","Maps!"&amp;HLOOKUP(B20,maps!$A$2:$AAG$3,2,)&amp;6))</f>
        <v>Sets!W6</v>
      </c>
      <c r="D20">
        <v>1</v>
      </c>
    </row>
    <row r="21" spans="1:4" x14ac:dyDescent="0.35">
      <c r="A21" t="s">
        <v>266</v>
      </c>
      <c r="B21" t="s">
        <v>20</v>
      </c>
      <c r="C21" s="21" t="str">
        <f>IF(A21="dset","Sets!"&amp;HLOOKUP(B21,sets!$A$2:$AAE$3,2,)&amp;6,IF(A21="set","Maps!"&amp;HLOOKUP(B21,maps!$A$2:$AAG$3,2,)&amp;6))</f>
        <v>Sets!AA6</v>
      </c>
      <c r="D21">
        <v>1</v>
      </c>
    </row>
    <row r="22" spans="1:4" x14ac:dyDescent="0.35">
      <c r="A22" t="s">
        <v>266</v>
      </c>
      <c r="B22" t="s">
        <v>275</v>
      </c>
      <c r="C22" s="21" t="str">
        <f>IF(A22="dset","Sets!"&amp;HLOOKUP(B22,sets!$A$2:$AAE$3,2,)&amp;6,IF(A22="set","Maps!"&amp;HLOOKUP(B22,maps!$A$2:$AAG$3,2,)&amp;6))</f>
        <v>Sets!AC6</v>
      </c>
      <c r="D22">
        <v>1</v>
      </c>
    </row>
    <row r="23" spans="1:4" x14ac:dyDescent="0.35">
      <c r="A23" t="s">
        <v>266</v>
      </c>
      <c r="B23" t="s">
        <v>255</v>
      </c>
      <c r="C23" s="21" t="str">
        <f>IF(A23="dset","Sets!"&amp;HLOOKUP(B23,sets!$A$2:$AAE$3,2,)&amp;6,IF(A23="set","Maps!"&amp;HLOOKUP(B23,maps!$A$2:$AAG$3,2,)&amp;6))</f>
        <v>Sets!AE6</v>
      </c>
      <c r="D23">
        <v>1</v>
      </c>
    </row>
    <row r="24" spans="1:4" x14ac:dyDescent="0.35">
      <c r="A24" t="s">
        <v>266</v>
      </c>
      <c r="B24" t="s">
        <v>256</v>
      </c>
      <c r="C24" s="21" t="str">
        <f>IF(A24="dset","Sets!"&amp;HLOOKUP(B24,sets!$A$2:$AAE$3,2,)&amp;6,IF(A24="set","Maps!"&amp;HLOOKUP(B24,maps!$A$2:$AAG$3,2,)&amp;6))</f>
        <v>Sets!AG6</v>
      </c>
      <c r="D24">
        <v>1</v>
      </c>
    </row>
    <row r="25" spans="1:4" x14ac:dyDescent="0.35">
      <c r="A25" t="s">
        <v>266</v>
      </c>
      <c r="B25" t="s">
        <v>21</v>
      </c>
      <c r="C25" s="21" t="str">
        <f>IF(A25="dset","Sets!"&amp;HLOOKUP(B25,sets!$A$2:$AAE$3,2,)&amp;6,IF(A25="set","Maps!"&amp;HLOOKUP(B25,maps!$A$2:$AAG$3,2,)&amp;6))</f>
        <v>Sets!AI6</v>
      </c>
      <c r="D25">
        <v>1</v>
      </c>
    </row>
    <row r="26" spans="1:4" x14ac:dyDescent="0.35">
      <c r="A26" t="s">
        <v>266</v>
      </c>
      <c r="B26" t="s">
        <v>277</v>
      </c>
      <c r="C26" s="21" t="str">
        <f>IF(A26="dset","Sets!"&amp;HLOOKUP(B26,sets!$A$2:$AAE$3,2,)&amp;6,IF(A26="set","Maps!"&amp;HLOOKUP(B26,maps!$A$2:$AAG$3,2,)&amp;6))</f>
        <v>Sets!AK6</v>
      </c>
      <c r="D26">
        <v>1</v>
      </c>
    </row>
    <row r="27" spans="1:4" x14ac:dyDescent="0.35">
      <c r="A27" t="s">
        <v>266</v>
      </c>
      <c r="B27" t="s">
        <v>278</v>
      </c>
      <c r="C27" s="21" t="str">
        <f>IF(A27="dset","Sets!"&amp;HLOOKUP(B27,sets!$A$2:$AAE$3,2,)&amp;6,IF(A27="set","Maps!"&amp;HLOOKUP(B27,maps!$A$2:$AAG$3,2,)&amp;6))</f>
        <v>Sets!AM6</v>
      </c>
      <c r="D27">
        <v>1</v>
      </c>
    </row>
    <row r="28" spans="1:4" x14ac:dyDescent="0.35">
      <c r="A28" t="s">
        <v>266</v>
      </c>
      <c r="B28" t="s">
        <v>305</v>
      </c>
      <c r="C28" s="21" t="str">
        <f>IF(A28="dset","Sets!"&amp;HLOOKUP(B28,sets!$A$2:$AAE$3,2,)&amp;6,IF(A28="set","Maps!"&amp;HLOOKUP(B28,maps!$A$2:$AAG$3,2,)&amp;6))</f>
        <v>Sets!AO6</v>
      </c>
      <c r="D28">
        <v>1</v>
      </c>
    </row>
    <row r="29" spans="1:4" x14ac:dyDescent="0.35">
      <c r="A29" t="s">
        <v>266</v>
      </c>
      <c r="B29" t="s">
        <v>306</v>
      </c>
      <c r="C29" s="21" t="str">
        <f>IF(A29="dset","Sets!"&amp;HLOOKUP(B29,sets!$A$2:$AAE$3,2,)&amp;6,IF(A29="set","Maps!"&amp;HLOOKUP(B29,maps!$A$2:$AAG$3,2,)&amp;6))</f>
        <v>Sets!AQ6</v>
      </c>
      <c r="D29">
        <v>1</v>
      </c>
    </row>
    <row r="30" spans="1:4" x14ac:dyDescent="0.35">
      <c r="A30" t="s">
        <v>266</v>
      </c>
      <c r="B30" t="s">
        <v>22</v>
      </c>
      <c r="C30" s="21" t="str">
        <f>IF(A30="dset","Sets!"&amp;HLOOKUP(B30,sets!$A$2:$AAE$3,2,)&amp;6,IF(A30="set","Maps!"&amp;HLOOKUP(B30,maps!$A$2:$AAG$3,2,)&amp;6))</f>
        <v>Sets!AU6</v>
      </c>
      <c r="D30">
        <v>1</v>
      </c>
    </row>
    <row r="31" spans="1:4" x14ac:dyDescent="0.35">
      <c r="A31" t="s">
        <v>266</v>
      </c>
      <c r="B31" t="s">
        <v>279</v>
      </c>
      <c r="C31" s="21" t="str">
        <f>IF(A31="dset","Sets!"&amp;HLOOKUP(B31,sets!$A$2:$AAE$3,2,)&amp;6,IF(A31="set","Maps!"&amp;HLOOKUP(B31,maps!$A$2:$AAG$3,2,)&amp;6))</f>
        <v>Sets!AW6</v>
      </c>
      <c r="D31">
        <v>1</v>
      </c>
    </row>
    <row r="32" spans="1:4" x14ac:dyDescent="0.35">
      <c r="A32" t="s">
        <v>266</v>
      </c>
      <c r="B32" t="s">
        <v>23</v>
      </c>
      <c r="C32" s="21" t="str">
        <f>IF(A32="dset","Sets!"&amp;HLOOKUP(B32,sets!$A$2:$AAE$3,2,)&amp;6,IF(A32="set","Maps!"&amp;HLOOKUP(B32,maps!$A$2:$AAG$3,2,)&amp;6))</f>
        <v>Sets!AY6</v>
      </c>
      <c r="D32">
        <v>1</v>
      </c>
    </row>
    <row r="33" spans="1:4" x14ac:dyDescent="0.35">
      <c r="A33" t="s">
        <v>266</v>
      </c>
      <c r="B33" t="s">
        <v>24</v>
      </c>
      <c r="C33" s="21" t="str">
        <f>IF(A33="dset","Sets!"&amp;HLOOKUP(B33,sets!$A$2:$AAE$3,2,)&amp;6,IF(A33="set","Maps!"&amp;HLOOKUP(B33,maps!$A$2:$AAG$3,2,)&amp;6))</f>
        <v>Sets!BA6</v>
      </c>
      <c r="D33">
        <v>1</v>
      </c>
    </row>
    <row r="34" spans="1:4" x14ac:dyDescent="0.35">
      <c r="A34" t="s">
        <v>266</v>
      </c>
      <c r="B34" t="s">
        <v>281</v>
      </c>
      <c r="C34" s="21" t="str">
        <f>IF(A34="dset","Sets!"&amp;HLOOKUP(B34,sets!$A$2:$AAE$3,2,)&amp;6,IF(A34="set","Maps!"&amp;HLOOKUP(B34,maps!$A$2:$AAG$3,2,)&amp;6))</f>
        <v>Sets!BC6</v>
      </c>
      <c r="D34">
        <v>1</v>
      </c>
    </row>
    <row r="35" spans="1:4" x14ac:dyDescent="0.35">
      <c r="A35" t="s">
        <v>266</v>
      </c>
      <c r="B35" t="s">
        <v>257</v>
      </c>
      <c r="C35" s="21" t="str">
        <f>IF(A35="dset","Sets!"&amp;HLOOKUP(B35,sets!$A$2:$AAE$3,2,)&amp;6,IF(A35="set","Maps!"&amp;HLOOKUP(B35,maps!$A$2:$AAG$3,2,)&amp;6))</f>
        <v>Sets!BD6</v>
      </c>
      <c r="D35">
        <v>1</v>
      </c>
    </row>
    <row r="36" spans="1:4" x14ac:dyDescent="0.35">
      <c r="A36" t="s">
        <v>266</v>
      </c>
      <c r="B36" t="s">
        <v>258</v>
      </c>
      <c r="C36" s="21" t="str">
        <f>IF(A36="dset","Sets!"&amp;HLOOKUP(B36,sets!$A$2:$AAE$3,2,)&amp;6,IF(A36="set","Maps!"&amp;HLOOKUP(B36,maps!$A$2:$AAG$3,2,)&amp;6))</f>
        <v>Sets!BE6</v>
      </c>
      <c r="D36">
        <v>1</v>
      </c>
    </row>
    <row r="37" spans="1:4" x14ac:dyDescent="0.35">
      <c r="A37" t="s">
        <v>266</v>
      </c>
      <c r="B37" t="s">
        <v>283</v>
      </c>
      <c r="C37" s="21" t="str">
        <f>IF(A37="dset","Sets!"&amp;HLOOKUP(B37,sets!$A$2:$AAE$3,2,)&amp;6,IF(A37="set","Maps!"&amp;HLOOKUP(B37,maps!$A$2:$AAG$3,2,)&amp;6))</f>
        <v>Sets!BF6</v>
      </c>
      <c r="D37">
        <v>1</v>
      </c>
    </row>
    <row r="38" spans="1:4" x14ac:dyDescent="0.35">
      <c r="A38" t="s">
        <v>266</v>
      </c>
      <c r="B38" t="s">
        <v>42</v>
      </c>
      <c r="C38" s="21" t="str">
        <f>IF(A38="dset","Sets!"&amp;HLOOKUP(B38,sets!$A$2:$AAE$3,2,)&amp;6,IF(A38="set","Maps!"&amp;HLOOKUP(B38,maps!$A$2:$AAG$3,2,)&amp;6))</f>
        <v>Sets!BG6</v>
      </c>
      <c r="D38">
        <v>1</v>
      </c>
    </row>
    <row r="39" spans="1:4" x14ac:dyDescent="0.35">
      <c r="A39" t="s">
        <v>266</v>
      </c>
      <c r="B39" t="s">
        <v>232</v>
      </c>
      <c r="C39" s="21" t="str">
        <f>IF(A39="dset","Sets!"&amp;HLOOKUP(B39,sets!$A$2:$AAE$3,2,)&amp;6,IF(A39="set","Maps!"&amp;HLOOKUP(B39,maps!$A$2:$AAG$3,2,)&amp;6))</f>
        <v>Sets!BH6</v>
      </c>
      <c r="D39">
        <v>1</v>
      </c>
    </row>
    <row r="40" spans="1:4" x14ac:dyDescent="0.35">
      <c r="A40" t="s">
        <v>266</v>
      </c>
      <c r="B40" t="s">
        <v>44</v>
      </c>
      <c r="C40" s="21" t="str">
        <f>IF(A40="dset","Sets!"&amp;HLOOKUP(B40,sets!$A$2:$AAE$3,2,)&amp;6,IF(A40="set","Maps!"&amp;HLOOKUP(B40,maps!$A$2:$AAG$3,2,)&amp;6))</f>
        <v>Sets!BI6</v>
      </c>
      <c r="D40">
        <v>1</v>
      </c>
    </row>
    <row r="41" spans="1:4" x14ac:dyDescent="0.35">
      <c r="A41" t="s">
        <v>266</v>
      </c>
      <c r="B41" t="s">
        <v>0</v>
      </c>
      <c r="C41" s="21" t="str">
        <f>IF(A41="dset","Sets!"&amp;HLOOKUP(B41,sets!$A$2:$AAE$3,2,)&amp;6,IF(A41="set","Maps!"&amp;HLOOKUP(B41,maps!$A$2:$AAG$3,2,)&amp;6))</f>
        <v>Sets!BJ6</v>
      </c>
      <c r="D41">
        <v>1</v>
      </c>
    </row>
    <row r="42" spans="1:4" x14ac:dyDescent="0.35">
      <c r="A42" t="s">
        <v>266</v>
      </c>
      <c r="B42" t="s">
        <v>76</v>
      </c>
      <c r="C42" s="21" t="str">
        <f>IF(A42="dset","Sets!"&amp;HLOOKUP(B42,sets!$A$2:$AAE$3,2,)&amp;6,IF(A42="set","Maps!"&amp;HLOOKUP(B42,maps!$A$2:$AAG$3,2,)&amp;6))</f>
        <v>Sets!BK6</v>
      </c>
      <c r="D42">
        <v>1</v>
      </c>
    </row>
    <row r="43" spans="1:4" x14ac:dyDescent="0.35">
      <c r="A43" t="s">
        <v>266</v>
      </c>
      <c r="B43" t="s">
        <v>45</v>
      </c>
      <c r="C43" s="21" t="str">
        <f>IF(A43="dset","Sets!"&amp;HLOOKUP(B43,sets!$A$2:$AAE$3,2,)&amp;6,IF(A43="set","Maps!"&amp;HLOOKUP(B43,maps!$A$2:$AAG$3,2,)&amp;6))</f>
        <v>Sets!BM6</v>
      </c>
      <c r="D43">
        <v>1</v>
      </c>
    </row>
    <row r="44" spans="1:4" x14ac:dyDescent="0.35">
      <c r="A44" t="s">
        <v>266</v>
      </c>
      <c r="B44" t="s">
        <v>46</v>
      </c>
      <c r="C44" s="21" t="str">
        <f>IF(A44="dset","Sets!"&amp;HLOOKUP(B44,sets!$A$2:$AAE$3,2,)&amp;6,IF(A44="set","Maps!"&amp;HLOOKUP(B44,maps!$A$2:$AAG$3,2,)&amp;6))</f>
        <v>Sets!BN6</v>
      </c>
      <c r="D44">
        <v>1</v>
      </c>
    </row>
    <row r="45" spans="1:4" x14ac:dyDescent="0.35">
      <c r="A45" t="s">
        <v>266</v>
      </c>
      <c r="B45" t="s">
        <v>51</v>
      </c>
      <c r="C45" s="21" t="str">
        <f>IF(A45="dset","Sets!"&amp;HLOOKUP(B45,sets!$A$2:$AAE$3,2,)&amp;6,IF(A45="set","Maps!"&amp;HLOOKUP(B45,maps!$A$2:$AAG$3,2,)&amp;6))</f>
        <v>Sets!BO6</v>
      </c>
      <c r="D45">
        <v>1</v>
      </c>
    </row>
    <row r="46" spans="1:4" x14ac:dyDescent="0.35">
      <c r="A46" t="s">
        <v>266</v>
      </c>
      <c r="B46" t="s">
        <v>49</v>
      </c>
      <c r="C46" s="21" t="str">
        <f>IF(A46="dset","Sets!"&amp;HLOOKUP(B46,sets!$A$2:$AAE$3,2,)&amp;6,IF(A46="set","Maps!"&amp;HLOOKUP(B46,maps!$A$2:$AAG$3,2,)&amp;6))</f>
        <v>Sets!BP6</v>
      </c>
      <c r="D46">
        <v>1</v>
      </c>
    </row>
    <row r="47" spans="1:4" x14ac:dyDescent="0.35">
      <c r="A47" t="s">
        <v>266</v>
      </c>
      <c r="B47" t="s">
        <v>87</v>
      </c>
      <c r="C47" s="21" t="str">
        <f>IF(A47="dset","Sets!"&amp;HLOOKUP(B47,sets!$A$2:$AAE$3,2,)&amp;6,IF(A47="set","Maps!"&amp;HLOOKUP(B47,maps!$A$2:$AAG$3,2,)&amp;6))</f>
        <v>Sets!BQ6</v>
      </c>
      <c r="D47">
        <v>1</v>
      </c>
    </row>
    <row r="48" spans="1:4" x14ac:dyDescent="0.35">
      <c r="A48" t="s">
        <v>266</v>
      </c>
      <c r="B48" t="s">
        <v>52</v>
      </c>
      <c r="C48" s="21" t="str">
        <f>IF(A48="dset","Sets!"&amp;HLOOKUP(B48,sets!$A$2:$AAE$3,2,)&amp;6,IF(A48="set","Maps!"&amp;HLOOKUP(B48,maps!$A$2:$AAG$3,2,)&amp;6))</f>
        <v>Sets!BR6</v>
      </c>
      <c r="D48">
        <v>1</v>
      </c>
    </row>
    <row r="49" spans="1:5" x14ac:dyDescent="0.35">
      <c r="A49" t="s">
        <v>266</v>
      </c>
      <c r="B49" t="s">
        <v>47</v>
      </c>
      <c r="C49" s="21" t="str">
        <f>IF(A49="dset","Sets!"&amp;HLOOKUP(B49,sets!$A$2:$AAE$3,2,)&amp;6,IF(A49="set","Maps!"&amp;HLOOKUP(B49,maps!$A$2:$AAG$3,2,)&amp;6))</f>
        <v>Sets!BT6</v>
      </c>
      <c r="D49">
        <v>1</v>
      </c>
    </row>
    <row r="50" spans="1:5" x14ac:dyDescent="0.35">
      <c r="A50" t="s">
        <v>266</v>
      </c>
      <c r="B50" t="s">
        <v>233</v>
      </c>
      <c r="C50" s="21" t="str">
        <f>IF(A50="dset","Sets!"&amp;HLOOKUP(B50,sets!$A$2:$AAE$3,2,)&amp;6,IF(A50="set","Maps!"&amp;HLOOKUP(B50,maps!$A$2:$AAG$3,2,)&amp;6))</f>
        <v>Sets!BU6</v>
      </c>
      <c r="D50">
        <v>1</v>
      </c>
    </row>
    <row r="51" spans="1:5" x14ac:dyDescent="0.35">
      <c r="A51" t="s">
        <v>266</v>
      </c>
      <c r="B51" t="s">
        <v>64</v>
      </c>
      <c r="C51" s="21" t="str">
        <f>IF(A51="dset","Sets!"&amp;HLOOKUP(B51,sets!$A$2:$AAE$3,2,)&amp;6,IF(A51="set","Maps!"&amp;HLOOKUP(B51,maps!$A$2:$AAG$3,2,)&amp;6))</f>
        <v>Sets!BV6</v>
      </c>
      <c r="D51">
        <v>1</v>
      </c>
    </row>
    <row r="52" spans="1:5" x14ac:dyDescent="0.35">
      <c r="A52" t="s">
        <v>266</v>
      </c>
      <c r="B52" t="s">
        <v>50</v>
      </c>
      <c r="C52" s="21" t="str">
        <f>IF(A52="dset","Sets!"&amp;HLOOKUP(B52,sets!$A$2:$AAE$3,2,)&amp;6,IF(A52="set","Maps!"&amp;HLOOKUP(B52,maps!$A$2:$AAG$3,2,)&amp;6))</f>
        <v>Sets!BW6</v>
      </c>
      <c r="D52">
        <v>1</v>
      </c>
    </row>
    <row r="53" spans="1:5" x14ac:dyDescent="0.35">
      <c r="A53" t="s">
        <v>266</v>
      </c>
      <c r="B53" t="s">
        <v>53</v>
      </c>
      <c r="C53" s="21" t="str">
        <f>IF(A53="dset","Sets!"&amp;HLOOKUP(B53,sets!$A$2:$AAE$3,2,)&amp;6,IF(A53="set","Maps!"&amp;HLOOKUP(B53,maps!$A$2:$AAG$3,2,)&amp;6))</f>
        <v>Sets!BX6</v>
      </c>
      <c r="D53">
        <v>1</v>
      </c>
    </row>
    <row r="54" spans="1:5" x14ac:dyDescent="0.35">
      <c r="A54" t="s">
        <v>266</v>
      </c>
      <c r="B54" t="s">
        <v>48</v>
      </c>
      <c r="C54" s="21" t="str">
        <f>IF(A54="dset","Sets!"&amp;HLOOKUP(B54,sets!$A$2:$AAE$3,2,)&amp;6,IF(A54="set","Maps!"&amp;HLOOKUP(B54,maps!$A$2:$AAG$3,2,)&amp;6))</f>
        <v>Sets!BZ6</v>
      </c>
      <c r="D54">
        <v>1</v>
      </c>
    </row>
    <row r="55" spans="1:5" x14ac:dyDescent="0.35">
      <c r="A55" t="s">
        <v>266</v>
      </c>
      <c r="B55" t="s">
        <v>335</v>
      </c>
      <c r="C55" s="21" t="str">
        <f>IF(A55="dset","Sets!"&amp;HLOOKUP(B55,sets!$A$2:$AAE$3,2,)&amp;6,IF(A55="set","Maps!"&amp;HLOOKUP(B55,maps!$A$2:$AAG$3,2,)&amp;6))</f>
        <v>Sets!BY6</v>
      </c>
      <c r="D55">
        <v>1</v>
      </c>
    </row>
    <row r="56" spans="1:5" x14ac:dyDescent="0.35">
      <c r="A56" t="s">
        <v>252</v>
      </c>
      <c r="B56" t="s">
        <v>271</v>
      </c>
      <c r="C56" s="21" t="str">
        <f>IF(A56="dset","Sets!"&amp;HLOOKUP(B56,sets!$A$2:$AAE$3,2,)&amp;6,IF(A56="set","Maps!"&amp;HLOOKUP(B56,maps!$A$2:$AAG$3,2,)&amp;6))</f>
        <v>Maps!H6</v>
      </c>
      <c r="D56">
        <v>2</v>
      </c>
    </row>
    <row r="57" spans="1:5" x14ac:dyDescent="0.35">
      <c r="A57" t="s">
        <v>252</v>
      </c>
      <c r="B57" s="28" t="s">
        <v>280</v>
      </c>
      <c r="C57" s="21" t="str">
        <f>IF(A57="dset","Sets!"&amp;HLOOKUP(B57,sets!$A$2:$AAE$3,2,)&amp;6,IF(A57="set","Maps!"&amp;HLOOKUP(B57,maps!$A$2:$AAG$3,2,)&amp;6))</f>
        <v>Maps!K6</v>
      </c>
      <c r="D57">
        <v>2</v>
      </c>
    </row>
    <row r="58" spans="1:5" x14ac:dyDescent="0.35">
      <c r="A58" t="s">
        <v>252</v>
      </c>
      <c r="B58" s="29" t="s">
        <v>282</v>
      </c>
      <c r="C58" s="21" t="str">
        <f>IF(A58="dset","Sets!"&amp;HLOOKUP(B58,sets!$A$2:$AAE$3,2,)&amp;6,IF(A58="set","Maps!"&amp;HLOOKUP(B58,maps!$A$2:$AAG$3,2,)&amp;6))</f>
        <v>Maps!N6</v>
      </c>
      <c r="D58">
        <v>2</v>
      </c>
    </row>
    <row r="59" spans="1:5" x14ac:dyDescent="0.35">
      <c r="A59" t="s">
        <v>244</v>
      </c>
      <c r="B59" t="s">
        <v>284</v>
      </c>
      <c r="C59" t="s">
        <v>285</v>
      </c>
      <c r="D59">
        <v>1</v>
      </c>
      <c r="E59">
        <v>1</v>
      </c>
    </row>
    <row r="60" spans="1:5" x14ac:dyDescent="0.35">
      <c r="A60" t="s">
        <v>244</v>
      </c>
      <c r="B60" t="s">
        <v>286</v>
      </c>
      <c r="C60" t="s">
        <v>307</v>
      </c>
      <c r="D60">
        <v>1</v>
      </c>
      <c r="E60">
        <v>2</v>
      </c>
    </row>
    <row r="61" spans="1:5" x14ac:dyDescent="0.35">
      <c r="A61" t="s">
        <v>244</v>
      </c>
      <c r="B61" t="s">
        <v>287</v>
      </c>
      <c r="C61" t="s">
        <v>288</v>
      </c>
      <c r="D61">
        <v>1</v>
      </c>
      <c r="E61">
        <v>2</v>
      </c>
    </row>
    <row r="62" spans="1:5" x14ac:dyDescent="0.35">
      <c r="A62" t="s">
        <v>244</v>
      </c>
      <c r="B62" t="s">
        <v>290</v>
      </c>
      <c r="C62" t="s">
        <v>291</v>
      </c>
      <c r="D62">
        <v>1</v>
      </c>
      <c r="E62">
        <v>1</v>
      </c>
    </row>
    <row r="63" spans="1:5" x14ac:dyDescent="0.35">
      <c r="A63" t="s">
        <v>244</v>
      </c>
      <c r="B63" t="s">
        <v>292</v>
      </c>
      <c r="C63" t="s">
        <v>293</v>
      </c>
      <c r="D63">
        <v>1</v>
      </c>
    </row>
    <row r="64" spans="1:5" x14ac:dyDescent="0.35">
      <c r="A64" t="s">
        <v>244</v>
      </c>
      <c r="B64" t="s">
        <v>308</v>
      </c>
      <c r="C64" t="s">
        <v>304</v>
      </c>
      <c r="D64">
        <v>1</v>
      </c>
      <c r="E64">
        <v>1</v>
      </c>
    </row>
    <row r="65" spans="1:5" x14ac:dyDescent="0.35">
      <c r="A65" t="s">
        <v>266</v>
      </c>
      <c r="B65" t="s">
        <v>269</v>
      </c>
      <c r="C65" s="21" t="str">
        <f>IF(A65="dset","Sets!"&amp;HLOOKUP(B65,sets!$A$2:$AAE$3,2,)&amp;6,IF(A65="set","Maps!"&amp;HLOOKUP(B65,maps!$A$2:$AAG$3,2,)&amp;6))</f>
        <v>Sets!CA6</v>
      </c>
      <c r="D65">
        <v>1</v>
      </c>
    </row>
    <row r="66" spans="1:5" x14ac:dyDescent="0.35">
      <c r="A66" t="s">
        <v>266</v>
      </c>
      <c r="B66" t="s">
        <v>311</v>
      </c>
      <c r="C66" s="21" t="str">
        <f>IF(A66="dset","Sets!"&amp;HLOOKUP(B66,sets!$A$2:$AAE$3,2,)&amp;6,IF(A66="set","Maps!"&amp;HLOOKUP(B66,maps!$A$2:$AAG$3,2,)&amp;6))</f>
        <v>Sets!CB6</v>
      </c>
      <c r="D66">
        <v>1</v>
      </c>
    </row>
    <row r="67" spans="1:5" x14ac:dyDescent="0.35">
      <c r="A67" t="s">
        <v>244</v>
      </c>
      <c r="B67" t="s">
        <v>309</v>
      </c>
      <c r="C67" s="10" t="s">
        <v>1402</v>
      </c>
      <c r="D67">
        <v>1</v>
      </c>
    </row>
    <row r="68" spans="1:5" x14ac:dyDescent="0.35">
      <c r="A68" t="s">
        <v>266</v>
      </c>
      <c r="B68" t="s">
        <v>270</v>
      </c>
      <c r="C68" s="21" t="str">
        <f>IF(A68="dset","Sets!"&amp;HLOOKUP(B68,sets!$A$2:$AAE$3,2,)&amp;6,IF(A68="set","Maps!"&amp;HLOOKUP(B68,maps!$A$2:$AAG$3,2,)&amp;6))</f>
        <v>Sets!CC6</v>
      </c>
      <c r="D68">
        <v>1</v>
      </c>
    </row>
    <row r="69" spans="1:5" x14ac:dyDescent="0.35">
      <c r="A69" t="s">
        <v>266</v>
      </c>
      <c r="B69" t="s">
        <v>329</v>
      </c>
      <c r="C69" s="21" t="str">
        <f>IF(A69="dset","Sets!"&amp;HLOOKUP(B69,sets!$A$2:$AAE$3,2,)&amp;6,IF(A69="set","Maps!"&amp;HLOOKUP(B69,maps!$A$2:$AAG$3,2,)&amp;6))</f>
        <v>Sets!CD6</v>
      </c>
      <c r="D69">
        <v>1</v>
      </c>
    </row>
    <row r="70" spans="1:5" x14ac:dyDescent="0.35">
      <c r="A70" t="s">
        <v>266</v>
      </c>
      <c r="B70" s="11" t="s">
        <v>1121</v>
      </c>
      <c r="C70" s="21" t="str">
        <f>IF(A70="dset","Sets!"&amp;HLOOKUP(B70,sets!$A$2:$AAE$3,2,)&amp;6,IF(A70="set","Maps!"&amp;HLOOKUP(B70,maps!$A$2:$AAG$3,2,)&amp;6))</f>
        <v>Sets!CE6</v>
      </c>
      <c r="D70">
        <v>1</v>
      </c>
    </row>
    <row r="71" spans="1:5" x14ac:dyDescent="0.35">
      <c r="A71" t="s">
        <v>252</v>
      </c>
      <c r="B71" t="s">
        <v>330</v>
      </c>
      <c r="C71" s="21" t="str">
        <f>IF(A71="dset","Sets!"&amp;HLOOKUP(B71,sets!$A$2:$AAE$3,2,)&amp;6,IF(A71="set","Maps!"&amp;HLOOKUP(B71,maps!$A$2:$AAG$3,2,)&amp;6))</f>
        <v>Maps!Q6</v>
      </c>
      <c r="D71">
        <v>2</v>
      </c>
    </row>
    <row r="72" spans="1:5" x14ac:dyDescent="0.35">
      <c r="A72" t="s">
        <v>244</v>
      </c>
      <c r="B72" t="s">
        <v>343</v>
      </c>
      <c r="C72" t="s">
        <v>344</v>
      </c>
      <c r="D72">
        <v>1</v>
      </c>
      <c r="E72">
        <v>1</v>
      </c>
    </row>
    <row r="73" spans="1:5" x14ac:dyDescent="0.35">
      <c r="A73" t="s">
        <v>252</v>
      </c>
      <c r="B73" t="s">
        <v>345</v>
      </c>
      <c r="C73" s="21" t="str">
        <f>IF(A73="dset","Sets!"&amp;HLOOKUP(B73,sets!$A$2:$AAE$3,2,)&amp;6,IF(A73="set","Maps!"&amp;HLOOKUP(B73,maps!$A$2:$AAG$3,2,)&amp;6))</f>
        <v>Maps!U6</v>
      </c>
      <c r="D73">
        <v>2</v>
      </c>
    </row>
    <row r="74" spans="1:5" x14ac:dyDescent="0.35">
      <c r="A74" t="s">
        <v>266</v>
      </c>
      <c r="B74" t="s">
        <v>346</v>
      </c>
      <c r="C74" s="21" t="str">
        <f>IF(A74="dset","Sets!"&amp;HLOOKUP(B74,sets!$A$2:$AAE$3,2,)&amp;6,IF(A74="set","Maps!"&amp;HLOOKUP(B74,maps!$A$2:$AAG$3,2,)&amp;6))</f>
        <v>Sets!CG6</v>
      </c>
      <c r="D74">
        <v>1</v>
      </c>
    </row>
    <row r="75" spans="1:5" x14ac:dyDescent="0.35">
      <c r="A75" t="s">
        <v>244</v>
      </c>
      <c r="B75" t="s">
        <v>347</v>
      </c>
      <c r="C75" t="s">
        <v>348</v>
      </c>
      <c r="D75">
        <v>1</v>
      </c>
      <c r="E75">
        <v>1</v>
      </c>
    </row>
    <row r="76" spans="1:5" x14ac:dyDescent="0.35">
      <c r="A76" t="s">
        <v>266</v>
      </c>
      <c r="B76" t="s">
        <v>450</v>
      </c>
      <c r="C76" s="21" t="str">
        <f>IF(A76="dset","Sets!"&amp;HLOOKUP(B76,sets!$A$2:$AAE$3,2,)&amp;6,IF(A76="set","Maps!"&amp;HLOOKUP(B76,maps!$A$2:$AAG$3,2,)&amp;6))</f>
        <v>Sets!Y6</v>
      </c>
      <c r="D76">
        <v>1</v>
      </c>
    </row>
    <row r="77" spans="1:5" x14ac:dyDescent="0.35">
      <c r="A77" t="s">
        <v>266</v>
      </c>
      <c r="B77" t="s">
        <v>451</v>
      </c>
      <c r="C77" s="21" t="str">
        <f>IF(A77="dset","Sets!"&amp;HLOOKUP(B77,sets!$A$2:$AAE$3,2,)&amp;6,IF(A77="set","Maps!"&amp;HLOOKUP(B77,maps!$A$2:$AAG$3,2,)&amp;6))</f>
        <v>Sets!AS6</v>
      </c>
      <c r="D77">
        <v>1</v>
      </c>
    </row>
    <row r="78" spans="1:5" x14ac:dyDescent="0.35">
      <c r="A78" t="s">
        <v>266</v>
      </c>
      <c r="B78" t="s">
        <v>460</v>
      </c>
      <c r="C78" s="21" t="str">
        <f>IF(A78="dset","Sets!"&amp;HLOOKUP(B78,sets!$A$2:$AAE$3,2,)&amp;6,IF(A78="set","Maps!"&amp;HLOOKUP(B78,maps!$A$2:$AAG$3,2,)&amp;6))</f>
        <v>Sets!BS6</v>
      </c>
      <c r="D78">
        <v>1</v>
      </c>
    </row>
    <row r="79" spans="1:5" x14ac:dyDescent="0.35">
      <c r="A79" t="s">
        <v>252</v>
      </c>
      <c r="B79" t="s">
        <v>461</v>
      </c>
      <c r="C79" s="21" t="str">
        <f>IF(A79="dset","Sets!"&amp;HLOOKUP(B79,sets!$A$2:$AAE$3,2,)&amp;6,IF(A79="set","Maps!"&amp;HLOOKUP(B79,maps!$A$2:$AAG$3,2,)&amp;6))</f>
        <v>Maps!AB6</v>
      </c>
      <c r="D79">
        <v>2</v>
      </c>
    </row>
    <row r="80" spans="1:5" x14ac:dyDescent="0.35">
      <c r="A80" s="11" t="s">
        <v>252</v>
      </c>
      <c r="B80" s="11" t="s">
        <v>1123</v>
      </c>
      <c r="C80" s="53" t="str">
        <f>IF(A80="dset","Sets!"&amp;HLOOKUP(B80,sets!$A$2:$AAE$3,2,)&amp;6,IF(A80="set","Maps!"&amp;HLOOKUP(B80,maps!$A$2:$AAG$3,2,)&amp;6))</f>
        <v>Maps!AD6</v>
      </c>
      <c r="D80" s="11">
        <v>2</v>
      </c>
      <c r="E80" s="11"/>
    </row>
    <row r="81" spans="1:5" x14ac:dyDescent="0.35">
      <c r="A81" t="s">
        <v>266</v>
      </c>
      <c r="B81" t="s">
        <v>469</v>
      </c>
      <c r="C81" s="21" t="str">
        <f>IF(A81="dset","Sets!"&amp;HLOOKUP(B81,sets!$A$2:$AAE$3,2,)&amp;6,IF(A81="set","Maps!"&amp;HLOOKUP(B81,maps!$A$2:$AAG$3,2,)&amp;6))</f>
        <v>Sets!BL6</v>
      </c>
      <c r="D81">
        <v>1</v>
      </c>
    </row>
    <row r="82" spans="1:5" x14ac:dyDescent="0.35">
      <c r="A82" t="s">
        <v>266</v>
      </c>
      <c r="B82" t="s">
        <v>675</v>
      </c>
      <c r="C82" s="21" t="str">
        <f>IF(A82="dset","Sets!"&amp;HLOOKUP(B82,sets!$A$2:$AAE$3,2,)&amp;6,IF(A82="set","Maps!"&amp;HLOOKUP(B82,maps!$A$2:$AAG$3,2,)&amp;6))</f>
        <v>Sets!CI6</v>
      </c>
      <c r="D82">
        <v>1</v>
      </c>
    </row>
    <row r="83" spans="1:5" x14ac:dyDescent="0.35">
      <c r="A83" t="s">
        <v>266</v>
      </c>
      <c r="B83" t="s">
        <v>678</v>
      </c>
      <c r="C83" s="21" t="str">
        <f>IF(A83="dset","Sets!"&amp;HLOOKUP(B83,sets!$A$2:$AAE$3,2,)&amp;6,IF(A83="set","Maps!"&amp;HLOOKUP(B83,maps!$A$2:$AAG$3,2,)&amp;6))</f>
        <v>Sets!CO6</v>
      </c>
      <c r="D83">
        <v>1</v>
      </c>
    </row>
    <row r="84" spans="1:5" x14ac:dyDescent="0.35">
      <c r="A84" t="s">
        <v>266</v>
      </c>
      <c r="B84" t="s">
        <v>679</v>
      </c>
      <c r="C84" s="21" t="str">
        <f>IF(A84="dset","Sets!"&amp;HLOOKUP(B84,sets!$A$2:$AAE$3,2,)&amp;6,IF(A84="set","Maps!"&amp;HLOOKUP(B84,maps!$A$2:$AAG$3,2,)&amp;6))</f>
        <v>Sets!CQ6</v>
      </c>
      <c r="D84">
        <v>1</v>
      </c>
    </row>
    <row r="85" spans="1:5" x14ac:dyDescent="0.35">
      <c r="A85" t="s">
        <v>266</v>
      </c>
      <c r="B85" t="s">
        <v>676</v>
      </c>
      <c r="C85" s="21" t="str">
        <f>IF(A85="dset","Sets!"&amp;HLOOKUP(B85,sets!$A$2:$AAE$3,2,)&amp;6,IF(A85="set","Maps!"&amp;HLOOKUP(B85,maps!$A$2:$AAG$3,2,)&amp;6))</f>
        <v>Sets!CK6</v>
      </c>
      <c r="D85">
        <v>1</v>
      </c>
    </row>
    <row r="86" spans="1:5" x14ac:dyDescent="0.35">
      <c r="A86" t="s">
        <v>266</v>
      </c>
      <c r="B86" t="s">
        <v>677</v>
      </c>
      <c r="C86" s="21" t="str">
        <f>IF(A86="dset","Sets!"&amp;HLOOKUP(B86,sets!$A$2:$AAE$3,2,)&amp;6,IF(A86="set","Maps!"&amp;HLOOKUP(B86,maps!$A$2:$AAG$3,2,)&amp;6))</f>
        <v>Sets!CM6</v>
      </c>
      <c r="D86">
        <v>1</v>
      </c>
    </row>
    <row r="87" spans="1:5" x14ac:dyDescent="0.35">
      <c r="A87" t="s">
        <v>266</v>
      </c>
      <c r="B87" t="s">
        <v>893</v>
      </c>
      <c r="C87" s="21" t="str">
        <f>IF(A87="dset","Sets!"&amp;HLOOKUP(B87,sets!$A$2:$AAE$3,2,)&amp;6,IF(A87="set","Maps!"&amp;HLOOKUP(B87,maps!$A$2:$AAG$3,2,)&amp;6))</f>
        <v>Sets!CS6</v>
      </c>
      <c r="D87">
        <v>1</v>
      </c>
    </row>
    <row r="88" spans="1:5" x14ac:dyDescent="0.35">
      <c r="A88" t="s">
        <v>266</v>
      </c>
      <c r="B88" t="s">
        <v>894</v>
      </c>
      <c r="C88" s="21" t="str">
        <f>IF(A88="dset","Sets!"&amp;HLOOKUP(B88,sets!$A$2:$AAE$3,2,)&amp;6,IF(A88="set","Maps!"&amp;HLOOKUP(B88,maps!$A$2:$AAG$3,2,)&amp;6))</f>
        <v>Sets!CR6</v>
      </c>
      <c r="D88">
        <v>1</v>
      </c>
    </row>
    <row r="89" spans="1:5" x14ac:dyDescent="0.35">
      <c r="A89" t="s">
        <v>252</v>
      </c>
      <c r="B89" t="s">
        <v>1405</v>
      </c>
      <c r="C89" s="21" t="s">
        <v>1407</v>
      </c>
      <c r="D89">
        <v>2</v>
      </c>
    </row>
    <row r="90" spans="1:5" x14ac:dyDescent="0.35">
      <c r="A90" t="s">
        <v>244</v>
      </c>
      <c r="B90" t="s">
        <v>1259</v>
      </c>
      <c r="C90" t="s">
        <v>1425</v>
      </c>
      <c r="D90">
        <v>1</v>
      </c>
      <c r="E90">
        <v>1</v>
      </c>
    </row>
    <row r="91" spans="1:5" x14ac:dyDescent="0.35">
      <c r="A91" t="s">
        <v>244</v>
      </c>
      <c r="B91" t="s">
        <v>1260</v>
      </c>
      <c r="C91" t="s">
        <v>1426</v>
      </c>
      <c r="D91">
        <v>1</v>
      </c>
      <c r="E91">
        <v>1</v>
      </c>
    </row>
    <row r="92" spans="1:5" x14ac:dyDescent="0.35">
      <c r="A92" t="s">
        <v>244</v>
      </c>
      <c r="B92" t="s">
        <v>1263</v>
      </c>
      <c r="C92" t="s">
        <v>1427</v>
      </c>
      <c r="D92">
        <v>1</v>
      </c>
      <c r="E92">
        <v>1</v>
      </c>
    </row>
    <row r="93" spans="1:5" x14ac:dyDescent="0.35">
      <c r="A93" t="s">
        <v>244</v>
      </c>
      <c r="B93" t="s">
        <v>1265</v>
      </c>
      <c r="C93" t="s">
        <v>1428</v>
      </c>
      <c r="D93">
        <v>1</v>
      </c>
      <c r="E93">
        <v>1</v>
      </c>
    </row>
    <row r="94" spans="1:5" x14ac:dyDescent="0.35">
      <c r="A94" t="s">
        <v>244</v>
      </c>
      <c r="B94" t="s">
        <v>1264</v>
      </c>
      <c r="C94" t="s">
        <v>1429</v>
      </c>
      <c r="D94">
        <v>1</v>
      </c>
      <c r="E94">
        <v>1</v>
      </c>
    </row>
    <row r="95" spans="1:5" x14ac:dyDescent="0.35">
      <c r="A95" t="s">
        <v>244</v>
      </c>
      <c r="B95" t="s">
        <v>1267</v>
      </c>
      <c r="C95" t="s">
        <v>1430</v>
      </c>
      <c r="D95">
        <v>1</v>
      </c>
      <c r="E95">
        <v>1</v>
      </c>
    </row>
    <row r="96" spans="1:5" x14ac:dyDescent="0.35">
      <c r="A96" t="s">
        <v>244</v>
      </c>
      <c r="B96" s="87" t="s">
        <v>1432</v>
      </c>
      <c r="C96" t="s">
        <v>1433</v>
      </c>
      <c r="D96">
        <v>1</v>
      </c>
      <c r="E96">
        <v>1</v>
      </c>
    </row>
    <row r="97" spans="1:5" x14ac:dyDescent="0.35">
      <c r="A97" t="s">
        <v>244</v>
      </c>
      <c r="B97" s="87" t="s">
        <v>1431</v>
      </c>
      <c r="C97" t="s">
        <v>1434</v>
      </c>
      <c r="D97">
        <v>1</v>
      </c>
      <c r="E97">
        <v>1</v>
      </c>
    </row>
  </sheetData>
  <phoneticPr fontId="11" type="noConversion"/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4236-746D-4C25-8D51-934DEDE3700C}">
  <sheetPr codeName="Sheet15">
    <tabColor rgb="FF00B050"/>
  </sheetPr>
  <dimension ref="A1:CD106"/>
  <sheetViews>
    <sheetView topLeftCell="A58" zoomScale="80" zoomScaleNormal="80" workbookViewId="0">
      <pane xSplit="1" topLeftCell="B1" activePane="topRight" state="frozen"/>
      <selection activeCell="A29" sqref="A29"/>
      <selection pane="topRight" activeCell="B65" sqref="B65"/>
    </sheetView>
  </sheetViews>
  <sheetFormatPr defaultColWidth="9.26953125" defaultRowHeight="12.5" x14ac:dyDescent="0.25"/>
  <cols>
    <col min="1" max="1" width="33.54296875" style="83" bestFit="1" customWidth="1"/>
    <col min="2" max="2" width="20" style="83" bestFit="1" customWidth="1"/>
    <col min="3" max="3" width="17.36328125" style="83" bestFit="1" customWidth="1"/>
    <col min="4" max="4" width="19.1796875" style="83" bestFit="1" customWidth="1"/>
    <col min="5" max="18" width="19" style="83" bestFit="1" customWidth="1"/>
    <col min="19" max="21" width="20" style="83" bestFit="1" customWidth="1"/>
    <col min="22" max="23" width="17.7265625" style="83" bestFit="1" customWidth="1"/>
    <col min="24" max="24" width="19" style="83" bestFit="1" customWidth="1"/>
    <col min="25" max="35" width="17.7265625" style="83" bestFit="1" customWidth="1"/>
    <col min="36" max="16384" width="9.26953125" style="83"/>
  </cols>
  <sheetData>
    <row r="1" spans="1:82" x14ac:dyDescent="0.25">
      <c r="A1" s="83" t="s">
        <v>72</v>
      </c>
    </row>
    <row r="4" spans="1:82" ht="14.5" x14ac:dyDescent="0.35">
      <c r="B4" s="21">
        <v>2021</v>
      </c>
      <c r="C4" s="21">
        <v>2022</v>
      </c>
      <c r="D4" s="21">
        <v>2023</v>
      </c>
      <c r="E4" s="21">
        <v>2024</v>
      </c>
      <c r="F4" s="21">
        <v>2025</v>
      </c>
      <c r="G4" s="21">
        <v>2026</v>
      </c>
      <c r="H4" s="21">
        <v>2027</v>
      </c>
      <c r="I4" s="21">
        <v>2028</v>
      </c>
      <c r="J4" s="21">
        <v>2029</v>
      </c>
      <c r="K4" s="21">
        <v>2030</v>
      </c>
      <c r="L4" s="21">
        <v>2031</v>
      </c>
      <c r="M4" s="21">
        <v>2032</v>
      </c>
      <c r="N4" s="21">
        <v>2033</v>
      </c>
      <c r="O4" s="21">
        <v>2034</v>
      </c>
      <c r="P4" s="21">
        <v>2035</v>
      </c>
      <c r="Q4" s="21">
        <v>2036</v>
      </c>
      <c r="R4" s="21">
        <v>2037</v>
      </c>
      <c r="S4" s="21">
        <v>2038</v>
      </c>
      <c r="T4" s="21">
        <v>2039</v>
      </c>
      <c r="U4" s="21">
        <v>2040</v>
      </c>
      <c r="AU4" s="103">
        <v>2.6436553925167597E-2</v>
      </c>
      <c r="AV4" s="103">
        <v>2.8155843680853929E-2</v>
      </c>
      <c r="AW4" s="103">
        <v>2.6624128745027901E-2</v>
      </c>
      <c r="AX4" s="103">
        <v>2.6382826731466455E-2</v>
      </c>
    </row>
    <row r="5" spans="1:82" ht="15.5" x14ac:dyDescent="0.35">
      <c r="A5" s="83" t="s">
        <v>73</v>
      </c>
      <c r="B5" s="84">
        <v>7.3990668856715791</v>
      </c>
      <c r="C5" s="84">
        <v>6.6977071516041597</v>
      </c>
      <c r="D5" s="84">
        <v>7.1943550620922503</v>
      </c>
      <c r="E5" s="84">
        <v>7.0181003670648279</v>
      </c>
      <c r="F5" s="84">
        <v>7.179396209906197</v>
      </c>
      <c r="G5" s="84">
        <v>7.1986993975079905</v>
      </c>
      <c r="H5" s="84">
        <v>7.0058899049125323</v>
      </c>
      <c r="I5" s="84">
        <v>6.8004561098383931</v>
      </c>
      <c r="J5" s="84">
        <v>6.9136238450117515</v>
      </c>
      <c r="K5" s="84">
        <v>6.8956114627461096</v>
      </c>
      <c r="L5" s="84">
        <v>5.4797536203450292</v>
      </c>
      <c r="M5" s="84">
        <v>5.9860380476587149</v>
      </c>
      <c r="N5" s="84">
        <v>5.6871170037595453</v>
      </c>
      <c r="O5" s="84">
        <v>5.4938801448837893</v>
      </c>
      <c r="P5" s="84">
        <v>5.468326905584342</v>
      </c>
      <c r="Q5" s="84">
        <v>5.4665238120057857</v>
      </c>
      <c r="R5" s="84">
        <v>5.1701014257045541</v>
      </c>
      <c r="S5" s="84">
        <v>5.135549858168087</v>
      </c>
      <c r="T5" s="84">
        <v>5.1187070234816279</v>
      </c>
      <c r="U5" s="84">
        <v>4.7717462072825123</v>
      </c>
      <c r="V5" s="85"/>
      <c r="W5" s="85"/>
      <c r="X5" s="85"/>
      <c r="Y5" s="85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5"/>
      <c r="BV5" s="85"/>
      <c r="BW5" s="85"/>
      <c r="BX5" s="85"/>
      <c r="BY5" s="85"/>
      <c r="BZ5" s="85"/>
      <c r="CA5" s="85"/>
      <c r="CB5" s="85"/>
      <c r="CC5" s="85"/>
      <c r="CD5" s="85"/>
    </row>
    <row r="6" spans="1:82" s="87" customFormat="1" ht="14.5" x14ac:dyDescent="0.35">
      <c r="A6" s="87" t="s">
        <v>1266</v>
      </c>
      <c r="B6" s="87">
        <v>-5.0999999999999996</v>
      </c>
      <c r="C6" s="87">
        <v>-5.3</v>
      </c>
      <c r="D6" s="87">
        <v>-4</v>
      </c>
      <c r="E6" s="87">
        <v>-3</v>
      </c>
      <c r="F6" s="87">
        <v>-3</v>
      </c>
      <c r="G6" s="87">
        <v>-3</v>
      </c>
      <c r="H6" s="87">
        <v>-3</v>
      </c>
      <c r="I6" s="87">
        <v>-3</v>
      </c>
      <c r="J6" s="87">
        <v>-3</v>
      </c>
      <c r="K6" s="87">
        <v>-3</v>
      </c>
      <c r="L6" s="87">
        <v>-3</v>
      </c>
      <c r="M6" s="87">
        <v>-3</v>
      </c>
      <c r="N6" s="87">
        <v>-3</v>
      </c>
      <c r="O6" s="87">
        <v>-3</v>
      </c>
      <c r="P6" s="87">
        <v>-3</v>
      </c>
      <c r="Q6" s="87">
        <v>-3</v>
      </c>
      <c r="R6" s="87">
        <v>-3</v>
      </c>
      <c r="S6" s="87">
        <v>-3</v>
      </c>
      <c r="T6" s="87">
        <v>-3</v>
      </c>
      <c r="U6" s="87">
        <v>-3</v>
      </c>
    </row>
    <row r="7" spans="1:82" s="87" customFormat="1" ht="14.5" x14ac:dyDescent="0.35">
      <c r="A7" s="87" t="s">
        <v>1419</v>
      </c>
      <c r="B7" s="87">
        <v>52.1</v>
      </c>
      <c r="C7" s="87">
        <v>52.9</v>
      </c>
      <c r="D7" s="87">
        <v>52.3</v>
      </c>
      <c r="E7" s="87">
        <v>51.1</v>
      </c>
      <c r="F7" s="87">
        <v>50.3</v>
      </c>
      <c r="G7" s="87">
        <v>49.8</v>
      </c>
      <c r="H7" s="87">
        <v>49.3</v>
      </c>
      <c r="I7" s="87">
        <v>49.3</v>
      </c>
      <c r="J7" s="87">
        <v>49.3</v>
      </c>
      <c r="K7" s="87">
        <v>49.3</v>
      </c>
      <c r="L7" s="87">
        <v>49.3</v>
      </c>
      <c r="M7" s="87">
        <v>49.3</v>
      </c>
      <c r="N7" s="87">
        <v>49.3</v>
      </c>
      <c r="O7" s="87">
        <v>49.3</v>
      </c>
      <c r="P7" s="87">
        <v>49.3</v>
      </c>
      <c r="Q7" s="87">
        <v>49.3</v>
      </c>
      <c r="R7" s="87">
        <v>49.3</v>
      </c>
      <c r="S7" s="87">
        <v>49.3</v>
      </c>
      <c r="T7" s="87">
        <v>49.3</v>
      </c>
      <c r="U7" s="87">
        <v>49.3</v>
      </c>
    </row>
    <row r="8" spans="1:82" s="87" customFormat="1" ht="14.5" x14ac:dyDescent="0.35"/>
    <row r="9" spans="1:82" s="87" customFormat="1" ht="14.5" x14ac:dyDescent="0.35"/>
    <row r="10" spans="1:82" s="87" customFormat="1" ht="14.5" x14ac:dyDescent="0.35">
      <c r="A10" s="87" t="s">
        <v>1259</v>
      </c>
      <c r="B10" s="83"/>
      <c r="C10" s="83"/>
      <c r="D10" s="83"/>
      <c r="E10" s="83"/>
      <c r="F10" s="83"/>
      <c r="G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</row>
    <row r="11" spans="1:82" s="87" customFormat="1" ht="14.5" x14ac:dyDescent="0.35">
      <c r="A11" s="83"/>
      <c r="B11" s="21">
        <v>2021</v>
      </c>
      <c r="C11" s="21">
        <v>2022</v>
      </c>
      <c r="D11" s="21">
        <v>2023</v>
      </c>
      <c r="E11" s="21">
        <v>2024</v>
      </c>
      <c r="F11" s="21">
        <v>2025</v>
      </c>
      <c r="G11" s="21">
        <v>2026</v>
      </c>
      <c r="H11" s="21">
        <v>2027</v>
      </c>
      <c r="I11" s="21">
        <v>2028</v>
      </c>
      <c r="J11" s="21">
        <v>2029</v>
      </c>
      <c r="K11" s="21">
        <v>2030</v>
      </c>
      <c r="L11" s="21">
        <v>2031</v>
      </c>
      <c r="M11" s="21">
        <v>2032</v>
      </c>
      <c r="N11" s="21">
        <v>2033</v>
      </c>
      <c r="O11" s="21">
        <v>2034</v>
      </c>
      <c r="P11" s="21">
        <v>2035</v>
      </c>
      <c r="Q11" s="21">
        <v>2036</v>
      </c>
      <c r="R11" s="21">
        <v>2037</v>
      </c>
      <c r="S11" s="21">
        <v>2038</v>
      </c>
      <c r="T11" s="21">
        <v>2039</v>
      </c>
      <c r="U11" s="21">
        <v>2040</v>
      </c>
    </row>
    <row r="12" spans="1:82" s="87" customFormat="1" ht="14.5" x14ac:dyDescent="0.35">
      <c r="A12" s="87" t="s">
        <v>1424</v>
      </c>
      <c r="B12" s="110">
        <v>50.28</v>
      </c>
      <c r="C12" s="110">
        <v>50.28</v>
      </c>
      <c r="D12" s="87">
        <v>50.28</v>
      </c>
      <c r="E12" s="87">
        <v>50.28</v>
      </c>
      <c r="F12" s="87">
        <v>50.28</v>
      </c>
      <c r="G12" s="87">
        <v>50.28</v>
      </c>
      <c r="H12" s="87">
        <v>50.28</v>
      </c>
      <c r="I12" s="87">
        <v>50.28</v>
      </c>
      <c r="J12" s="87">
        <v>50.28</v>
      </c>
      <c r="K12" s="87">
        <v>50.28</v>
      </c>
      <c r="L12" s="87">
        <v>50.28</v>
      </c>
      <c r="M12" s="87">
        <v>50.28</v>
      </c>
      <c r="N12" s="87">
        <v>50.28</v>
      </c>
      <c r="O12" s="87">
        <v>50.28</v>
      </c>
      <c r="P12" s="87">
        <v>50.28</v>
      </c>
      <c r="Q12" s="87">
        <v>50.28</v>
      </c>
      <c r="R12" s="87">
        <v>50.28</v>
      </c>
      <c r="S12" s="87">
        <v>50.28</v>
      </c>
      <c r="T12" s="87">
        <v>50.28</v>
      </c>
      <c r="U12" s="87">
        <v>50.28</v>
      </c>
      <c r="X12" s="87">
        <v>854.75999999999976</v>
      </c>
      <c r="Z12" s="87">
        <v>351.96</v>
      </c>
    </row>
    <row r="13" spans="1:82" s="87" customFormat="1" ht="14.5" x14ac:dyDescent="0.35">
      <c r="A13" s="87" t="s">
        <v>1255</v>
      </c>
      <c r="B13" s="110">
        <v>50.28</v>
      </c>
      <c r="C13" s="110">
        <v>50.28</v>
      </c>
      <c r="D13" s="87">
        <v>930000</v>
      </c>
      <c r="E13" s="87">
        <v>930000</v>
      </c>
      <c r="F13" s="87">
        <v>930000</v>
      </c>
      <c r="G13" s="87">
        <v>930000</v>
      </c>
      <c r="H13" s="87">
        <v>930000</v>
      </c>
      <c r="I13" s="87">
        <v>930000</v>
      </c>
      <c r="J13" s="87">
        <v>930000</v>
      </c>
      <c r="K13" s="87">
        <v>930000</v>
      </c>
      <c r="L13" s="87">
        <v>930000</v>
      </c>
      <c r="M13" s="87">
        <v>930000</v>
      </c>
      <c r="N13" s="87">
        <v>930000</v>
      </c>
      <c r="O13" s="87">
        <v>900000</v>
      </c>
      <c r="P13" s="87">
        <v>450000</v>
      </c>
      <c r="Q13" s="87">
        <v>450000</v>
      </c>
      <c r="R13" s="87">
        <v>450000</v>
      </c>
      <c r="S13" s="87">
        <v>450000</v>
      </c>
      <c r="T13" s="87">
        <v>450000</v>
      </c>
      <c r="U13" s="87">
        <v>450000</v>
      </c>
    </row>
    <row r="14" spans="1:82" s="87" customFormat="1" ht="14.5" x14ac:dyDescent="0.35">
      <c r="A14" s="87" t="s">
        <v>1256</v>
      </c>
      <c r="B14" s="110">
        <v>50.28</v>
      </c>
      <c r="C14" s="110">
        <v>50.28</v>
      </c>
      <c r="D14" s="87">
        <v>1840000</v>
      </c>
      <c r="E14" s="87">
        <v>1840000</v>
      </c>
      <c r="F14" s="87">
        <v>1840000</v>
      </c>
      <c r="G14" s="87">
        <v>1840000</v>
      </c>
      <c r="H14" s="87">
        <v>1840000</v>
      </c>
      <c r="I14" s="87">
        <v>1840000</v>
      </c>
      <c r="J14" s="87">
        <v>1840000</v>
      </c>
      <c r="K14" s="87">
        <v>1840000</v>
      </c>
      <c r="L14" s="87">
        <v>1840000</v>
      </c>
      <c r="M14" s="87">
        <v>1840000</v>
      </c>
      <c r="N14" s="87">
        <v>1840000</v>
      </c>
      <c r="O14" s="87">
        <v>1840000</v>
      </c>
      <c r="P14" s="87">
        <v>1840000</v>
      </c>
      <c r="Q14" s="87">
        <v>1840000</v>
      </c>
      <c r="R14" s="87">
        <v>1840000</v>
      </c>
      <c r="S14" s="87">
        <v>1840000</v>
      </c>
      <c r="T14" s="87">
        <v>1840000</v>
      </c>
      <c r="U14" s="87">
        <v>1840000</v>
      </c>
    </row>
    <row r="15" spans="1:82" s="87" customFormat="1" ht="14.5" x14ac:dyDescent="0.35">
      <c r="A15" s="87" t="s">
        <v>1258</v>
      </c>
      <c r="B15" s="110">
        <v>50.28</v>
      </c>
      <c r="C15" s="110">
        <v>50.28</v>
      </c>
      <c r="D15" s="87">
        <v>54963</v>
      </c>
      <c r="E15" s="87">
        <v>54963</v>
      </c>
      <c r="F15" s="87">
        <v>54963</v>
      </c>
      <c r="G15" s="87">
        <v>54963</v>
      </c>
      <c r="H15" s="87">
        <v>54963</v>
      </c>
      <c r="I15" s="87">
        <v>54963</v>
      </c>
      <c r="J15" s="87">
        <v>54963</v>
      </c>
      <c r="K15" s="87">
        <v>54963</v>
      </c>
      <c r="L15" s="87">
        <v>54963</v>
      </c>
      <c r="M15" s="87">
        <v>54963</v>
      </c>
      <c r="N15" s="87">
        <v>54963</v>
      </c>
      <c r="O15" s="87">
        <v>54963</v>
      </c>
      <c r="P15" s="87">
        <v>54963</v>
      </c>
      <c r="Q15" s="87">
        <v>54963</v>
      </c>
      <c r="R15" s="87">
        <v>54963</v>
      </c>
      <c r="S15" s="87">
        <v>54963</v>
      </c>
      <c r="T15" s="87">
        <v>54963</v>
      </c>
      <c r="U15" s="87">
        <v>54963</v>
      </c>
    </row>
    <row r="16" spans="1:82" s="87" customFormat="1" ht="14.5" x14ac:dyDescent="0.35">
      <c r="A16" s="87" t="s">
        <v>1257</v>
      </c>
      <c r="B16" s="110">
        <v>50.28</v>
      </c>
      <c r="C16" s="110">
        <v>50.28</v>
      </c>
      <c r="D16" s="87">
        <v>4000</v>
      </c>
      <c r="E16" s="87">
        <v>4000</v>
      </c>
      <c r="F16" s="87">
        <v>4000</v>
      </c>
      <c r="G16" s="87">
        <v>4000</v>
      </c>
      <c r="H16" s="87">
        <v>4000</v>
      </c>
      <c r="I16" s="87">
        <v>4000</v>
      </c>
      <c r="J16" s="87">
        <v>4000</v>
      </c>
      <c r="K16" s="87">
        <v>4000</v>
      </c>
      <c r="L16" s="87">
        <v>4000</v>
      </c>
      <c r="M16" s="87">
        <v>4000</v>
      </c>
      <c r="N16" s="87">
        <v>4000</v>
      </c>
      <c r="O16" s="87">
        <v>4000</v>
      </c>
      <c r="P16" s="87">
        <v>4000</v>
      </c>
      <c r="Q16" s="87">
        <v>4000</v>
      </c>
      <c r="R16" s="87">
        <v>4000</v>
      </c>
      <c r="S16" s="87">
        <v>4000</v>
      </c>
      <c r="T16" s="87">
        <v>4000</v>
      </c>
      <c r="U16" s="87">
        <v>4000</v>
      </c>
    </row>
    <row r="17" spans="1:23" s="87" customFormat="1" ht="14.5" x14ac:dyDescent="0.35">
      <c r="A17" s="87" t="s">
        <v>1423</v>
      </c>
      <c r="B17" s="87">
        <v>25500</v>
      </c>
      <c r="C17" s="87">
        <v>25500</v>
      </c>
      <c r="D17" s="87">
        <v>25500</v>
      </c>
      <c r="E17" s="87">
        <v>25500</v>
      </c>
      <c r="F17" s="87">
        <v>25500</v>
      </c>
      <c r="G17" s="87">
        <v>25500</v>
      </c>
      <c r="H17" s="87">
        <v>25500</v>
      </c>
      <c r="I17" s="87">
        <v>25500</v>
      </c>
      <c r="J17" s="87">
        <v>25500</v>
      </c>
      <c r="K17" s="87">
        <v>25500</v>
      </c>
      <c r="L17" s="87">
        <v>25500</v>
      </c>
      <c r="M17" s="87">
        <v>25500</v>
      </c>
      <c r="N17" s="87">
        <v>25500</v>
      </c>
      <c r="O17" s="87">
        <v>25500</v>
      </c>
      <c r="P17" s="87">
        <v>25500</v>
      </c>
      <c r="Q17" s="87">
        <v>25500</v>
      </c>
      <c r="R17" s="87">
        <v>25500</v>
      </c>
      <c r="S17" s="87">
        <v>25500</v>
      </c>
      <c r="T17" s="87">
        <v>25500</v>
      </c>
      <c r="U17" s="87">
        <v>25500</v>
      </c>
      <c r="W17" s="87">
        <v>6.8431372549019605</v>
      </c>
    </row>
    <row r="18" spans="1:23" s="87" customFormat="1" ht="14.5" x14ac:dyDescent="0.35">
      <c r="A18" s="87" t="s">
        <v>1422</v>
      </c>
      <c r="B18" s="110">
        <v>50.28</v>
      </c>
      <c r="C18" s="110">
        <v>50.28</v>
      </c>
      <c r="D18" s="87">
        <v>267</v>
      </c>
      <c r="E18" s="87">
        <v>267</v>
      </c>
      <c r="F18" s="87">
        <v>291</v>
      </c>
      <c r="G18" s="87">
        <v>318</v>
      </c>
      <c r="H18" s="87">
        <v>322</v>
      </c>
      <c r="I18" s="87">
        <v>328</v>
      </c>
      <c r="J18" s="87">
        <v>324</v>
      </c>
      <c r="K18" s="87">
        <v>313</v>
      </c>
      <c r="L18" s="87">
        <v>307</v>
      </c>
      <c r="M18" s="87">
        <v>331</v>
      </c>
      <c r="N18" s="87">
        <v>341</v>
      </c>
      <c r="O18" s="87">
        <v>338</v>
      </c>
      <c r="P18" s="87">
        <v>353</v>
      </c>
      <c r="Q18" s="87">
        <v>377</v>
      </c>
      <c r="R18" s="87">
        <v>396</v>
      </c>
      <c r="S18" s="87">
        <v>413</v>
      </c>
      <c r="T18" s="87">
        <v>435</v>
      </c>
      <c r="U18" s="87">
        <v>458</v>
      </c>
    </row>
    <row r="19" spans="1:23" s="87" customFormat="1" ht="14.5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3" s="87" customFormat="1" ht="14.5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3" s="87" customFormat="1" ht="14.5" x14ac:dyDescent="0.35">
      <c r="A21" s="87" t="s">
        <v>1260</v>
      </c>
    </row>
    <row r="22" spans="1:23" s="87" customFormat="1" ht="14.5" x14ac:dyDescent="0.35">
      <c r="B22" s="21">
        <v>2021</v>
      </c>
      <c r="C22" s="21">
        <v>2022</v>
      </c>
      <c r="D22" s="21">
        <v>2023</v>
      </c>
      <c r="E22" s="21">
        <v>2024</v>
      </c>
      <c r="F22" s="21">
        <v>2025</v>
      </c>
      <c r="G22" s="21">
        <v>2026</v>
      </c>
      <c r="H22" s="21">
        <v>2027</v>
      </c>
      <c r="I22" s="21">
        <v>2028</v>
      </c>
      <c r="J22" s="21">
        <v>2029</v>
      </c>
      <c r="K22" s="21">
        <v>2030</v>
      </c>
      <c r="L22" s="21">
        <v>2031</v>
      </c>
      <c r="M22" s="21">
        <v>2032</v>
      </c>
      <c r="N22" s="21">
        <v>2033</v>
      </c>
      <c r="O22" s="21">
        <v>2034</v>
      </c>
      <c r="P22" s="21">
        <v>2035</v>
      </c>
      <c r="Q22" s="21">
        <v>2036</v>
      </c>
      <c r="R22" s="21">
        <v>2037</v>
      </c>
      <c r="S22" s="21">
        <v>2038</v>
      </c>
      <c r="T22" s="21">
        <v>2039</v>
      </c>
      <c r="U22" s="21">
        <v>2040</v>
      </c>
    </row>
    <row r="23" spans="1:23" s="87" customFormat="1" ht="14.5" x14ac:dyDescent="0.35">
      <c r="A23" s="87" t="s">
        <v>1424</v>
      </c>
      <c r="B23" s="110">
        <v>50.28</v>
      </c>
      <c r="C23" s="110">
        <v>50.28</v>
      </c>
      <c r="D23" s="87">
        <v>50.28</v>
      </c>
      <c r="E23" s="87">
        <v>56</v>
      </c>
      <c r="F23" s="87">
        <v>57</v>
      </c>
      <c r="G23" s="87">
        <v>60</v>
      </c>
      <c r="H23" s="87">
        <v>62</v>
      </c>
      <c r="I23" s="87">
        <v>64</v>
      </c>
      <c r="J23" s="87">
        <v>66</v>
      </c>
      <c r="K23" s="87">
        <v>100</v>
      </c>
      <c r="L23" s="87">
        <v>105</v>
      </c>
      <c r="M23" s="87">
        <v>110</v>
      </c>
      <c r="N23" s="87">
        <v>115</v>
      </c>
      <c r="O23" s="87">
        <v>120</v>
      </c>
      <c r="P23" s="87">
        <v>125</v>
      </c>
      <c r="Q23" s="87">
        <v>130</v>
      </c>
      <c r="R23" s="87">
        <v>135</v>
      </c>
      <c r="S23" s="87">
        <v>140</v>
      </c>
      <c r="T23" s="87">
        <v>145</v>
      </c>
      <c r="U23" s="87">
        <v>150</v>
      </c>
    </row>
    <row r="24" spans="1:23" s="87" customFormat="1" ht="14.5" x14ac:dyDescent="0.35"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</row>
    <row r="25" spans="1:23" s="87" customFormat="1" ht="14.5" x14ac:dyDescent="0.35">
      <c r="U25" s="88"/>
    </row>
    <row r="26" spans="1:23" s="87" customFormat="1" ht="14.5" x14ac:dyDescent="0.35">
      <c r="A26" s="87" t="s">
        <v>1261</v>
      </c>
    </row>
    <row r="27" spans="1:23" s="87" customFormat="1" ht="14.5" x14ac:dyDescent="0.35">
      <c r="B27" s="21">
        <v>2021</v>
      </c>
      <c r="C27" s="21">
        <v>2022</v>
      </c>
      <c r="D27" s="21">
        <v>2023</v>
      </c>
      <c r="E27" s="21">
        <v>2024</v>
      </c>
      <c r="F27" s="21">
        <v>2025</v>
      </c>
      <c r="G27" s="21">
        <v>2026</v>
      </c>
      <c r="H27" s="21">
        <v>2027</v>
      </c>
      <c r="I27" s="21">
        <v>2028</v>
      </c>
      <c r="J27" s="21">
        <v>2029</v>
      </c>
      <c r="K27" s="21">
        <v>2030</v>
      </c>
      <c r="L27" s="21">
        <v>2031</v>
      </c>
      <c r="M27" s="21">
        <v>2032</v>
      </c>
      <c r="N27" s="21">
        <v>2033</v>
      </c>
      <c r="O27" s="21">
        <v>2034</v>
      </c>
      <c r="P27" s="21">
        <v>2035</v>
      </c>
      <c r="Q27" s="21">
        <v>2036</v>
      </c>
      <c r="R27" s="21">
        <v>2037</v>
      </c>
      <c r="S27" s="21">
        <v>2038</v>
      </c>
      <c r="T27" s="21">
        <v>2039</v>
      </c>
      <c r="U27" s="21">
        <v>2040</v>
      </c>
    </row>
    <row r="28" spans="1:23" s="87" customFormat="1" ht="14.5" x14ac:dyDescent="0.35">
      <c r="A28" s="87" t="s">
        <v>1411</v>
      </c>
      <c r="B28" s="110">
        <v>0</v>
      </c>
      <c r="C28" s="110">
        <v>0</v>
      </c>
      <c r="D28" s="110">
        <v>0</v>
      </c>
      <c r="E28" s="110">
        <v>0</v>
      </c>
      <c r="F28" s="110">
        <v>0</v>
      </c>
      <c r="G28" s="110">
        <v>0</v>
      </c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87">
        <v>10000000</v>
      </c>
      <c r="Q28" s="87">
        <v>10000000</v>
      </c>
      <c r="R28" s="87">
        <v>10000000</v>
      </c>
      <c r="S28" s="87">
        <v>10000000</v>
      </c>
      <c r="T28" s="87">
        <v>10000000</v>
      </c>
      <c r="U28" s="87">
        <v>10000000</v>
      </c>
    </row>
    <row r="29" spans="1:23" s="87" customFormat="1" ht="14.5" x14ac:dyDescent="0.35"/>
    <row r="30" spans="1:23" s="87" customFormat="1" ht="14.5" x14ac:dyDescent="0.35">
      <c r="A30" s="87" t="s">
        <v>1262</v>
      </c>
    </row>
    <row r="31" spans="1:23" s="87" customFormat="1" ht="14.5" x14ac:dyDescent="0.35">
      <c r="B31" s="21">
        <v>2021</v>
      </c>
      <c r="C31" s="21">
        <v>2022</v>
      </c>
      <c r="D31" s="21">
        <v>2023</v>
      </c>
      <c r="E31" s="21">
        <v>2024</v>
      </c>
      <c r="F31" s="21">
        <v>2025</v>
      </c>
      <c r="G31" s="21">
        <v>2026</v>
      </c>
      <c r="H31" s="21">
        <v>2027</v>
      </c>
      <c r="I31" s="21">
        <v>2028</v>
      </c>
      <c r="J31" s="21">
        <v>2029</v>
      </c>
      <c r="K31" s="21">
        <v>2030</v>
      </c>
      <c r="L31" s="21">
        <v>2031</v>
      </c>
      <c r="M31" s="21">
        <v>2032</v>
      </c>
      <c r="N31" s="21">
        <v>2033</v>
      </c>
      <c r="O31" s="21">
        <v>2034</v>
      </c>
      <c r="P31" s="21">
        <v>2035</v>
      </c>
      <c r="Q31" s="21">
        <v>2036</v>
      </c>
      <c r="R31" s="21">
        <v>2037</v>
      </c>
      <c r="S31" s="21">
        <v>2038</v>
      </c>
      <c r="T31" s="21">
        <v>2039</v>
      </c>
      <c r="U31" s="21">
        <v>2040</v>
      </c>
    </row>
    <row r="32" spans="1:23" s="87" customFormat="1" ht="14.5" x14ac:dyDescent="0.35">
      <c r="A32" s="87" t="s">
        <v>1412</v>
      </c>
      <c r="B32" s="110">
        <v>0</v>
      </c>
      <c r="C32" s="110">
        <v>0</v>
      </c>
      <c r="D32" s="110">
        <v>0</v>
      </c>
      <c r="E32" s="110">
        <v>0</v>
      </c>
      <c r="F32" s="110">
        <v>0</v>
      </c>
      <c r="G32" s="110">
        <v>0</v>
      </c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87">
        <v>500000</v>
      </c>
      <c r="Q32" s="87">
        <v>500000</v>
      </c>
      <c r="R32" s="87">
        <v>500000</v>
      </c>
      <c r="S32" s="87">
        <v>500000</v>
      </c>
      <c r="T32" s="87">
        <v>500000</v>
      </c>
      <c r="U32" s="87">
        <v>500000</v>
      </c>
    </row>
    <row r="33" spans="1:21" s="87" customFormat="1" ht="14.5" x14ac:dyDescent="0.35"/>
    <row r="34" spans="1:21" s="87" customFormat="1" ht="14.5" x14ac:dyDescent="0.35"/>
    <row r="35" spans="1:21" s="87" customFormat="1" ht="14.5" x14ac:dyDescent="0.35">
      <c r="A35" s="87" t="s">
        <v>1263</v>
      </c>
    </row>
    <row r="36" spans="1:21" s="87" customFormat="1" ht="14.5" x14ac:dyDescent="0.35">
      <c r="B36" s="21">
        <v>2021</v>
      </c>
      <c r="C36" s="21">
        <v>2022</v>
      </c>
      <c r="D36" s="21">
        <v>2023</v>
      </c>
      <c r="E36" s="21">
        <v>2024</v>
      </c>
      <c r="F36" s="21">
        <v>2025</v>
      </c>
      <c r="G36" s="21">
        <v>2026</v>
      </c>
      <c r="H36" s="21">
        <v>2027</v>
      </c>
      <c r="I36" s="21">
        <v>2028</v>
      </c>
      <c r="J36" s="21">
        <v>2029</v>
      </c>
      <c r="K36" s="21">
        <v>2030</v>
      </c>
      <c r="L36" s="21">
        <v>2031</v>
      </c>
      <c r="M36" s="21">
        <v>2032</v>
      </c>
      <c r="N36" s="21">
        <v>2033</v>
      </c>
      <c r="O36" s="21">
        <v>2034</v>
      </c>
      <c r="P36" s="21">
        <v>2035</v>
      </c>
      <c r="Q36" s="21">
        <v>2036</v>
      </c>
      <c r="R36" s="21">
        <v>2037</v>
      </c>
      <c r="S36" s="21">
        <v>2038</v>
      </c>
      <c r="T36" s="21">
        <v>2039</v>
      </c>
      <c r="U36" s="21">
        <v>2040</v>
      </c>
    </row>
    <row r="37" spans="1:21" s="87" customFormat="1" ht="14.5" x14ac:dyDescent="0.35">
      <c r="A37" s="87" t="s">
        <v>1258</v>
      </c>
      <c r="B37" s="87">
        <v>54963</v>
      </c>
      <c r="C37" s="87">
        <v>54963</v>
      </c>
      <c r="D37" s="87">
        <v>54963</v>
      </c>
      <c r="E37" s="87">
        <v>54963</v>
      </c>
      <c r="F37" s="87">
        <v>54963</v>
      </c>
      <c r="G37" s="87">
        <v>54963</v>
      </c>
      <c r="H37" s="87">
        <v>54963</v>
      </c>
      <c r="I37" s="87">
        <v>54963</v>
      </c>
      <c r="J37" s="87">
        <v>54963</v>
      </c>
      <c r="K37" s="87">
        <v>2500000</v>
      </c>
      <c r="L37" s="87">
        <v>2500000</v>
      </c>
      <c r="M37" s="87">
        <v>2500000</v>
      </c>
      <c r="N37" s="87">
        <v>2500000</v>
      </c>
      <c r="O37" s="87">
        <v>2500000</v>
      </c>
      <c r="P37" s="87">
        <v>2500000</v>
      </c>
      <c r="Q37" s="87">
        <v>2500000</v>
      </c>
      <c r="R37" s="87">
        <v>2500000</v>
      </c>
      <c r="S37" s="87">
        <v>2500000</v>
      </c>
      <c r="T37" s="87">
        <v>2500000</v>
      </c>
      <c r="U37" s="87">
        <v>2500000</v>
      </c>
    </row>
    <row r="38" spans="1:21" s="87" customFormat="1" ht="14.5" x14ac:dyDescent="0.35"/>
    <row r="39" spans="1:21" s="87" customFormat="1" ht="14.5" x14ac:dyDescent="0.35"/>
    <row r="40" spans="1:21" s="87" customFormat="1" ht="14.5" x14ac:dyDescent="0.35">
      <c r="A40" s="87" t="s">
        <v>1264</v>
      </c>
    </row>
    <row r="41" spans="1:21" s="87" customFormat="1" ht="14.5" x14ac:dyDescent="0.35">
      <c r="B41" s="21">
        <v>2021</v>
      </c>
      <c r="C41" s="21">
        <v>2022</v>
      </c>
      <c r="D41" s="21">
        <v>2023</v>
      </c>
      <c r="E41" s="21">
        <v>2024</v>
      </c>
      <c r="F41" s="21">
        <v>2025</v>
      </c>
      <c r="G41" s="21">
        <v>2026</v>
      </c>
      <c r="H41" s="21">
        <v>2027</v>
      </c>
      <c r="I41" s="21">
        <v>2028</v>
      </c>
      <c r="J41" s="21">
        <v>2029</v>
      </c>
      <c r="K41" s="21">
        <v>2030</v>
      </c>
      <c r="L41" s="21">
        <v>2031</v>
      </c>
      <c r="M41" s="21">
        <v>2032</v>
      </c>
      <c r="N41" s="21">
        <v>2033</v>
      </c>
      <c r="O41" s="21">
        <v>2034</v>
      </c>
      <c r="P41" s="21">
        <v>2035</v>
      </c>
      <c r="Q41" s="21">
        <v>2036</v>
      </c>
      <c r="R41" s="21">
        <v>2037</v>
      </c>
      <c r="S41" s="21">
        <v>2038</v>
      </c>
      <c r="T41" s="21">
        <v>2039</v>
      </c>
      <c r="U41" s="21">
        <v>2040</v>
      </c>
    </row>
    <row r="42" spans="1:21" s="87" customFormat="1" ht="14.5" x14ac:dyDescent="0.35">
      <c r="A42" s="87" t="s">
        <v>1422</v>
      </c>
      <c r="B42" s="110">
        <v>50.28</v>
      </c>
      <c r="C42" s="110">
        <v>50.28</v>
      </c>
      <c r="D42" s="110">
        <v>50.28</v>
      </c>
      <c r="E42" s="87">
        <v>267</v>
      </c>
      <c r="F42" s="87">
        <v>291</v>
      </c>
      <c r="G42" s="87">
        <v>318</v>
      </c>
      <c r="H42" s="87">
        <v>322</v>
      </c>
      <c r="I42" s="87">
        <v>328</v>
      </c>
      <c r="J42" s="87">
        <v>324</v>
      </c>
      <c r="K42" s="87">
        <v>522</v>
      </c>
      <c r="L42" s="87">
        <v>516</v>
      </c>
      <c r="M42" s="87">
        <v>540</v>
      </c>
      <c r="N42" s="87">
        <v>550</v>
      </c>
      <c r="O42" s="87">
        <v>547</v>
      </c>
      <c r="P42" s="87">
        <v>562</v>
      </c>
      <c r="Q42" s="87">
        <v>586</v>
      </c>
      <c r="R42" s="87">
        <v>605</v>
      </c>
      <c r="S42" s="87">
        <v>622</v>
      </c>
      <c r="T42" s="87">
        <v>644</v>
      </c>
      <c r="U42" s="87">
        <v>667</v>
      </c>
    </row>
    <row r="43" spans="1:21" s="87" customFormat="1" ht="14.5" x14ac:dyDescent="0.35"/>
    <row r="44" spans="1:21" s="87" customFormat="1" ht="14.5" x14ac:dyDescent="0.35"/>
    <row r="45" spans="1:21" s="87" customFormat="1" ht="14.5" x14ac:dyDescent="0.35">
      <c r="A45" s="87" t="s">
        <v>1265</v>
      </c>
    </row>
    <row r="46" spans="1:21" s="87" customFormat="1" ht="14.5" x14ac:dyDescent="0.35">
      <c r="B46" s="21">
        <v>2021</v>
      </c>
      <c r="C46" s="21">
        <v>2022</v>
      </c>
      <c r="D46" s="21">
        <v>2023</v>
      </c>
      <c r="E46" s="21">
        <v>2024</v>
      </c>
      <c r="F46" s="21">
        <v>2025</v>
      </c>
      <c r="G46" s="21">
        <v>2026</v>
      </c>
      <c r="H46" s="21">
        <v>2027</v>
      </c>
      <c r="I46" s="21">
        <v>2028</v>
      </c>
      <c r="J46" s="21">
        <v>2029</v>
      </c>
      <c r="K46" s="21">
        <v>2030</v>
      </c>
      <c r="L46" s="21">
        <v>2031</v>
      </c>
      <c r="M46" s="21">
        <v>2032</v>
      </c>
      <c r="N46" s="21">
        <v>2033</v>
      </c>
      <c r="O46" s="21">
        <v>2034</v>
      </c>
      <c r="P46" s="21">
        <v>2035</v>
      </c>
      <c r="Q46" s="21">
        <v>2036</v>
      </c>
      <c r="R46" s="21">
        <v>2037</v>
      </c>
      <c r="S46" s="21">
        <v>2038</v>
      </c>
      <c r="T46" s="21">
        <v>2039</v>
      </c>
      <c r="U46" s="21">
        <v>2040</v>
      </c>
    </row>
    <row r="47" spans="1:21" s="87" customFormat="1" ht="14.5" x14ac:dyDescent="0.35">
      <c r="A47" s="87" t="s">
        <v>1423</v>
      </c>
      <c r="B47" s="110">
        <v>25500</v>
      </c>
      <c r="C47" s="110">
        <v>25500</v>
      </c>
      <c r="D47" s="87">
        <v>25500</v>
      </c>
      <c r="E47" s="87">
        <v>25500</v>
      </c>
      <c r="F47" s="87">
        <v>25500</v>
      </c>
      <c r="G47" s="87">
        <v>100000</v>
      </c>
      <c r="H47" s="87">
        <v>100000</v>
      </c>
      <c r="I47" s="87">
        <v>100000</v>
      </c>
      <c r="J47" s="87">
        <v>100000</v>
      </c>
      <c r="K47" s="87">
        <v>100000</v>
      </c>
      <c r="L47" s="87">
        <v>150000</v>
      </c>
      <c r="M47" s="87">
        <v>150000</v>
      </c>
      <c r="N47" s="87">
        <v>150000</v>
      </c>
      <c r="O47" s="87">
        <v>150000</v>
      </c>
      <c r="P47" s="87">
        <v>150000</v>
      </c>
      <c r="Q47" s="87">
        <v>200000</v>
      </c>
      <c r="R47" s="87">
        <v>200000</v>
      </c>
      <c r="S47" s="87">
        <v>200000</v>
      </c>
      <c r="T47" s="87">
        <v>200000</v>
      </c>
      <c r="U47" s="87">
        <v>200000</v>
      </c>
    </row>
    <row r="48" spans="1:21" s="87" customFormat="1" ht="14.5" x14ac:dyDescent="0.35"/>
    <row r="49" spans="1:21" s="87" customFormat="1" ht="14.5" x14ac:dyDescent="0.35"/>
    <row r="50" spans="1:21" s="87" customFormat="1" ht="14.5" x14ac:dyDescent="0.35"/>
    <row r="51" spans="1:21" s="87" customFormat="1" ht="14.5" x14ac:dyDescent="0.35">
      <c r="A51" s="87" t="s">
        <v>1267</v>
      </c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</row>
    <row r="52" spans="1:21" s="87" customFormat="1" ht="14.5" x14ac:dyDescent="0.35">
      <c r="B52" s="89">
        <v>2021</v>
      </c>
      <c r="C52" s="89">
        <v>2022</v>
      </c>
      <c r="D52" s="89">
        <v>2023</v>
      </c>
      <c r="E52" s="89">
        <v>2024</v>
      </c>
      <c r="F52" s="89">
        <v>2025</v>
      </c>
      <c r="G52" s="89">
        <v>2026</v>
      </c>
      <c r="H52" s="89">
        <v>2027</v>
      </c>
      <c r="I52" s="89">
        <v>2028</v>
      </c>
      <c r="J52" s="89">
        <v>2029</v>
      </c>
      <c r="K52" s="89">
        <v>2030</v>
      </c>
      <c r="L52" s="89">
        <v>2031</v>
      </c>
      <c r="M52" s="89">
        <v>2032</v>
      </c>
      <c r="N52" s="89">
        <v>2033</v>
      </c>
      <c r="O52" s="89">
        <v>2034</v>
      </c>
      <c r="P52" s="89">
        <v>2035</v>
      </c>
      <c r="Q52" s="89">
        <v>2036</v>
      </c>
      <c r="R52" s="89">
        <v>2037</v>
      </c>
      <c r="S52" s="89">
        <v>2038</v>
      </c>
      <c r="T52" s="89">
        <v>2039</v>
      </c>
      <c r="U52" s="89">
        <v>2040</v>
      </c>
    </row>
    <row r="53" spans="1:21" s="87" customFormat="1" ht="14.5" x14ac:dyDescent="0.35">
      <c r="A53" s="87" t="s">
        <v>1268</v>
      </c>
      <c r="B53" s="87">
        <f>(B104/B101)*0.0014*15</f>
        <v>0</v>
      </c>
      <c r="C53" s="87">
        <f t="shared" ref="C53:O53" si="0">(C104/C101)*0.0014*15</f>
        <v>0</v>
      </c>
      <c r="D53" s="87">
        <f t="shared" si="0"/>
        <v>0</v>
      </c>
      <c r="E53" s="87">
        <f t="shared" si="0"/>
        <v>0</v>
      </c>
      <c r="F53" s="87">
        <f t="shared" si="0"/>
        <v>0</v>
      </c>
      <c r="G53" s="87">
        <f t="shared" si="0"/>
        <v>0</v>
      </c>
      <c r="H53" s="87">
        <f t="shared" si="0"/>
        <v>0</v>
      </c>
      <c r="I53" s="87">
        <f t="shared" si="0"/>
        <v>0</v>
      </c>
      <c r="J53" s="87">
        <f t="shared" si="0"/>
        <v>0</v>
      </c>
      <c r="K53" s="87">
        <f t="shared" si="0"/>
        <v>0</v>
      </c>
      <c r="L53" s="87">
        <f t="shared" si="0"/>
        <v>0</v>
      </c>
      <c r="M53" s="87">
        <f t="shared" si="0"/>
        <v>0</v>
      </c>
      <c r="N53" s="87">
        <f t="shared" si="0"/>
        <v>0</v>
      </c>
      <c r="O53" s="87">
        <f t="shared" si="0"/>
        <v>0</v>
      </c>
      <c r="P53" s="87">
        <f t="shared" ref="P53:U53" si="1">(P104/P101)*0.0014*15</f>
        <v>2.0295120401607143</v>
      </c>
      <c r="Q53" s="87">
        <f t="shared" si="1"/>
        <v>1.8006739872112776</v>
      </c>
      <c r="R53" s="87">
        <f t="shared" si="1"/>
        <v>1.6213963543543282</v>
      </c>
      <c r="S53" s="87">
        <f t="shared" si="1"/>
        <v>1.4689090744627438</v>
      </c>
      <c r="T53" s="87">
        <f t="shared" si="1"/>
        <v>1.3348168602677255</v>
      </c>
      <c r="U53" s="87">
        <f t="shared" si="1"/>
        <v>1.2163456006391649</v>
      </c>
    </row>
    <row r="54" spans="1:21" s="87" customFormat="1" ht="14.5" x14ac:dyDescent="0.35"/>
    <row r="55" spans="1:21" s="87" customFormat="1" ht="14.5" x14ac:dyDescent="0.35">
      <c r="A55" s="87" t="s">
        <v>1431</v>
      </c>
    </row>
    <row r="56" spans="1:21" s="87" customFormat="1" ht="14.5" x14ac:dyDescent="0.35">
      <c r="B56" s="89">
        <v>2021</v>
      </c>
      <c r="C56" s="89">
        <v>2022</v>
      </c>
      <c r="D56" s="89">
        <v>2023</v>
      </c>
      <c r="E56" s="89">
        <v>2024</v>
      </c>
      <c r="F56" s="89">
        <v>2025</v>
      </c>
      <c r="G56" s="89">
        <v>2026</v>
      </c>
      <c r="H56" s="89">
        <v>2027</v>
      </c>
      <c r="I56" s="89">
        <v>2028</v>
      </c>
      <c r="J56" s="89">
        <v>2029</v>
      </c>
      <c r="K56" s="89">
        <v>2030</v>
      </c>
      <c r="L56" s="89">
        <v>2031</v>
      </c>
      <c r="M56" s="89">
        <v>2032</v>
      </c>
      <c r="N56" s="89">
        <v>2033</v>
      </c>
      <c r="O56" s="89">
        <v>2034</v>
      </c>
      <c r="P56" s="89">
        <v>2035</v>
      </c>
      <c r="Q56" s="89">
        <v>2036</v>
      </c>
      <c r="R56" s="89">
        <v>2037</v>
      </c>
      <c r="S56" s="89">
        <v>2038</v>
      </c>
      <c r="T56" s="89">
        <v>2039</v>
      </c>
      <c r="U56" s="89">
        <v>2040</v>
      </c>
    </row>
    <row r="57" spans="1:21" s="87" customFormat="1" ht="14.5" x14ac:dyDescent="0.35">
      <c r="A57" s="87" t="s">
        <v>1257</v>
      </c>
      <c r="B57" s="110">
        <v>50.28</v>
      </c>
      <c r="C57" s="110">
        <v>50.28</v>
      </c>
      <c r="D57" s="87">
        <v>4000</v>
      </c>
      <c r="E57" s="87">
        <v>4000</v>
      </c>
      <c r="F57" s="87">
        <v>4000</v>
      </c>
      <c r="G57" s="87">
        <v>4000</v>
      </c>
      <c r="H57" s="87">
        <v>4000</v>
      </c>
      <c r="I57" s="87">
        <v>4000</v>
      </c>
      <c r="J57" s="87">
        <v>4000</v>
      </c>
      <c r="K57" s="87">
        <v>4000</v>
      </c>
      <c r="L57" s="87">
        <v>4000</v>
      </c>
      <c r="M57" s="87">
        <v>4000</v>
      </c>
      <c r="N57" s="87">
        <v>4000</v>
      </c>
      <c r="O57" s="87">
        <v>4000</v>
      </c>
      <c r="P57" s="87">
        <v>4000</v>
      </c>
      <c r="Q57" s="87">
        <v>4000</v>
      </c>
      <c r="R57" s="87">
        <v>4000</v>
      </c>
      <c r="S57" s="87">
        <v>4000</v>
      </c>
      <c r="T57" s="87">
        <v>4000</v>
      </c>
      <c r="U57" s="87">
        <v>4000</v>
      </c>
    </row>
    <row r="58" spans="1:21" s="87" customFormat="1" ht="14.5" x14ac:dyDescent="0.35"/>
    <row r="59" spans="1:21" s="87" customFormat="1" ht="14.5" x14ac:dyDescent="0.35"/>
    <row r="60" spans="1:21" s="87" customFormat="1" ht="14.5" x14ac:dyDescent="0.35">
      <c r="A60" s="87" t="s">
        <v>1432</v>
      </c>
    </row>
    <row r="61" spans="1:21" s="87" customFormat="1" ht="14.5" x14ac:dyDescent="0.35">
      <c r="B61" s="89">
        <v>2021</v>
      </c>
      <c r="C61" s="89">
        <v>2022</v>
      </c>
      <c r="D61" s="89">
        <v>2023</v>
      </c>
      <c r="E61" s="89">
        <v>2024</v>
      </c>
      <c r="F61" s="89">
        <v>2025</v>
      </c>
      <c r="G61" s="89">
        <v>2026</v>
      </c>
      <c r="H61" s="89">
        <v>2027</v>
      </c>
      <c r="I61" s="89">
        <v>2028</v>
      </c>
      <c r="J61" s="89">
        <v>2029</v>
      </c>
      <c r="K61" s="89">
        <v>2030</v>
      </c>
      <c r="L61" s="89">
        <v>2031</v>
      </c>
      <c r="M61" s="89">
        <v>2032</v>
      </c>
      <c r="N61" s="89">
        <v>2033</v>
      </c>
      <c r="O61" s="89">
        <v>2034</v>
      </c>
      <c r="P61" s="89">
        <v>2035</v>
      </c>
      <c r="Q61" s="89">
        <v>2036</v>
      </c>
      <c r="R61" s="89">
        <v>2037</v>
      </c>
      <c r="S61" s="89">
        <v>2038</v>
      </c>
      <c r="T61" s="89">
        <v>2039</v>
      </c>
      <c r="U61" s="89">
        <v>2040</v>
      </c>
    </row>
    <row r="62" spans="1:21" s="87" customFormat="1" ht="14.5" x14ac:dyDescent="0.35">
      <c r="A62" s="87" t="s">
        <v>1255</v>
      </c>
      <c r="B62" s="110">
        <v>50.28</v>
      </c>
      <c r="C62" s="110">
        <v>50.28</v>
      </c>
      <c r="D62" s="87">
        <v>930000</v>
      </c>
      <c r="E62" s="87">
        <v>930000</v>
      </c>
      <c r="F62" s="87">
        <v>930000</v>
      </c>
      <c r="G62" s="87">
        <v>930000</v>
      </c>
      <c r="H62" s="87">
        <v>930000</v>
      </c>
      <c r="I62" s="87">
        <v>930000</v>
      </c>
      <c r="J62" s="87">
        <v>930000</v>
      </c>
      <c r="K62" s="87">
        <v>930000</v>
      </c>
      <c r="L62" s="87">
        <v>930000</v>
      </c>
      <c r="M62" s="87">
        <v>930000</v>
      </c>
      <c r="N62" s="87">
        <v>930000</v>
      </c>
      <c r="O62" s="87">
        <v>900000</v>
      </c>
      <c r="P62" s="87">
        <v>450000</v>
      </c>
      <c r="Q62" s="87">
        <v>450000</v>
      </c>
      <c r="R62" s="87">
        <v>450000</v>
      </c>
      <c r="S62" s="87">
        <v>450000</v>
      </c>
      <c r="T62" s="87">
        <v>450000</v>
      </c>
      <c r="U62" s="87">
        <v>450000</v>
      </c>
    </row>
    <row r="63" spans="1:21" s="87" customFormat="1" ht="14.5" x14ac:dyDescent="0.35"/>
    <row r="64" spans="1:21" s="87" customFormat="1" ht="14.5" x14ac:dyDescent="0.35"/>
    <row r="65" spans="2:4" s="87" customFormat="1" ht="14.5" x14ac:dyDescent="0.35"/>
    <row r="66" spans="2:4" s="87" customFormat="1" ht="14.5" x14ac:dyDescent="0.35"/>
    <row r="67" spans="2:4" s="87" customFormat="1" ht="14.5" x14ac:dyDescent="0.35"/>
    <row r="68" spans="2:4" s="87" customFormat="1" ht="14.5" x14ac:dyDescent="0.35"/>
    <row r="69" spans="2:4" s="87" customFormat="1" ht="14.5" x14ac:dyDescent="0.35"/>
    <row r="70" spans="2:4" s="87" customFormat="1" ht="14.5" x14ac:dyDescent="0.35"/>
    <row r="71" spans="2:4" s="87" customFormat="1" ht="14.5" x14ac:dyDescent="0.35"/>
    <row r="72" spans="2:4" s="87" customFormat="1" ht="14.5" x14ac:dyDescent="0.35"/>
    <row r="73" spans="2:4" s="87" customFormat="1" ht="14.5" x14ac:dyDescent="0.35"/>
    <row r="74" spans="2:4" s="87" customFormat="1" ht="14.5" x14ac:dyDescent="0.35"/>
    <row r="75" spans="2:4" s="87" customFormat="1" ht="14.5" x14ac:dyDescent="0.35"/>
    <row r="76" spans="2:4" s="87" customFormat="1" ht="14.5" x14ac:dyDescent="0.35"/>
    <row r="77" spans="2:4" s="87" customFormat="1" ht="14.5" x14ac:dyDescent="0.35"/>
    <row r="78" spans="2:4" s="87" customFormat="1" ht="14" customHeight="1" x14ac:dyDescent="0.35"/>
    <row r="79" spans="2:4" s="87" customFormat="1" ht="14.5" hidden="1" x14ac:dyDescent="0.35">
      <c r="B79" s="87" t="s">
        <v>1413</v>
      </c>
      <c r="C79" s="87" t="s">
        <v>1414</v>
      </c>
      <c r="D79" s="87" t="s">
        <v>1415</v>
      </c>
    </row>
    <row r="80" spans="2:4" s="87" customFormat="1" ht="14.5" hidden="1" x14ac:dyDescent="0.35">
      <c r="B80" s="87">
        <v>600</v>
      </c>
      <c r="D80" s="87">
        <v>1000000000000</v>
      </c>
    </row>
    <row r="81" spans="1:21" s="87" customFormat="1" ht="14.5" hidden="1" x14ac:dyDescent="0.35">
      <c r="C81" s="87">
        <v>120</v>
      </c>
    </row>
    <row r="82" spans="1:21" s="87" customFormat="1" ht="14.5" hidden="1" x14ac:dyDescent="0.35">
      <c r="C82" s="87">
        <v>90</v>
      </c>
    </row>
    <row r="83" spans="1:21" s="87" customFormat="1" ht="14.5" hidden="1" x14ac:dyDescent="0.35"/>
    <row r="84" spans="1:21" s="87" customFormat="1" ht="14.5" hidden="1" x14ac:dyDescent="0.35"/>
    <row r="85" spans="1:21" s="87" customFormat="1" ht="14.5" hidden="1" x14ac:dyDescent="0.35">
      <c r="B85" s="21">
        <v>2021</v>
      </c>
      <c r="C85" s="21">
        <v>2022</v>
      </c>
      <c r="D85" s="21">
        <v>2023</v>
      </c>
      <c r="E85" s="21">
        <v>2024</v>
      </c>
      <c r="F85" s="21">
        <v>2025</v>
      </c>
      <c r="G85" s="21">
        <v>2026</v>
      </c>
      <c r="H85" s="21">
        <v>2027</v>
      </c>
      <c r="I85" s="21">
        <v>2028</v>
      </c>
      <c r="J85" s="21">
        <v>2029</v>
      </c>
      <c r="K85" s="21">
        <v>2030</v>
      </c>
      <c r="L85" s="21">
        <v>2031</v>
      </c>
      <c r="M85" s="21">
        <v>2032</v>
      </c>
      <c r="N85" s="21">
        <v>2033</v>
      </c>
      <c r="O85" s="21">
        <v>2034</v>
      </c>
      <c r="P85" s="21">
        <v>2035</v>
      </c>
      <c r="Q85" s="21">
        <v>2036</v>
      </c>
      <c r="R85" s="21">
        <v>2037</v>
      </c>
      <c r="S85" s="21">
        <v>2038</v>
      </c>
      <c r="T85" s="21">
        <v>2039</v>
      </c>
      <c r="U85" s="21">
        <v>2040</v>
      </c>
    </row>
    <row r="86" spans="1:21" s="87" customFormat="1" ht="14.5" hidden="1" x14ac:dyDescent="0.35">
      <c r="A86" s="87" t="s">
        <v>1411</v>
      </c>
      <c r="B86" s="87">
        <f>B28</f>
        <v>0</v>
      </c>
      <c r="C86" s="87">
        <f t="shared" ref="C86:U86" si="2">C28</f>
        <v>0</v>
      </c>
      <c r="D86" s="87">
        <f t="shared" si="2"/>
        <v>0</v>
      </c>
      <c r="E86" s="87">
        <f t="shared" si="2"/>
        <v>0</v>
      </c>
      <c r="F86" s="87">
        <f t="shared" si="2"/>
        <v>0</v>
      </c>
      <c r="G86" s="87">
        <f t="shared" si="2"/>
        <v>0</v>
      </c>
      <c r="H86" s="87">
        <f t="shared" si="2"/>
        <v>0</v>
      </c>
      <c r="I86" s="87">
        <f t="shared" si="2"/>
        <v>0</v>
      </c>
      <c r="J86" s="87">
        <f t="shared" si="2"/>
        <v>0</v>
      </c>
      <c r="K86" s="87">
        <f t="shared" si="2"/>
        <v>0</v>
      </c>
      <c r="L86" s="87">
        <f t="shared" si="2"/>
        <v>0</v>
      </c>
      <c r="M86" s="87">
        <f t="shared" si="2"/>
        <v>0</v>
      </c>
      <c r="N86" s="87">
        <f t="shared" si="2"/>
        <v>0</v>
      </c>
      <c r="O86" s="87">
        <f t="shared" si="2"/>
        <v>0</v>
      </c>
      <c r="P86" s="87">
        <f t="shared" si="2"/>
        <v>10000000</v>
      </c>
      <c r="Q86" s="87">
        <f t="shared" si="2"/>
        <v>10000000</v>
      </c>
      <c r="R86" s="87">
        <f t="shared" si="2"/>
        <v>10000000</v>
      </c>
      <c r="S86" s="87">
        <f t="shared" si="2"/>
        <v>10000000</v>
      </c>
      <c r="T86" s="87">
        <f t="shared" si="2"/>
        <v>10000000</v>
      </c>
      <c r="U86" s="87">
        <f t="shared" si="2"/>
        <v>10000000</v>
      </c>
    </row>
    <row r="87" spans="1:21" s="87" customFormat="1" ht="14.5" hidden="1" x14ac:dyDescent="0.35">
      <c r="A87" s="87" t="s">
        <v>1412</v>
      </c>
      <c r="B87" s="87">
        <f>B32</f>
        <v>0</v>
      </c>
      <c r="C87" s="87">
        <f t="shared" ref="C87:U87" si="3">C32</f>
        <v>0</v>
      </c>
      <c r="D87" s="87">
        <f t="shared" si="3"/>
        <v>0</v>
      </c>
      <c r="E87" s="87">
        <f t="shared" si="3"/>
        <v>0</v>
      </c>
      <c r="F87" s="87">
        <f t="shared" si="3"/>
        <v>0</v>
      </c>
      <c r="G87" s="87">
        <f t="shared" si="3"/>
        <v>0</v>
      </c>
      <c r="H87" s="87">
        <f t="shared" si="3"/>
        <v>0</v>
      </c>
      <c r="I87" s="87">
        <f t="shared" si="3"/>
        <v>0</v>
      </c>
      <c r="J87" s="87">
        <f t="shared" si="3"/>
        <v>0</v>
      </c>
      <c r="K87" s="87">
        <f t="shared" si="3"/>
        <v>0</v>
      </c>
      <c r="L87" s="87">
        <f t="shared" si="3"/>
        <v>0</v>
      </c>
      <c r="M87" s="87">
        <f t="shared" si="3"/>
        <v>0</v>
      </c>
      <c r="N87" s="87">
        <f t="shared" si="3"/>
        <v>0</v>
      </c>
      <c r="O87" s="87">
        <f t="shared" si="3"/>
        <v>0</v>
      </c>
      <c r="P87" s="87">
        <f t="shared" si="3"/>
        <v>500000</v>
      </c>
      <c r="Q87" s="87">
        <f t="shared" si="3"/>
        <v>500000</v>
      </c>
      <c r="R87" s="87">
        <f t="shared" si="3"/>
        <v>500000</v>
      </c>
      <c r="S87" s="87">
        <f t="shared" si="3"/>
        <v>500000</v>
      </c>
      <c r="T87" s="87">
        <f t="shared" si="3"/>
        <v>500000</v>
      </c>
      <c r="U87" s="87">
        <f t="shared" si="3"/>
        <v>500000</v>
      </c>
    </row>
    <row r="88" spans="1:21" s="87" customFormat="1" ht="14.5" hidden="1" x14ac:dyDescent="0.35"/>
    <row r="89" spans="1:21" s="87" customFormat="1" ht="14.5" hidden="1" x14ac:dyDescent="0.35">
      <c r="B89" s="87">
        <f>B86*$B$80*$C$81</f>
        <v>0</v>
      </c>
      <c r="C89" s="87">
        <f t="shared" ref="C89:P89" si="4">C86*$B$80*$C$81</f>
        <v>0</v>
      </c>
      <c r="D89" s="87">
        <f t="shared" si="4"/>
        <v>0</v>
      </c>
      <c r="E89" s="87">
        <f t="shared" si="4"/>
        <v>0</v>
      </c>
      <c r="F89" s="87">
        <f t="shared" si="4"/>
        <v>0</v>
      </c>
      <c r="G89" s="87">
        <f t="shared" si="4"/>
        <v>0</v>
      </c>
      <c r="H89" s="87">
        <f t="shared" si="4"/>
        <v>0</v>
      </c>
      <c r="I89" s="87">
        <f t="shared" si="4"/>
        <v>0</v>
      </c>
      <c r="J89" s="87">
        <f t="shared" si="4"/>
        <v>0</v>
      </c>
      <c r="K89" s="87">
        <f t="shared" si="4"/>
        <v>0</v>
      </c>
      <c r="L89" s="87">
        <f t="shared" si="4"/>
        <v>0</v>
      </c>
      <c r="M89" s="87">
        <f t="shared" si="4"/>
        <v>0</v>
      </c>
      <c r="N89" s="87">
        <f t="shared" si="4"/>
        <v>0</v>
      </c>
      <c r="O89" s="87">
        <f t="shared" si="4"/>
        <v>0</v>
      </c>
      <c r="P89" s="87">
        <f t="shared" si="4"/>
        <v>720000000000</v>
      </c>
      <c r="Q89" s="87">
        <f>Q86*$B$80*$C$81</f>
        <v>720000000000</v>
      </c>
      <c r="R89" s="87">
        <f>R86*$B$80*$C$81</f>
        <v>720000000000</v>
      </c>
      <c r="S89" s="87">
        <f>S86*$B$80*$C$81</f>
        <v>720000000000</v>
      </c>
      <c r="T89" s="87">
        <f>T86*$B$80*$C$81</f>
        <v>720000000000</v>
      </c>
      <c r="U89" s="87">
        <f>U86*$B$80*$C$81</f>
        <v>720000000000</v>
      </c>
    </row>
    <row r="90" spans="1:21" s="87" customFormat="1" ht="14.5" hidden="1" x14ac:dyDescent="0.35">
      <c r="B90" s="87">
        <f>B87*$B$80*$C$81</f>
        <v>0</v>
      </c>
      <c r="C90" s="87">
        <f t="shared" ref="C90:P90" si="5">C87*$B$80*$C$81</f>
        <v>0</v>
      </c>
      <c r="D90" s="87">
        <f t="shared" si="5"/>
        <v>0</v>
      </c>
      <c r="E90" s="87">
        <f t="shared" si="5"/>
        <v>0</v>
      </c>
      <c r="F90" s="87">
        <f t="shared" si="5"/>
        <v>0</v>
      </c>
      <c r="G90" s="87">
        <f t="shared" si="5"/>
        <v>0</v>
      </c>
      <c r="H90" s="87">
        <f t="shared" si="5"/>
        <v>0</v>
      </c>
      <c r="I90" s="87">
        <f t="shared" si="5"/>
        <v>0</v>
      </c>
      <c r="J90" s="87">
        <f t="shared" si="5"/>
        <v>0</v>
      </c>
      <c r="K90" s="87">
        <f t="shared" si="5"/>
        <v>0</v>
      </c>
      <c r="L90" s="87">
        <f t="shared" si="5"/>
        <v>0</v>
      </c>
      <c r="M90" s="87">
        <f t="shared" si="5"/>
        <v>0</v>
      </c>
      <c r="N90" s="87">
        <f t="shared" si="5"/>
        <v>0</v>
      </c>
      <c r="O90" s="87">
        <f t="shared" si="5"/>
        <v>0</v>
      </c>
      <c r="P90" s="87">
        <f t="shared" si="5"/>
        <v>36000000000</v>
      </c>
      <c r="Q90" s="87">
        <f>Q87*$B$80*$C$82</f>
        <v>27000000000</v>
      </c>
      <c r="R90" s="87">
        <f>R87*$B$80*$C$82</f>
        <v>27000000000</v>
      </c>
      <c r="S90" s="87">
        <f>S87*$B$80*$C$82</f>
        <v>27000000000</v>
      </c>
      <c r="T90" s="87">
        <f>T87*$B$80*$C$82</f>
        <v>27000000000</v>
      </c>
      <c r="U90" s="87">
        <f>U87*$B$80*$C$82</f>
        <v>27000000000</v>
      </c>
    </row>
    <row r="91" spans="1:21" s="87" customFormat="1" ht="14.5" hidden="1" x14ac:dyDescent="0.35"/>
    <row r="92" spans="1:21" s="87" customFormat="1" ht="14.5" hidden="1" x14ac:dyDescent="0.35"/>
    <row r="93" spans="1:21" s="87" customFormat="1" ht="14.5" hidden="1" x14ac:dyDescent="0.35"/>
    <row r="94" spans="1:21" s="87" customFormat="1" ht="14.5" hidden="1" x14ac:dyDescent="0.35"/>
    <row r="95" spans="1:21" s="87" customFormat="1" ht="14.5" hidden="1" x14ac:dyDescent="0.35">
      <c r="A95" s="87" t="s">
        <v>1421</v>
      </c>
      <c r="B95" s="89">
        <v>2021</v>
      </c>
      <c r="C95" s="89">
        <v>2022</v>
      </c>
      <c r="D95" s="89">
        <v>2023</v>
      </c>
      <c r="E95" s="89">
        <v>2024</v>
      </c>
      <c r="F95" s="89">
        <v>2025</v>
      </c>
      <c r="G95" s="89">
        <v>2026</v>
      </c>
      <c r="H95" s="89">
        <v>2027</v>
      </c>
      <c r="I95" s="89">
        <v>2028</v>
      </c>
      <c r="J95" s="89">
        <v>2029</v>
      </c>
      <c r="K95" s="89">
        <v>2030</v>
      </c>
      <c r="L95" s="89">
        <v>2031</v>
      </c>
      <c r="M95" s="89">
        <v>2032</v>
      </c>
      <c r="N95" s="89">
        <v>2033</v>
      </c>
      <c r="O95" s="89">
        <v>2034</v>
      </c>
      <c r="P95" s="89">
        <v>2035</v>
      </c>
      <c r="Q95" s="89">
        <v>2036</v>
      </c>
      <c r="R95" s="89">
        <v>2037</v>
      </c>
      <c r="S95" s="89">
        <v>2038</v>
      </c>
      <c r="T95" s="89">
        <v>2039</v>
      </c>
      <c r="U95" s="89">
        <v>2040</v>
      </c>
    </row>
    <row r="96" spans="1:21" s="87" customFormat="1" ht="14.5" hidden="1" x14ac:dyDescent="0.35">
      <c r="A96" s="87" t="s">
        <v>1283</v>
      </c>
      <c r="B96" s="87">
        <v>0.82060900000000003</v>
      </c>
      <c r="C96" s="87">
        <v>0.79171000000000002</v>
      </c>
      <c r="D96" s="87">
        <v>1.0323599999999999</v>
      </c>
      <c r="E96" s="87">
        <v>1.2411700000000001</v>
      </c>
      <c r="F96" s="87">
        <v>1.44574</v>
      </c>
      <c r="G96" s="87">
        <v>1.6868799999999999</v>
      </c>
      <c r="H96" s="87">
        <v>1.97132</v>
      </c>
      <c r="I96" s="87">
        <v>2.2685599999999999</v>
      </c>
      <c r="J96" s="87">
        <v>2.62426</v>
      </c>
      <c r="K96" s="87">
        <v>3.0256400000000001</v>
      </c>
      <c r="L96" s="87">
        <v>3.4858099999999999</v>
      </c>
      <c r="M96" s="87">
        <v>3.9317000000000002</v>
      </c>
      <c r="N96" s="87">
        <v>4.4493900000000002</v>
      </c>
      <c r="O96" s="87">
        <v>4.9995500000000002</v>
      </c>
      <c r="P96" s="87">
        <v>5.5875500000000002</v>
      </c>
      <c r="Q96" s="87">
        <v>6.2226699999999999</v>
      </c>
      <c r="R96" s="87">
        <v>6.9107099999999999</v>
      </c>
      <c r="S96" s="87">
        <v>7.6281100000000004</v>
      </c>
      <c r="T96" s="87">
        <v>8.3944100000000006</v>
      </c>
      <c r="U96" s="87">
        <v>9.2120200000000008</v>
      </c>
    </row>
    <row r="97" spans="1:21" s="87" customFormat="1" ht="14.5" hidden="1" x14ac:dyDescent="0.35">
      <c r="B97" s="87">
        <f t="shared" ref="B97:U97" si="6">B96*$D$80</f>
        <v>820609000000</v>
      </c>
      <c r="C97" s="87">
        <f t="shared" si="6"/>
        <v>791710000000</v>
      </c>
      <c r="D97" s="87">
        <f t="shared" si="6"/>
        <v>1032360000000</v>
      </c>
      <c r="E97" s="87">
        <f t="shared" si="6"/>
        <v>1241170000000</v>
      </c>
      <c r="F97" s="87">
        <f t="shared" si="6"/>
        <v>1445740000000</v>
      </c>
      <c r="G97" s="87">
        <f t="shared" si="6"/>
        <v>1686880000000</v>
      </c>
      <c r="H97" s="87">
        <f t="shared" si="6"/>
        <v>1971320000000</v>
      </c>
      <c r="I97" s="87">
        <f t="shared" si="6"/>
        <v>2268560000000</v>
      </c>
      <c r="J97" s="87">
        <f t="shared" si="6"/>
        <v>2624260000000</v>
      </c>
      <c r="K97" s="87">
        <f t="shared" si="6"/>
        <v>3025640000000</v>
      </c>
      <c r="L97" s="87">
        <f t="shared" si="6"/>
        <v>3485810000000</v>
      </c>
      <c r="M97" s="87">
        <f t="shared" si="6"/>
        <v>3931700000000</v>
      </c>
      <c r="N97" s="87">
        <f t="shared" si="6"/>
        <v>4449390000000</v>
      </c>
      <c r="O97" s="87">
        <f t="shared" si="6"/>
        <v>4999550000000</v>
      </c>
      <c r="P97" s="87">
        <f t="shared" si="6"/>
        <v>5587550000000</v>
      </c>
      <c r="Q97" s="87">
        <f t="shared" si="6"/>
        <v>6222670000000</v>
      </c>
      <c r="R97" s="87">
        <f t="shared" si="6"/>
        <v>6910710000000</v>
      </c>
      <c r="S97" s="87">
        <f t="shared" si="6"/>
        <v>7628110000000</v>
      </c>
      <c r="T97" s="87">
        <f t="shared" si="6"/>
        <v>8394410000000.001</v>
      </c>
      <c r="U97" s="87">
        <f t="shared" si="6"/>
        <v>9212020000000</v>
      </c>
    </row>
    <row r="98" spans="1:21" s="87" customFormat="1" ht="14.5" hidden="1" x14ac:dyDescent="0.35"/>
    <row r="99" spans="1:21" s="87" customFormat="1" ht="14.5" hidden="1" x14ac:dyDescent="0.35"/>
    <row r="100" spans="1:21" s="87" customFormat="1" ht="14.5" hidden="1" x14ac:dyDescent="0.35">
      <c r="B100" s="89">
        <v>2021</v>
      </c>
      <c r="C100" s="89">
        <v>2022</v>
      </c>
      <c r="D100" s="89">
        <v>2023</v>
      </c>
      <c r="E100" s="89">
        <v>2024</v>
      </c>
      <c r="F100" s="89">
        <v>2025</v>
      </c>
      <c r="G100" s="89">
        <v>2026</v>
      </c>
      <c r="H100" s="89">
        <v>2027</v>
      </c>
      <c r="I100" s="89">
        <v>2028</v>
      </c>
      <c r="J100" s="89">
        <v>2029</v>
      </c>
      <c r="K100" s="89">
        <v>2030</v>
      </c>
      <c r="L100" s="89">
        <v>2031</v>
      </c>
      <c r="M100" s="89">
        <v>2032</v>
      </c>
      <c r="N100" s="89">
        <v>2033</v>
      </c>
      <c r="O100" s="89">
        <v>2034</v>
      </c>
      <c r="P100" s="89">
        <v>2035</v>
      </c>
      <c r="Q100" s="89">
        <v>2036</v>
      </c>
      <c r="R100" s="89">
        <v>2037</v>
      </c>
      <c r="S100" s="89">
        <v>2038</v>
      </c>
      <c r="T100" s="89">
        <v>2039</v>
      </c>
      <c r="U100" s="89">
        <v>2040</v>
      </c>
    </row>
    <row r="101" spans="1:21" s="87" customFormat="1" ht="14.5" hidden="1" x14ac:dyDescent="0.35">
      <c r="A101" s="87" t="s">
        <v>1420</v>
      </c>
      <c r="B101" s="87">
        <f>B97*0.0014</f>
        <v>1148852600</v>
      </c>
      <c r="C101" s="87">
        <f t="shared" ref="C101:U101" si="7">C97*0.0014</f>
        <v>1108394000</v>
      </c>
      <c r="D101" s="87">
        <f t="shared" si="7"/>
        <v>1445304000</v>
      </c>
      <c r="E101" s="87">
        <f t="shared" si="7"/>
        <v>1737638000</v>
      </c>
      <c r="F101" s="87">
        <f t="shared" si="7"/>
        <v>2024036000</v>
      </c>
      <c r="G101" s="87">
        <f t="shared" si="7"/>
        <v>2361632000</v>
      </c>
      <c r="H101" s="87">
        <f t="shared" si="7"/>
        <v>2759848000</v>
      </c>
      <c r="I101" s="87">
        <f t="shared" si="7"/>
        <v>3175984000</v>
      </c>
      <c r="J101" s="87">
        <f t="shared" si="7"/>
        <v>3673964000</v>
      </c>
      <c r="K101" s="87">
        <f t="shared" si="7"/>
        <v>4235896000</v>
      </c>
      <c r="L101" s="87">
        <f t="shared" si="7"/>
        <v>4880134000</v>
      </c>
      <c r="M101" s="87">
        <f t="shared" si="7"/>
        <v>5504380000</v>
      </c>
      <c r="N101" s="87">
        <f t="shared" si="7"/>
        <v>6229146000</v>
      </c>
      <c r="O101" s="87">
        <f t="shared" si="7"/>
        <v>6999370000</v>
      </c>
      <c r="P101" s="87">
        <f t="shared" si="7"/>
        <v>7822570000</v>
      </c>
      <c r="Q101" s="87">
        <f t="shared" si="7"/>
        <v>8711738000</v>
      </c>
      <c r="R101" s="87">
        <f t="shared" si="7"/>
        <v>9674994000</v>
      </c>
      <c r="S101" s="87">
        <f t="shared" si="7"/>
        <v>10679354000</v>
      </c>
      <c r="T101" s="87">
        <f t="shared" si="7"/>
        <v>11752174000.000002</v>
      </c>
      <c r="U101" s="87">
        <f t="shared" si="7"/>
        <v>12896828000</v>
      </c>
    </row>
    <row r="102" spans="1:21" s="87" customFormat="1" ht="14.5" hidden="1" x14ac:dyDescent="0.35"/>
    <row r="103" spans="1:21" s="87" customFormat="1" ht="14.5" hidden="1" x14ac:dyDescent="0.35"/>
    <row r="104" spans="1:21" s="87" customFormat="1" ht="14.5" hidden="1" x14ac:dyDescent="0.35">
      <c r="B104" s="87">
        <f>B89+B90</f>
        <v>0</v>
      </c>
      <c r="C104" s="87">
        <f t="shared" ref="C104:O104" si="8">C89+C90</f>
        <v>0</v>
      </c>
      <c r="D104" s="87">
        <f t="shared" si="8"/>
        <v>0</v>
      </c>
      <c r="E104" s="87">
        <f t="shared" si="8"/>
        <v>0</v>
      </c>
      <c r="F104" s="87">
        <f t="shared" si="8"/>
        <v>0</v>
      </c>
      <c r="G104" s="87">
        <f t="shared" si="8"/>
        <v>0</v>
      </c>
      <c r="H104" s="87">
        <f t="shared" si="8"/>
        <v>0</v>
      </c>
      <c r="I104" s="87">
        <f t="shared" si="8"/>
        <v>0</v>
      </c>
      <c r="J104" s="87">
        <f t="shared" si="8"/>
        <v>0</v>
      </c>
      <c r="K104" s="87">
        <f t="shared" si="8"/>
        <v>0</v>
      </c>
      <c r="L104" s="87">
        <f t="shared" si="8"/>
        <v>0</v>
      </c>
      <c r="M104" s="87">
        <f t="shared" si="8"/>
        <v>0</v>
      </c>
      <c r="N104" s="87">
        <f t="shared" si="8"/>
        <v>0</v>
      </c>
      <c r="O104" s="87">
        <f t="shared" si="8"/>
        <v>0</v>
      </c>
      <c r="P104" s="87">
        <f>P89+P90</f>
        <v>756000000000</v>
      </c>
      <c r="Q104" s="87">
        <f t="shared" ref="Q104:U104" si="9">Q89+Q90</f>
        <v>747000000000</v>
      </c>
      <c r="R104" s="87">
        <f t="shared" si="9"/>
        <v>747000000000</v>
      </c>
      <c r="S104" s="87">
        <f t="shared" si="9"/>
        <v>747000000000</v>
      </c>
      <c r="T104" s="87">
        <f t="shared" si="9"/>
        <v>747000000000</v>
      </c>
      <c r="U104" s="87">
        <f t="shared" si="9"/>
        <v>747000000000</v>
      </c>
    </row>
    <row r="105" spans="1:21" s="87" customFormat="1" ht="14.5" x14ac:dyDescent="0.35"/>
    <row r="106" spans="1:21" s="87" customFormat="1" ht="14.5" x14ac:dyDescent="0.35"/>
  </sheetData>
  <phoneticPr fontId="11" type="noConversion"/>
  <pageMargins left="0.7" right="0.7" top="0.75" bottom="0.75" header="0.3" footer="0.3"/>
  <pageSetup orientation="portrait" r:id="rId1"/>
  <headerFooter>
    <oddFooter>&amp;R&amp;1#&amp;"Calibri"&amp;12&amp;K000000Official Use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77FC-BF77-4A32-AC73-7A046DA3C221}">
  <sheetPr>
    <tabColor rgb="FFFFFF00"/>
  </sheetPr>
  <dimension ref="A1:FD168"/>
  <sheetViews>
    <sheetView zoomScale="80" zoomScaleNormal="80" workbookViewId="0">
      <pane xSplit="2" ySplit="2" topLeftCell="D125" activePane="bottomRight" state="frozen"/>
      <selection pane="topRight" activeCell="B1" sqref="B1"/>
      <selection pane="bottomLeft" activeCell="A2" sqref="A2"/>
      <selection pane="bottomRight" activeCell="N134" sqref="N134"/>
    </sheetView>
  </sheetViews>
  <sheetFormatPr defaultRowHeight="14.5" x14ac:dyDescent="0.35"/>
  <cols>
    <col min="2" max="2" width="13.7265625" bestFit="1" customWidth="1"/>
    <col min="3" max="3" width="13" bestFit="1" customWidth="1"/>
    <col min="4" max="4" width="12.6328125" customWidth="1"/>
    <col min="5" max="8" width="9.453125" bestFit="1" customWidth="1"/>
    <col min="9" max="9" width="11.26953125" customWidth="1"/>
    <col min="10" max="10" width="13.54296875" customWidth="1"/>
    <col min="11" max="11" width="15.54296875" customWidth="1"/>
    <col min="12" max="12" width="10.81640625" customWidth="1"/>
    <col min="13" max="13" width="13.26953125" customWidth="1"/>
    <col min="14" max="14" width="14.26953125" customWidth="1"/>
    <col min="15" max="15" width="11.6328125" customWidth="1"/>
    <col min="16" max="16" width="13.54296875" customWidth="1"/>
    <col min="17" max="17" width="12.7265625" customWidth="1"/>
    <col min="18" max="18" width="13.54296875" customWidth="1"/>
    <col min="19" max="34" width="9.453125" bestFit="1" customWidth="1"/>
    <col min="35" max="35" width="12" bestFit="1" customWidth="1"/>
    <col min="36" max="36" width="9.453125" bestFit="1" customWidth="1"/>
    <col min="37" max="37" width="12" bestFit="1" customWidth="1"/>
    <col min="38" max="38" width="9.453125" bestFit="1" customWidth="1"/>
    <col min="39" max="39" width="9.26953125" bestFit="1" customWidth="1"/>
    <col min="40" max="40" width="9.453125" bestFit="1" customWidth="1"/>
    <col min="41" max="41" width="17" customWidth="1"/>
    <col min="42" max="44" width="9.26953125" bestFit="1" customWidth="1"/>
    <col min="45" max="45" width="12" bestFit="1" customWidth="1"/>
    <col min="46" max="48" width="9.26953125" bestFit="1" customWidth="1"/>
    <col min="49" max="49" width="9.453125" style="54" bestFit="1" customWidth="1"/>
    <col min="50" max="51" width="12" style="54" bestFit="1" customWidth="1"/>
    <col min="52" max="53" width="12" style="54" customWidth="1"/>
    <col min="54" max="54" width="13.1796875" bestFit="1" customWidth="1"/>
    <col min="55" max="58" width="9.453125" bestFit="1" customWidth="1"/>
    <col min="59" max="61" width="12" bestFit="1" customWidth="1"/>
    <col min="62" max="62" width="10.7265625" customWidth="1"/>
    <col min="63" max="63" width="16" customWidth="1"/>
    <col min="64" max="68" width="9.453125" bestFit="1" customWidth="1"/>
    <col min="69" max="93" width="9.26953125" bestFit="1" customWidth="1"/>
    <col min="94" max="94" width="13.7265625" bestFit="1" customWidth="1"/>
    <col min="95" max="98" width="9.26953125" bestFit="1" customWidth="1"/>
    <col min="99" max="100" width="13.7265625" bestFit="1" customWidth="1"/>
    <col min="101" max="101" width="9.26953125" bestFit="1" customWidth="1"/>
    <col min="102" max="103" width="13.7265625" bestFit="1" customWidth="1"/>
    <col min="104" max="105" width="9.26953125" bestFit="1" customWidth="1"/>
    <col min="106" max="107" width="13.7265625" bestFit="1" customWidth="1"/>
    <col min="108" max="114" width="9.26953125" bestFit="1" customWidth="1"/>
    <col min="115" max="116" width="14" style="55" bestFit="1" customWidth="1"/>
    <col min="117" max="117" width="11.54296875" style="55" bestFit="1" customWidth="1"/>
    <col min="118" max="118" width="13.81640625" style="55" bestFit="1" customWidth="1"/>
    <col min="119" max="119" width="11.453125" style="55" bestFit="1" customWidth="1"/>
    <col min="120" max="120" width="12" bestFit="1" customWidth="1"/>
    <col min="121" max="122" width="9.26953125" bestFit="1" customWidth="1"/>
    <col min="123" max="123" width="13.90625" customWidth="1"/>
    <col min="124" max="124" width="11.7265625" bestFit="1" customWidth="1"/>
    <col min="125" max="126" width="16" customWidth="1"/>
    <col min="127" max="128" width="9.26953125" bestFit="1" customWidth="1"/>
    <col min="129" max="129" width="11.7265625" bestFit="1" customWidth="1"/>
    <col min="130" max="158" width="9.26953125" bestFit="1" customWidth="1"/>
    <col min="159" max="159" width="10.1796875" bestFit="1" customWidth="1"/>
    <col min="160" max="160" width="9.26953125" bestFit="1" customWidth="1"/>
  </cols>
  <sheetData>
    <row r="1" spans="2:129" x14ac:dyDescent="0.35">
      <c r="AW1"/>
      <c r="AX1"/>
      <c r="AY1"/>
      <c r="AZ1"/>
      <c r="BA1"/>
      <c r="DK1"/>
      <c r="DL1"/>
      <c r="DM1"/>
      <c r="DN1"/>
      <c r="DO1"/>
    </row>
    <row r="2" spans="2:129" ht="15.5" x14ac:dyDescent="0.35">
      <c r="B2" s="64"/>
      <c r="C2" s="65" t="s">
        <v>1144</v>
      </c>
      <c r="D2" s="65" t="s">
        <v>1145</v>
      </c>
      <c r="E2" s="65" t="s">
        <v>1146</v>
      </c>
      <c r="F2" s="65" t="s">
        <v>1147</v>
      </c>
      <c r="G2" s="65" t="s">
        <v>1148</v>
      </c>
      <c r="H2" s="65" t="s">
        <v>1149</v>
      </c>
      <c r="I2" s="65" t="s">
        <v>658</v>
      </c>
      <c r="J2" s="65" t="s">
        <v>659</v>
      </c>
      <c r="K2" s="65" t="s">
        <v>1150</v>
      </c>
      <c r="L2" s="65" t="s">
        <v>1151</v>
      </c>
      <c r="M2" s="65" t="s">
        <v>1152</v>
      </c>
      <c r="N2" s="65" t="s">
        <v>1153</v>
      </c>
      <c r="O2" s="65" t="s">
        <v>1154</v>
      </c>
      <c r="P2" s="65" t="s">
        <v>1155</v>
      </c>
      <c r="Q2" s="65" t="s">
        <v>1156</v>
      </c>
      <c r="R2" s="65" t="s">
        <v>1157</v>
      </c>
      <c r="S2" s="65" t="s">
        <v>1158</v>
      </c>
      <c r="T2" s="65" t="s">
        <v>1159</v>
      </c>
      <c r="U2" s="65" t="s">
        <v>1160</v>
      </c>
      <c r="V2" s="65" t="s">
        <v>1161</v>
      </c>
      <c r="W2" s="65" t="s">
        <v>1162</v>
      </c>
      <c r="X2" s="65" t="s">
        <v>1163</v>
      </c>
      <c r="Y2" s="65" t="s">
        <v>1164</v>
      </c>
      <c r="Z2" s="65" t="s">
        <v>1165</v>
      </c>
      <c r="AA2" s="65" t="s">
        <v>1166</v>
      </c>
      <c r="AB2" s="65" t="s">
        <v>1167</v>
      </c>
      <c r="AC2" s="65" t="s">
        <v>1168</v>
      </c>
      <c r="AD2" s="65" t="s">
        <v>1169</v>
      </c>
      <c r="AE2" s="65" t="s">
        <v>1170</v>
      </c>
      <c r="AF2" s="65" t="s">
        <v>896</v>
      </c>
      <c r="AG2" s="65" t="s">
        <v>1171</v>
      </c>
      <c r="AH2" s="65" t="s">
        <v>1172</v>
      </c>
      <c r="AI2" s="65" t="s">
        <v>1173</v>
      </c>
      <c r="AJ2" s="65" t="s">
        <v>1174</v>
      </c>
      <c r="AK2" s="65" t="s">
        <v>1175</v>
      </c>
      <c r="AL2" s="65" t="s">
        <v>1176</v>
      </c>
      <c r="AM2" s="65" t="s">
        <v>1177</v>
      </c>
      <c r="AN2" s="65" t="s">
        <v>1178</v>
      </c>
      <c r="AO2" s="65" t="s">
        <v>1179</v>
      </c>
      <c r="AP2" s="65" t="s">
        <v>1180</v>
      </c>
      <c r="AQ2" s="65" t="s">
        <v>897</v>
      </c>
      <c r="AR2" s="65" t="s">
        <v>898</v>
      </c>
      <c r="AS2" s="65" t="s">
        <v>899</v>
      </c>
      <c r="AT2" s="65" t="s">
        <v>1181</v>
      </c>
      <c r="AU2" s="65" t="s">
        <v>1182</v>
      </c>
      <c r="AV2" s="65" t="s">
        <v>1183</v>
      </c>
      <c r="AW2" s="65" t="s">
        <v>1184</v>
      </c>
      <c r="AX2" s="65" t="s">
        <v>1185</v>
      </c>
      <c r="AY2" s="65" t="s">
        <v>1186</v>
      </c>
      <c r="AZ2" s="65" t="s">
        <v>1187</v>
      </c>
      <c r="BA2" s="65" t="s">
        <v>1188</v>
      </c>
      <c r="BB2" s="65" t="s">
        <v>1189</v>
      </c>
      <c r="BC2" s="65" t="s">
        <v>1190</v>
      </c>
      <c r="BD2" s="66" t="s">
        <v>1191</v>
      </c>
      <c r="BE2" s="66" t="s">
        <v>1192</v>
      </c>
      <c r="BF2" s="66" t="s">
        <v>1193</v>
      </c>
      <c r="BG2" s="66" t="s">
        <v>1194</v>
      </c>
      <c r="BH2" s="66" t="s">
        <v>1195</v>
      </c>
      <c r="BI2" s="66" t="s">
        <v>1196</v>
      </c>
      <c r="BJ2" s="66" t="s">
        <v>616</v>
      </c>
      <c r="BK2" s="66" t="s">
        <v>511</v>
      </c>
      <c r="BL2" s="66" t="s">
        <v>1197</v>
      </c>
      <c r="BM2" s="66" t="s">
        <v>1198</v>
      </c>
      <c r="BN2" s="66" t="s">
        <v>1199</v>
      </c>
      <c r="BO2" s="66" t="s">
        <v>1200</v>
      </c>
      <c r="BP2" s="66" t="s">
        <v>1201</v>
      </c>
      <c r="BQ2" s="66" t="s">
        <v>1202</v>
      </c>
      <c r="BR2" s="66" t="s">
        <v>1203</v>
      </c>
      <c r="BS2" s="66" t="s">
        <v>1204</v>
      </c>
      <c r="BT2" s="66" t="s">
        <v>1205</v>
      </c>
      <c r="BU2" s="66" t="s">
        <v>1206</v>
      </c>
      <c r="BV2" s="66" t="s">
        <v>1207</v>
      </c>
      <c r="BW2" s="66" t="s">
        <v>1208</v>
      </c>
      <c r="BX2" s="66" t="s">
        <v>1209</v>
      </c>
      <c r="BY2" s="66" t="s">
        <v>1210</v>
      </c>
      <c r="BZ2" s="66" t="s">
        <v>1211</v>
      </c>
      <c r="CA2" s="66" t="s">
        <v>1212</v>
      </c>
      <c r="CB2" s="66" t="s">
        <v>1213</v>
      </c>
      <c r="CC2" s="66" t="s">
        <v>1214</v>
      </c>
      <c r="CD2" s="66" t="s">
        <v>1215</v>
      </c>
      <c r="CE2" s="66" t="s">
        <v>1216</v>
      </c>
      <c r="CF2" s="66" t="s">
        <v>1217</v>
      </c>
      <c r="CG2" s="66" t="s">
        <v>1218</v>
      </c>
      <c r="CH2" s="66" t="s">
        <v>900</v>
      </c>
      <c r="CI2" s="66" t="s">
        <v>1219</v>
      </c>
      <c r="CJ2" s="66" t="s">
        <v>1220</v>
      </c>
      <c r="CK2" s="66" t="s">
        <v>1221</v>
      </c>
      <c r="CL2" s="66" t="s">
        <v>1222</v>
      </c>
      <c r="CM2" s="66" t="s">
        <v>1223</v>
      </c>
      <c r="CN2" s="66" t="s">
        <v>1224</v>
      </c>
      <c r="CO2" s="66" t="s">
        <v>1225</v>
      </c>
      <c r="CP2" s="66" t="s">
        <v>1226</v>
      </c>
      <c r="CQ2" s="66" t="s">
        <v>1227</v>
      </c>
      <c r="CR2" s="66" t="s">
        <v>1228</v>
      </c>
      <c r="CS2" s="66" t="s">
        <v>901</v>
      </c>
      <c r="CT2" s="66" t="s">
        <v>902</v>
      </c>
      <c r="CU2" s="66" t="s">
        <v>903</v>
      </c>
      <c r="CV2" s="66" t="s">
        <v>1229</v>
      </c>
      <c r="CW2" s="66" t="s">
        <v>1230</v>
      </c>
      <c r="CX2" s="66" t="s">
        <v>1231</v>
      </c>
      <c r="CY2" s="66" t="s">
        <v>1232</v>
      </c>
      <c r="CZ2" s="66" t="s">
        <v>1233</v>
      </c>
      <c r="DA2" s="66" t="s">
        <v>1234</v>
      </c>
      <c r="DB2" s="66" t="s">
        <v>1235</v>
      </c>
      <c r="DC2" s="66" t="s">
        <v>1236</v>
      </c>
      <c r="DD2" s="66" t="s">
        <v>1237</v>
      </c>
      <c r="DE2" s="66" t="s">
        <v>1238</v>
      </c>
      <c r="DF2" s="67" t="s">
        <v>1239</v>
      </c>
      <c r="DG2" s="67" t="s">
        <v>1240</v>
      </c>
      <c r="DH2" s="67" t="s">
        <v>1241</v>
      </c>
      <c r="DI2" s="67" t="s">
        <v>1242</v>
      </c>
      <c r="DJ2" s="67" t="s">
        <v>904</v>
      </c>
      <c r="DK2" s="67" t="s">
        <v>1243</v>
      </c>
      <c r="DL2" s="68" t="s">
        <v>1244</v>
      </c>
      <c r="DM2" s="68" t="s">
        <v>1245</v>
      </c>
      <c r="DN2" s="68" t="s">
        <v>1246</v>
      </c>
      <c r="DO2" s="68" t="s">
        <v>1247</v>
      </c>
      <c r="DP2" s="68" t="s">
        <v>1248</v>
      </c>
      <c r="DQ2" s="68" t="s">
        <v>1249</v>
      </c>
      <c r="DR2" s="69" t="s">
        <v>644</v>
      </c>
      <c r="DS2" s="69" t="s">
        <v>1250</v>
      </c>
      <c r="DT2" s="69" t="s">
        <v>906</v>
      </c>
      <c r="DU2" s="69" t="s">
        <v>1251</v>
      </c>
      <c r="DV2" s="70" t="s">
        <v>1252</v>
      </c>
      <c r="DW2" s="70" t="s">
        <v>680</v>
      </c>
      <c r="DX2" s="70" t="s">
        <v>1253</v>
      </c>
      <c r="DY2" s="70" t="s">
        <v>462</v>
      </c>
    </row>
    <row r="3" spans="2:129" x14ac:dyDescent="0.35">
      <c r="B3" s="65" t="s">
        <v>1144</v>
      </c>
      <c r="C3" s="71"/>
      <c r="D3" s="71"/>
      <c r="E3" s="71"/>
      <c r="F3" s="71"/>
      <c r="G3" s="71"/>
      <c r="H3" s="71"/>
      <c r="I3" s="72"/>
      <c r="J3" s="72"/>
      <c r="K3" s="72"/>
      <c r="L3" s="72"/>
      <c r="M3" s="72"/>
      <c r="N3" s="72"/>
      <c r="O3" s="72"/>
      <c r="P3" s="72"/>
      <c r="Q3" s="72"/>
      <c r="R3" s="72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>
        <v>5477786.0797286369</v>
      </c>
      <c r="BE3" s="71">
        <v>14868.088805097235</v>
      </c>
      <c r="BF3" s="71"/>
      <c r="BG3" s="71"/>
      <c r="BH3" s="71">
        <v>7.4669953721644795</v>
      </c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>
        <v>206.681574038707</v>
      </c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>
        <v>22.618553215046131</v>
      </c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>
        <v>1103.2289026787291</v>
      </c>
      <c r="CV3" s="71"/>
      <c r="CW3" s="71"/>
      <c r="CX3" s="71"/>
      <c r="CY3" s="71"/>
      <c r="CZ3" s="71"/>
      <c r="DA3" s="71"/>
      <c r="DB3" s="71"/>
      <c r="DC3" s="71"/>
      <c r="DD3" s="71"/>
      <c r="DE3" s="71"/>
      <c r="DF3" s="71"/>
      <c r="DG3" s="71"/>
      <c r="DH3" s="71"/>
      <c r="DI3" s="71"/>
      <c r="DJ3" s="71"/>
      <c r="DK3" s="71"/>
      <c r="DL3" s="71"/>
      <c r="DM3" s="71"/>
      <c r="DN3" s="71"/>
      <c r="DO3" s="71"/>
      <c r="DP3" s="71"/>
      <c r="DQ3" s="71"/>
      <c r="DR3" s="71"/>
      <c r="DS3" s="71"/>
      <c r="DT3" s="71"/>
      <c r="DU3" s="71"/>
      <c r="DV3" s="71"/>
      <c r="DW3" s="71"/>
      <c r="DX3" s="71"/>
      <c r="DY3" s="71"/>
    </row>
    <row r="4" spans="2:129" x14ac:dyDescent="0.35">
      <c r="B4" s="65" t="s">
        <v>1145</v>
      </c>
      <c r="C4" s="71"/>
      <c r="D4" s="71"/>
      <c r="E4" s="71"/>
      <c r="F4" s="71"/>
      <c r="G4" s="71"/>
      <c r="H4" s="71"/>
      <c r="I4" s="72"/>
      <c r="J4" s="72"/>
      <c r="K4" s="72"/>
      <c r="L4" s="72"/>
      <c r="M4" s="72"/>
      <c r="N4" s="72"/>
      <c r="O4" s="72"/>
      <c r="P4" s="72"/>
      <c r="Q4" s="72"/>
      <c r="R4" s="72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3">
        <v>4853084.8452316672</v>
      </c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>
        <v>3.1118830117861305</v>
      </c>
      <c r="BX4" s="71"/>
      <c r="BY4" s="71"/>
      <c r="BZ4" s="71"/>
      <c r="CA4" s="71"/>
      <c r="CB4" s="71"/>
      <c r="CC4" s="71"/>
      <c r="CD4" s="71"/>
      <c r="CE4" s="71"/>
      <c r="CF4" s="71"/>
      <c r="CG4" s="71">
        <v>2.9832608112207799</v>
      </c>
      <c r="CH4" s="71">
        <v>9813.2993692274977</v>
      </c>
      <c r="CI4" s="71"/>
      <c r="CJ4" s="71"/>
      <c r="CK4" s="71"/>
      <c r="CL4" s="71"/>
      <c r="CM4" s="71">
        <v>1120.3879139396649</v>
      </c>
      <c r="CN4" s="71"/>
      <c r="CO4" s="71"/>
      <c r="CP4" s="71"/>
      <c r="CQ4" s="71"/>
      <c r="CR4" s="71"/>
      <c r="CS4" s="71"/>
      <c r="CT4" s="71"/>
      <c r="CU4" s="71">
        <v>6950.8228734641116</v>
      </c>
      <c r="CV4" s="71"/>
      <c r="CW4" s="71"/>
      <c r="CX4" s="71">
        <v>97.172752387450274</v>
      </c>
      <c r="CY4" s="71"/>
      <c r="CZ4" s="71"/>
      <c r="DA4" s="71"/>
      <c r="DB4" s="71">
        <v>2521.3111014956758</v>
      </c>
      <c r="DC4" s="71"/>
      <c r="DD4" s="71"/>
      <c r="DE4" s="71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71"/>
      <c r="DS4" s="71"/>
      <c r="DT4" s="71"/>
      <c r="DU4" s="71"/>
      <c r="DV4" s="71"/>
      <c r="DW4" s="71"/>
      <c r="DX4" s="71"/>
      <c r="DY4" s="71"/>
    </row>
    <row r="5" spans="2:129" x14ac:dyDescent="0.35">
      <c r="B5" s="65" t="s">
        <v>1146</v>
      </c>
      <c r="C5" s="71"/>
      <c r="D5" s="71"/>
      <c r="E5" s="71"/>
      <c r="F5" s="71"/>
      <c r="G5" s="71"/>
      <c r="H5" s="71"/>
      <c r="I5" s="72"/>
      <c r="J5" s="72"/>
      <c r="K5" s="72"/>
      <c r="L5" s="72"/>
      <c r="M5" s="72"/>
      <c r="N5" s="72"/>
      <c r="O5" s="72"/>
      <c r="P5" s="72"/>
      <c r="Q5" s="72"/>
      <c r="R5" s="72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3">
        <v>630232.24228979659</v>
      </c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>
        <v>3163.6652719103458</v>
      </c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>
        <v>1814.1052493003021</v>
      </c>
      <c r="CV5" s="71"/>
      <c r="CW5" s="71"/>
      <c r="CX5" s="71"/>
      <c r="CY5" s="71"/>
      <c r="CZ5" s="71"/>
      <c r="DA5" s="71"/>
      <c r="DB5" s="71">
        <v>5.5456674949541815</v>
      </c>
      <c r="DC5" s="71"/>
      <c r="DD5" s="71"/>
      <c r="DE5" s="71"/>
      <c r="DF5" s="71"/>
      <c r="DG5" s="71"/>
      <c r="DH5" s="71"/>
      <c r="DI5" s="71"/>
      <c r="DJ5" s="71"/>
      <c r="DK5" s="71"/>
      <c r="DL5" s="71"/>
      <c r="DM5" s="71"/>
      <c r="DN5" s="71"/>
      <c r="DO5" s="71"/>
      <c r="DP5" s="71"/>
      <c r="DQ5" s="71"/>
      <c r="DR5" s="71"/>
      <c r="DS5" s="71"/>
      <c r="DT5" s="71"/>
      <c r="DU5" s="71"/>
      <c r="DV5" s="71"/>
      <c r="DW5" s="71"/>
      <c r="DX5" s="71"/>
      <c r="DY5" s="71"/>
    </row>
    <row r="6" spans="2:129" x14ac:dyDescent="0.35">
      <c r="B6" s="65" t="s">
        <v>1147</v>
      </c>
      <c r="C6" s="71"/>
      <c r="D6" s="71"/>
      <c r="E6" s="71"/>
      <c r="F6" s="71"/>
      <c r="G6" s="71"/>
      <c r="H6" s="71"/>
      <c r="I6" s="72"/>
      <c r="J6" s="72"/>
      <c r="K6" s="72"/>
      <c r="L6" s="72"/>
      <c r="M6" s="72"/>
      <c r="N6" s="72"/>
      <c r="O6" s="72"/>
      <c r="P6" s="72"/>
      <c r="Q6" s="72"/>
      <c r="R6" s="72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>
        <v>21146.170943431109</v>
      </c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71"/>
      <c r="DC6" s="71"/>
      <c r="DD6" s="71"/>
      <c r="DE6" s="71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71"/>
      <c r="DU6" s="71"/>
      <c r="DV6" s="71"/>
      <c r="DW6" s="71"/>
      <c r="DX6" s="71"/>
      <c r="DY6" s="71"/>
    </row>
    <row r="7" spans="2:129" x14ac:dyDescent="0.35">
      <c r="B7" s="65" t="s">
        <v>1148</v>
      </c>
      <c r="C7" s="71"/>
      <c r="D7" s="71"/>
      <c r="E7" s="71"/>
      <c r="F7" s="71"/>
      <c r="G7" s="71"/>
      <c r="H7" s="71"/>
      <c r="I7" s="72"/>
      <c r="J7" s="72"/>
      <c r="K7" s="72"/>
      <c r="L7" s="72"/>
      <c r="M7" s="72"/>
      <c r="N7" s="72"/>
      <c r="O7" s="72"/>
      <c r="P7" s="72"/>
      <c r="Q7" s="72"/>
      <c r="R7" s="72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>
        <v>823122.47686120856</v>
      </c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>
        <v>1382.473933318578</v>
      </c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>
        <v>8.6507780518910344</v>
      </c>
      <c r="CV7" s="71"/>
      <c r="CW7" s="71"/>
      <c r="CX7" s="71"/>
      <c r="CY7" s="71"/>
      <c r="CZ7" s="71"/>
      <c r="DA7" s="71"/>
      <c r="DB7" s="71">
        <v>6.1438766875105646</v>
      </c>
      <c r="DC7" s="71"/>
      <c r="DD7" s="71"/>
      <c r="DE7" s="71"/>
      <c r="DF7" s="71"/>
      <c r="DG7" s="71"/>
      <c r="DH7" s="71"/>
      <c r="DI7" s="71"/>
      <c r="DJ7" s="71"/>
      <c r="DK7" s="71"/>
      <c r="DL7" s="71"/>
      <c r="DM7" s="71"/>
      <c r="DN7" s="71"/>
      <c r="DO7" s="71"/>
      <c r="DP7" s="71"/>
      <c r="DQ7" s="71"/>
      <c r="DR7" s="71"/>
      <c r="DS7" s="71"/>
      <c r="DT7" s="71"/>
      <c r="DU7" s="71"/>
      <c r="DV7" s="71"/>
      <c r="DW7" s="71"/>
      <c r="DX7" s="71"/>
      <c r="DY7" s="71"/>
    </row>
    <row r="8" spans="2:129" x14ac:dyDescent="0.35">
      <c r="B8" s="65" t="s">
        <v>1149</v>
      </c>
      <c r="C8" s="71"/>
      <c r="D8" s="71"/>
      <c r="E8" s="71"/>
      <c r="F8" s="71"/>
      <c r="G8" s="71"/>
      <c r="H8" s="71"/>
      <c r="I8" s="72"/>
      <c r="J8" s="72"/>
      <c r="K8" s="72"/>
      <c r="L8" s="72"/>
      <c r="M8" s="72"/>
      <c r="N8" s="72"/>
      <c r="O8" s="72"/>
      <c r="P8" s="72"/>
      <c r="Q8" s="72"/>
      <c r="R8" s="72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>
        <v>101445.2351145</v>
      </c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>
        <v>226.23484531095434</v>
      </c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71"/>
      <c r="DU8" s="71"/>
      <c r="DV8" s="71"/>
      <c r="DW8" s="71"/>
      <c r="DX8" s="71"/>
      <c r="DY8" s="71"/>
    </row>
    <row r="9" spans="2:129" x14ac:dyDescent="0.35">
      <c r="B9" s="65" t="s">
        <v>658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>
        <v>303681.95861391095</v>
      </c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>
        <v>3341.7258511335813</v>
      </c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</row>
    <row r="10" spans="2:129" x14ac:dyDescent="0.35">
      <c r="B10" s="65" t="s">
        <v>659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74"/>
      <c r="BK10" s="69">
        <v>178571.41233602719</v>
      </c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>
        <v>1965.0054537332701</v>
      </c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  <c r="DU10" s="69"/>
      <c r="DV10" s="69"/>
      <c r="DW10" s="69"/>
      <c r="DX10" s="69"/>
      <c r="DY10" s="69"/>
    </row>
    <row r="11" spans="2:129" x14ac:dyDescent="0.35">
      <c r="B11" s="65" t="s">
        <v>1150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74"/>
      <c r="BK11" s="69"/>
      <c r="BL11" s="69">
        <v>733383.98395260761</v>
      </c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>
        <v>8070.1804913527085</v>
      </c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</row>
    <row r="12" spans="2:129" x14ac:dyDescent="0.35">
      <c r="B12" s="65" t="s">
        <v>1151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74"/>
      <c r="BK12" s="69"/>
      <c r="BL12" s="69"/>
      <c r="BM12" s="69">
        <v>6866.2986075011258</v>
      </c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>
        <v>75.556966449431869</v>
      </c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</row>
    <row r="13" spans="2:129" x14ac:dyDescent="0.35">
      <c r="B13" s="65" t="s">
        <v>1152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74"/>
      <c r="BK13" s="69"/>
      <c r="BL13" s="69"/>
      <c r="BM13" s="69"/>
      <c r="BN13" s="69">
        <v>1659.9450825479269</v>
      </c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>
        <v>18.266088045305356</v>
      </c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  <c r="DW13" s="69"/>
      <c r="DX13" s="69"/>
      <c r="DY13" s="69"/>
    </row>
    <row r="14" spans="2:129" x14ac:dyDescent="0.35">
      <c r="B14" s="65" t="s">
        <v>1153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74"/>
      <c r="BK14" s="69"/>
      <c r="BL14" s="69"/>
      <c r="BM14" s="69"/>
      <c r="BN14" s="69"/>
      <c r="BO14" s="69">
        <v>142347.91565293461</v>
      </c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>
        <v>1566.4009536936783</v>
      </c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  <c r="DU14" s="69"/>
      <c r="DV14" s="69"/>
      <c r="DW14" s="69"/>
      <c r="DX14" s="69"/>
      <c r="DY14" s="69"/>
    </row>
    <row r="15" spans="2:129" x14ac:dyDescent="0.35">
      <c r="B15" s="65" t="s">
        <v>1154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74"/>
      <c r="BK15" s="69"/>
      <c r="BL15" s="69"/>
      <c r="BM15" s="69"/>
      <c r="BN15" s="69"/>
      <c r="BO15" s="69"/>
      <c r="BP15" s="69">
        <v>33668.885085929032</v>
      </c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>
        <v>370.49347344844557</v>
      </c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  <c r="DU15" s="69"/>
      <c r="DV15" s="69"/>
      <c r="DW15" s="69"/>
      <c r="DX15" s="69"/>
      <c r="DY15" s="69"/>
    </row>
    <row r="16" spans="2:129" x14ac:dyDescent="0.35">
      <c r="B16" s="65" t="s">
        <v>1155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74"/>
      <c r="BK16" s="69"/>
      <c r="BL16" s="69"/>
      <c r="BM16" s="69"/>
      <c r="BN16" s="69"/>
      <c r="BO16" s="69"/>
      <c r="BP16" s="69"/>
      <c r="BQ16" s="69">
        <v>113806.45042167514</v>
      </c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>
        <v>1252.3297700518815</v>
      </c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</row>
    <row r="17" spans="2:129" x14ac:dyDescent="0.35">
      <c r="B17" s="65" t="s">
        <v>1156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74"/>
      <c r="BK17" s="69"/>
      <c r="BL17" s="69"/>
      <c r="BM17" s="69"/>
      <c r="BN17" s="69"/>
      <c r="BO17" s="69"/>
      <c r="BP17" s="69"/>
      <c r="BQ17" s="69"/>
      <c r="BR17" s="69">
        <v>1175.7534097020382</v>
      </c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>
        <v>12.93802760523876</v>
      </c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  <c r="DU17" s="69"/>
      <c r="DV17" s="69"/>
      <c r="DW17" s="69"/>
      <c r="DX17" s="69"/>
      <c r="DY17" s="69"/>
    </row>
    <row r="18" spans="2:129" x14ac:dyDescent="0.35">
      <c r="B18" s="65" t="s">
        <v>1157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74"/>
      <c r="BK18" s="69"/>
      <c r="BL18" s="69"/>
      <c r="BM18" s="69"/>
      <c r="BN18" s="69"/>
      <c r="BO18" s="69"/>
      <c r="BP18" s="69"/>
      <c r="BQ18" s="69"/>
      <c r="BR18" s="69"/>
      <c r="BS18" s="69">
        <v>511549.48908193607</v>
      </c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>
        <v>5629.1067128311633</v>
      </c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</row>
    <row r="19" spans="2:129" x14ac:dyDescent="0.35">
      <c r="B19" s="65" t="s">
        <v>1158</v>
      </c>
      <c r="C19" s="71"/>
      <c r="D19" s="71"/>
      <c r="E19" s="71"/>
      <c r="F19" s="71"/>
      <c r="G19" s="71"/>
      <c r="H19" s="71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>
        <v>926984.10454484425</v>
      </c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>
        <v>2769.6967345091034</v>
      </c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</row>
    <row r="20" spans="2:129" x14ac:dyDescent="0.35">
      <c r="B20" s="65" t="s">
        <v>1159</v>
      </c>
      <c r="C20" s="71"/>
      <c r="D20" s="71"/>
      <c r="E20" s="71"/>
      <c r="F20" s="71"/>
      <c r="G20" s="71"/>
      <c r="H20" s="71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>
        <v>853742.2944199139</v>
      </c>
      <c r="BV20" s="71"/>
      <c r="BW20" s="71"/>
      <c r="BX20" s="71">
        <v>151.3776863876617</v>
      </c>
      <c r="BY20" s="71">
        <v>4562.2308535227648</v>
      </c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>
        <v>270.012429162415</v>
      </c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1"/>
    </row>
    <row r="21" spans="2:129" x14ac:dyDescent="0.35">
      <c r="B21" s="65" t="s">
        <v>1160</v>
      </c>
      <c r="C21" s="71"/>
      <c r="D21" s="71"/>
      <c r="E21" s="71"/>
      <c r="F21" s="71"/>
      <c r="G21" s="71"/>
      <c r="H21" s="71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>
        <v>13397.62337785256</v>
      </c>
      <c r="BF21" s="71"/>
      <c r="BG21" s="71">
        <v>3964.2158793271019</v>
      </c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3">
        <v>3073919.8117404031</v>
      </c>
      <c r="BW21" s="71"/>
      <c r="BX21" s="71">
        <v>581.65790906156258</v>
      </c>
      <c r="BY21" s="71">
        <v>566.61860603444381</v>
      </c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  <c r="CY21" s="71"/>
      <c r="CZ21" s="71"/>
      <c r="DA21" s="71"/>
      <c r="DB21" s="71"/>
      <c r="DC21" s="71"/>
      <c r="DD21" s="71"/>
      <c r="DE21" s="71"/>
      <c r="DF21" s="71"/>
      <c r="DG21" s="71"/>
      <c r="DH21" s="71"/>
      <c r="DI21" s="71"/>
      <c r="DJ21" s="71"/>
      <c r="DK21" s="71"/>
      <c r="DL21" s="71"/>
      <c r="DM21" s="71"/>
      <c r="DN21" s="71"/>
      <c r="DO21" s="71"/>
      <c r="DP21" s="71"/>
      <c r="DQ21" s="71"/>
      <c r="DR21" s="71"/>
      <c r="DS21" s="71"/>
      <c r="DT21" s="71"/>
      <c r="DU21" s="71"/>
      <c r="DV21" s="71"/>
      <c r="DW21" s="71"/>
      <c r="DX21" s="71"/>
      <c r="DY21" s="71"/>
    </row>
    <row r="22" spans="2:129" x14ac:dyDescent="0.35">
      <c r="B22" s="65" t="s">
        <v>1161</v>
      </c>
      <c r="C22" s="71"/>
      <c r="D22" s="71"/>
      <c r="E22" s="71"/>
      <c r="F22" s="71"/>
      <c r="G22" s="71"/>
      <c r="H22" s="71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>
        <v>1210.0377557366478</v>
      </c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>
        <v>2351354.5665875142</v>
      </c>
      <c r="BX22" s="71"/>
      <c r="BY22" s="71"/>
      <c r="BZ22" s="71"/>
      <c r="CA22" s="71"/>
      <c r="CB22" s="71"/>
      <c r="CC22" s="71"/>
      <c r="CD22" s="71"/>
      <c r="CE22" s="71"/>
      <c r="CF22" s="71"/>
      <c r="CG22" s="71">
        <v>255.3142592349391</v>
      </c>
      <c r="CH22" s="71">
        <v>4.3876788473632518</v>
      </c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>
        <v>2120.9041206755901</v>
      </c>
      <c r="CV22" s="71"/>
      <c r="CW22" s="71"/>
      <c r="CX22" s="71">
        <v>351.76395418784756</v>
      </c>
      <c r="CY22" s="71"/>
      <c r="CZ22" s="71"/>
      <c r="DA22" s="71"/>
      <c r="DB22" s="71">
        <v>1282.3584165407519</v>
      </c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  <c r="DY22" s="71"/>
    </row>
    <row r="23" spans="2:129" x14ac:dyDescent="0.35">
      <c r="B23" s="65" t="s">
        <v>1162</v>
      </c>
      <c r="C23" s="71"/>
      <c r="D23" s="71"/>
      <c r="E23" s="71"/>
      <c r="F23" s="71"/>
      <c r="G23" s="71"/>
      <c r="H23" s="71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>
        <v>450.02210530860322</v>
      </c>
      <c r="BW23" s="71"/>
      <c r="BX23" s="71">
        <v>709308.55292530311</v>
      </c>
      <c r="BY23" s="71">
        <v>974933.94353621686</v>
      </c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1">
        <v>4743.0175696606302</v>
      </c>
      <c r="CV23" s="71"/>
      <c r="CW23" s="71"/>
      <c r="CX23" s="71"/>
      <c r="CY23" s="71"/>
      <c r="CZ23" s="71"/>
      <c r="DA23" s="71"/>
      <c r="DB23" s="71"/>
      <c r="DC23" s="71"/>
      <c r="DD23" s="71"/>
      <c r="DE23" s="71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1"/>
      <c r="DY23" s="71"/>
    </row>
    <row r="24" spans="2:129" x14ac:dyDescent="0.35">
      <c r="B24" s="65" t="s">
        <v>1163</v>
      </c>
      <c r="C24" s="71"/>
      <c r="D24" s="71"/>
      <c r="E24" s="71"/>
      <c r="F24" s="71"/>
      <c r="G24" s="71"/>
      <c r="H24" s="71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>
        <v>8.9287697252693512</v>
      </c>
      <c r="BE24" s="71">
        <v>12874.623662004527</v>
      </c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>
        <v>36.823704743791119</v>
      </c>
      <c r="BW24" s="71">
        <v>215.59391888579384</v>
      </c>
      <c r="BX24" s="71"/>
      <c r="BY24" s="71"/>
      <c r="BZ24" s="71">
        <v>587346.33199961146</v>
      </c>
      <c r="CA24" s="71"/>
      <c r="CB24" s="71"/>
      <c r="CC24" s="71"/>
      <c r="CD24" s="71">
        <v>4.587932057225383</v>
      </c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  <c r="CS24" s="71"/>
      <c r="CT24" s="71">
        <v>1005.219303839229</v>
      </c>
      <c r="CU24" s="71"/>
      <c r="CV24" s="71"/>
      <c r="CW24" s="71"/>
      <c r="CX24" s="71"/>
      <c r="CY24" s="71"/>
      <c r="CZ24" s="71"/>
      <c r="DA24" s="71"/>
      <c r="DB24" s="71">
        <v>5617.6695811320687</v>
      </c>
      <c r="DC24" s="71"/>
      <c r="DD24" s="71"/>
      <c r="DE24" s="71"/>
      <c r="DF24" s="71"/>
      <c r="DG24" s="71"/>
      <c r="DH24" s="71"/>
      <c r="DI24" s="71"/>
      <c r="DJ24" s="71"/>
      <c r="DK24" s="71"/>
      <c r="DL24" s="71"/>
      <c r="DM24" s="71"/>
      <c r="DN24" s="71"/>
      <c r="DO24" s="71"/>
      <c r="DP24" s="71"/>
      <c r="DQ24" s="71"/>
      <c r="DR24" s="71"/>
      <c r="DS24" s="71"/>
      <c r="DT24" s="71"/>
      <c r="DU24" s="71"/>
      <c r="DV24" s="71"/>
      <c r="DW24" s="71"/>
      <c r="DX24" s="71"/>
      <c r="DY24" s="71"/>
    </row>
    <row r="25" spans="2:129" x14ac:dyDescent="0.35">
      <c r="B25" s="65" t="s">
        <v>1164</v>
      </c>
      <c r="C25" s="71"/>
      <c r="D25" s="71"/>
      <c r="E25" s="71"/>
      <c r="F25" s="71"/>
      <c r="G25" s="71"/>
      <c r="H25" s="71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>
        <v>264613.71614235826</v>
      </c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>
        <v>488.25882174681897</v>
      </c>
      <c r="CV25" s="71"/>
      <c r="CW25" s="71"/>
      <c r="CX25" s="71"/>
      <c r="CY25" s="71"/>
      <c r="CZ25" s="71"/>
      <c r="DA25" s="71"/>
      <c r="DB25" s="71">
        <v>3725.9732313672166</v>
      </c>
      <c r="DC25" s="71"/>
      <c r="DD25" s="71"/>
      <c r="DE25" s="71"/>
      <c r="DF25" s="71"/>
      <c r="DG25" s="71"/>
      <c r="DH25" s="71"/>
      <c r="DI25" s="71"/>
      <c r="DJ25" s="71"/>
      <c r="DK25" s="71"/>
      <c r="DL25" s="71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  <c r="DX25" s="71"/>
      <c r="DY25" s="71"/>
    </row>
    <row r="26" spans="2:129" x14ac:dyDescent="0.35">
      <c r="B26" s="65" t="s">
        <v>1165</v>
      </c>
      <c r="C26" s="71"/>
      <c r="D26" s="71"/>
      <c r="E26" s="71"/>
      <c r="F26" s="71"/>
      <c r="G26" s="71"/>
      <c r="H26" s="71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>
        <v>773997.45302313659</v>
      </c>
      <c r="CC26" s="71"/>
      <c r="CD26" s="71"/>
      <c r="CE26" s="71">
        <v>64.177484422798258</v>
      </c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>
        <v>12.728340847801555</v>
      </c>
      <c r="CU26" s="71"/>
      <c r="CV26" s="71"/>
      <c r="CW26" s="71"/>
      <c r="CX26" s="71"/>
      <c r="CY26" s="71"/>
      <c r="CZ26" s="71"/>
      <c r="DA26" s="71"/>
      <c r="DB26" s="71"/>
      <c r="DC26" s="71"/>
      <c r="DD26" s="71"/>
      <c r="DE26" s="71"/>
      <c r="DF26" s="71"/>
      <c r="DG26" s="71"/>
      <c r="DH26" s="71"/>
      <c r="DI26" s="71"/>
      <c r="DJ26" s="71"/>
      <c r="DK26" s="71"/>
      <c r="DL26" s="71"/>
      <c r="DM26" s="71"/>
      <c r="DN26" s="71"/>
      <c r="DO26" s="71"/>
      <c r="DP26" s="71"/>
      <c r="DQ26" s="71"/>
      <c r="DR26" s="71"/>
      <c r="DS26" s="71"/>
      <c r="DT26" s="71"/>
      <c r="DU26" s="71"/>
      <c r="DV26" s="71"/>
      <c r="DW26" s="71"/>
      <c r="DX26" s="71"/>
      <c r="DY26" s="71"/>
    </row>
    <row r="27" spans="2:129" x14ac:dyDescent="0.35">
      <c r="B27" s="65" t="s">
        <v>1166</v>
      </c>
      <c r="C27" s="71"/>
      <c r="D27" s="71"/>
      <c r="E27" s="71"/>
      <c r="F27" s="71"/>
      <c r="G27" s="71"/>
      <c r="H27" s="71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>
        <v>181862.38733732208</v>
      </c>
      <c r="CD27" s="71">
        <v>1952.0744687007361</v>
      </c>
      <c r="CE27" s="71"/>
      <c r="CF27" s="71"/>
      <c r="CG27" s="71"/>
      <c r="CH27" s="71">
        <v>22515.237245579876</v>
      </c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>
        <v>1730.5531760864194</v>
      </c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</row>
    <row r="28" spans="2:129" x14ac:dyDescent="0.35">
      <c r="B28" s="65" t="s">
        <v>1167</v>
      </c>
      <c r="C28" s="71"/>
      <c r="D28" s="71"/>
      <c r="E28" s="71"/>
      <c r="F28" s="71"/>
      <c r="G28" s="71"/>
      <c r="H28" s="71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>
        <v>42.566676746380033</v>
      </c>
      <c r="BG28" s="71"/>
      <c r="BH28" s="71">
        <v>7261.5513849669187</v>
      </c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>
        <v>19.129607488034853</v>
      </c>
      <c r="BW28" s="71"/>
      <c r="BX28" s="71"/>
      <c r="BY28" s="71"/>
      <c r="BZ28" s="71"/>
      <c r="CA28" s="71"/>
      <c r="CB28" s="71"/>
      <c r="CC28" s="71"/>
      <c r="CD28" s="71">
        <v>730155.45294247265</v>
      </c>
      <c r="CE28" s="71">
        <v>28.301485971999963</v>
      </c>
      <c r="CF28" s="71"/>
      <c r="CG28" s="71"/>
      <c r="CH28" s="71"/>
      <c r="CI28" s="71"/>
      <c r="CJ28" s="71">
        <v>16.205711818581083</v>
      </c>
      <c r="CK28" s="71"/>
      <c r="CL28" s="71"/>
      <c r="CM28" s="71">
        <v>207.5806723364062</v>
      </c>
      <c r="CN28" s="71"/>
      <c r="CO28" s="71"/>
      <c r="CP28" s="71"/>
      <c r="CQ28" s="71"/>
      <c r="CR28" s="71"/>
      <c r="CS28" s="71"/>
      <c r="CT28" s="71"/>
      <c r="CU28" s="71">
        <v>9791.6940372541121</v>
      </c>
      <c r="CV28" s="71"/>
      <c r="CW28" s="71"/>
      <c r="CX28" s="71">
        <v>172.21748947687831</v>
      </c>
      <c r="CY28" s="71"/>
      <c r="CZ28" s="71"/>
      <c r="DA28" s="71">
        <v>160.0854644026397</v>
      </c>
      <c r="DB28" s="71">
        <v>169.47056985338176</v>
      </c>
      <c r="DC28" s="71"/>
      <c r="DD28" s="71"/>
      <c r="DE28" s="71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71"/>
      <c r="DU28" s="71"/>
      <c r="DV28" s="71"/>
      <c r="DW28" s="71"/>
      <c r="DX28" s="71"/>
      <c r="DY28" s="71"/>
    </row>
    <row r="29" spans="2:129" x14ac:dyDescent="0.35">
      <c r="B29" s="65" t="s">
        <v>1168</v>
      </c>
      <c r="C29" s="71"/>
      <c r="D29" s="71"/>
      <c r="E29" s="71"/>
      <c r="F29" s="71"/>
      <c r="G29" s="71"/>
      <c r="H29" s="71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>
        <v>490486.20278363227</v>
      </c>
      <c r="CF29" s="71"/>
      <c r="CG29" s="71"/>
      <c r="CH29" s="71">
        <v>247.84013978825416</v>
      </c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>
        <v>4031.9533715365837</v>
      </c>
      <c r="CV29" s="71"/>
      <c r="CW29" s="71"/>
      <c r="CX29" s="71"/>
      <c r="CY29" s="71"/>
      <c r="CZ29" s="71"/>
      <c r="DA29" s="71"/>
      <c r="DB29" s="71"/>
      <c r="DC29" s="71"/>
      <c r="DD29" s="71"/>
      <c r="DE29" s="71"/>
      <c r="DF29" s="71"/>
      <c r="DG29" s="71"/>
      <c r="DH29" s="71"/>
      <c r="DI29" s="71"/>
      <c r="DJ29" s="71"/>
      <c r="DK29" s="71"/>
      <c r="DL29" s="71"/>
      <c r="DM29" s="71"/>
      <c r="DN29" s="71"/>
      <c r="DO29" s="71"/>
      <c r="DP29" s="71"/>
      <c r="DQ29" s="71"/>
      <c r="DR29" s="71"/>
      <c r="DS29" s="71"/>
      <c r="DT29" s="71"/>
      <c r="DU29" s="71"/>
      <c r="DV29" s="71"/>
      <c r="DW29" s="71"/>
      <c r="DX29" s="71"/>
      <c r="DY29" s="71"/>
    </row>
    <row r="30" spans="2:129" x14ac:dyDescent="0.35">
      <c r="B30" s="65" t="s">
        <v>1169</v>
      </c>
      <c r="C30" s="71"/>
      <c r="D30" s="71"/>
      <c r="E30" s="71"/>
      <c r="F30" s="71"/>
      <c r="G30" s="71"/>
      <c r="H30" s="71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3">
        <v>4141562.0974347349</v>
      </c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>
        <v>2872.7198070894697</v>
      </c>
      <c r="CU30" s="71"/>
      <c r="CV30" s="71"/>
      <c r="CW30" s="71"/>
      <c r="CX30" s="71">
        <v>11385.649613432322</v>
      </c>
      <c r="CY30" s="71"/>
      <c r="CZ30" s="71"/>
      <c r="DA30" s="71"/>
      <c r="DB30" s="71"/>
      <c r="DC30" s="71"/>
      <c r="DD30" s="71"/>
      <c r="DE30" s="71"/>
      <c r="DF30" s="71"/>
      <c r="DG30" s="71"/>
      <c r="DH30" s="71"/>
      <c r="DI30" s="71"/>
      <c r="DJ30" s="71"/>
      <c r="DK30" s="71"/>
      <c r="DL30" s="71"/>
      <c r="DM30" s="71"/>
      <c r="DN30" s="71"/>
      <c r="DO30" s="71"/>
      <c r="DP30" s="71"/>
      <c r="DQ30" s="71"/>
      <c r="DR30" s="71"/>
      <c r="DS30" s="71"/>
      <c r="DT30" s="71"/>
      <c r="DU30" s="71"/>
      <c r="DV30" s="71"/>
      <c r="DW30" s="71"/>
      <c r="DX30" s="71"/>
      <c r="DY30" s="71"/>
    </row>
    <row r="31" spans="2:129" x14ac:dyDescent="0.35">
      <c r="B31" s="65" t="s">
        <v>1170</v>
      </c>
      <c r="C31" s="71"/>
      <c r="D31" s="71"/>
      <c r="E31" s="71"/>
      <c r="F31" s="71"/>
      <c r="G31" s="71"/>
      <c r="H31" s="71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>
        <v>990.37720697288262</v>
      </c>
      <c r="BV31" s="71"/>
      <c r="BW31" s="71">
        <v>27110.029738680405</v>
      </c>
      <c r="BX31" s="71"/>
      <c r="BY31" s="71">
        <v>656.91048298705903</v>
      </c>
      <c r="BZ31" s="71"/>
      <c r="CA31" s="71"/>
      <c r="CB31" s="71"/>
      <c r="CC31" s="71"/>
      <c r="CD31" s="71">
        <v>57.236536139579442</v>
      </c>
      <c r="CE31" s="71"/>
      <c r="CF31" s="71">
        <v>252.19723521746303</v>
      </c>
      <c r="CG31" s="73">
        <v>1582016.129341078</v>
      </c>
      <c r="CH31" s="71">
        <v>7313.4359660461951</v>
      </c>
      <c r="CI31" s="71">
        <v>4221.2078532218638</v>
      </c>
      <c r="CJ31" s="71">
        <v>1801.001558008719</v>
      </c>
      <c r="CK31" s="71"/>
      <c r="CL31" s="71"/>
      <c r="CM31" s="71"/>
      <c r="CN31" s="71"/>
      <c r="CO31" s="71"/>
      <c r="CP31" s="71"/>
      <c r="CQ31" s="71"/>
      <c r="CR31" s="71"/>
      <c r="CS31" s="71"/>
      <c r="CT31" s="71">
        <v>3921.7327343975953</v>
      </c>
      <c r="CU31" s="71">
        <v>90243.8073825756</v>
      </c>
      <c r="CV31" s="71">
        <v>3581.3246225751091</v>
      </c>
      <c r="CW31" s="71"/>
      <c r="CX31" s="71">
        <v>315.44804009327373</v>
      </c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  <c r="DK31" s="71"/>
      <c r="DL31" s="71"/>
      <c r="DM31" s="71"/>
      <c r="DN31" s="71"/>
      <c r="DO31" s="71"/>
      <c r="DP31" s="71"/>
      <c r="DQ31" s="71"/>
      <c r="DR31" s="71"/>
      <c r="DS31" s="71"/>
      <c r="DT31" s="71"/>
      <c r="DU31" s="71"/>
      <c r="DV31" s="71"/>
      <c r="DW31" s="71"/>
      <c r="DX31" s="71"/>
      <c r="DY31" s="71"/>
    </row>
    <row r="32" spans="2:129" x14ac:dyDescent="0.35">
      <c r="B32" s="65" t="s">
        <v>896</v>
      </c>
      <c r="C32" s="71"/>
      <c r="D32" s="71"/>
      <c r="E32" s="71"/>
      <c r="F32" s="71"/>
      <c r="G32" s="71"/>
      <c r="H32" s="71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>
        <v>314.51482699544397</v>
      </c>
      <c r="BW32" s="71">
        <v>306.32706922245251</v>
      </c>
      <c r="BX32" s="71"/>
      <c r="BY32" s="71"/>
      <c r="BZ32" s="71"/>
      <c r="CA32" s="71"/>
      <c r="CB32" s="71">
        <v>8747.6066130875188</v>
      </c>
      <c r="CC32" s="71"/>
      <c r="CD32" s="71">
        <v>3948.3789303054982</v>
      </c>
      <c r="CE32" s="71">
        <v>201.5031536028857</v>
      </c>
      <c r="CF32" s="71"/>
      <c r="CG32" s="71">
        <v>3660.3298194958788</v>
      </c>
      <c r="CH32" s="71">
        <v>1911768.1087651991</v>
      </c>
      <c r="CI32" s="71"/>
      <c r="CJ32" s="71">
        <v>18269.123948887693</v>
      </c>
      <c r="CK32" s="71"/>
      <c r="CL32" s="71"/>
      <c r="CM32" s="71">
        <v>94.041935271185395</v>
      </c>
      <c r="CN32" s="71"/>
      <c r="CO32" s="71"/>
      <c r="CP32" s="71"/>
      <c r="CQ32" s="71"/>
      <c r="CR32" s="71"/>
      <c r="CS32" s="71"/>
      <c r="CT32" s="71"/>
      <c r="CU32" s="71"/>
      <c r="CV32" s="71"/>
      <c r="CW32" s="71"/>
      <c r="CX32" s="71"/>
      <c r="CY32" s="71"/>
      <c r="CZ32" s="71"/>
      <c r="DA32" s="71"/>
      <c r="DB32" s="71"/>
      <c r="DC32" s="71"/>
      <c r="DD32" s="71"/>
      <c r="DE32" s="71"/>
      <c r="DF32" s="71"/>
      <c r="DG32" s="71"/>
      <c r="DH32" s="71"/>
      <c r="DI32" s="71"/>
      <c r="DJ32" s="71"/>
      <c r="DK32" s="71"/>
      <c r="DL32" s="71"/>
      <c r="DM32" s="71"/>
      <c r="DN32" s="71"/>
      <c r="DO32" s="71"/>
      <c r="DP32" s="71"/>
      <c r="DQ32" s="71"/>
      <c r="DR32" s="71"/>
      <c r="DS32" s="71"/>
      <c r="DT32" s="71"/>
      <c r="DU32" s="71"/>
      <c r="DV32" s="71"/>
      <c r="DW32" s="71"/>
      <c r="DX32" s="71"/>
      <c r="DY32" s="71"/>
    </row>
    <row r="33" spans="2:129" x14ac:dyDescent="0.35">
      <c r="B33" s="65" t="s">
        <v>1171</v>
      </c>
      <c r="C33" s="71"/>
      <c r="D33" s="71"/>
      <c r="E33" s="71"/>
      <c r="F33" s="71"/>
      <c r="G33" s="71"/>
      <c r="H33" s="71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>
        <v>722501.47116574214</v>
      </c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>
        <v>6744.4683481127304</v>
      </c>
      <c r="CU33" s="71"/>
      <c r="CV33" s="71"/>
      <c r="CW33" s="71"/>
      <c r="CX33" s="71"/>
      <c r="CY33" s="71"/>
      <c r="CZ33" s="71"/>
      <c r="DA33" s="71"/>
      <c r="DB33" s="71"/>
      <c r="DC33" s="71"/>
      <c r="DD33" s="71"/>
      <c r="DE33" s="71"/>
      <c r="DF33" s="71"/>
      <c r="DG33" s="71"/>
      <c r="DH33" s="71"/>
      <c r="DI33" s="71"/>
      <c r="DJ33" s="71"/>
      <c r="DK33" s="71"/>
      <c r="DL33" s="71"/>
      <c r="DM33" s="71"/>
      <c r="DN33" s="71"/>
      <c r="DO33" s="71"/>
      <c r="DP33" s="71"/>
      <c r="DQ33" s="71"/>
      <c r="DR33" s="71"/>
      <c r="DS33" s="71"/>
      <c r="DT33" s="71"/>
      <c r="DU33" s="71"/>
      <c r="DV33" s="71"/>
      <c r="DW33" s="71"/>
      <c r="DX33" s="71"/>
      <c r="DY33" s="71"/>
    </row>
    <row r="34" spans="2:129" x14ac:dyDescent="0.35">
      <c r="B34" s="65" t="s">
        <v>1172</v>
      </c>
      <c r="C34" s="71"/>
      <c r="D34" s="71"/>
      <c r="E34" s="71"/>
      <c r="F34" s="71"/>
      <c r="G34" s="71"/>
      <c r="H34" s="71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>
        <v>35136.447877029503</v>
      </c>
      <c r="CF34" s="71"/>
      <c r="CG34" s="71"/>
      <c r="CH34" s="71"/>
      <c r="CI34" s="71">
        <v>939.55829692069926</v>
      </c>
      <c r="CJ34" s="73">
        <v>1811902.9332576937</v>
      </c>
      <c r="CK34" s="71"/>
      <c r="CL34" s="71"/>
      <c r="CM34" s="71"/>
      <c r="CN34" s="71"/>
      <c r="CO34" s="71"/>
      <c r="CP34" s="71"/>
      <c r="CQ34" s="71"/>
      <c r="CR34" s="71"/>
      <c r="CS34" s="71"/>
      <c r="CT34" s="71">
        <v>76.633332866892985</v>
      </c>
      <c r="CU34" s="71">
        <v>4742.2532629759808</v>
      </c>
      <c r="CV34" s="71">
        <v>135.41455469164447</v>
      </c>
      <c r="CW34" s="71"/>
      <c r="CX34" s="71">
        <v>4489.4521627895301</v>
      </c>
      <c r="CY34" s="71"/>
      <c r="CZ34" s="71"/>
      <c r="DA34" s="71">
        <v>763.59293792656842</v>
      </c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</row>
    <row r="35" spans="2:129" x14ac:dyDescent="0.35">
      <c r="B35" s="65" t="s">
        <v>1173</v>
      </c>
      <c r="C35" s="71"/>
      <c r="D35" s="71"/>
      <c r="E35" s="71"/>
      <c r="F35" s="71"/>
      <c r="G35" s="71"/>
      <c r="H35" s="71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>
        <v>3195.0385866045572</v>
      </c>
      <c r="CL35" s="71"/>
      <c r="CM35" s="71"/>
      <c r="CN35" s="71"/>
      <c r="CO35" s="71"/>
      <c r="CP35" s="71"/>
      <c r="CQ35" s="71"/>
      <c r="CR35" s="71"/>
      <c r="CS35" s="71"/>
      <c r="CT35" s="71"/>
      <c r="CU35" s="71">
        <v>27.459525332719654</v>
      </c>
      <c r="CV35" s="71">
        <v>6.4068077049012775</v>
      </c>
      <c r="CW35" s="71"/>
      <c r="CX35" s="71"/>
      <c r="CY35" s="71"/>
      <c r="CZ35" s="71"/>
      <c r="DA35" s="71"/>
      <c r="DB35" s="71"/>
      <c r="DC35" s="71"/>
      <c r="DD35" s="71"/>
      <c r="DE35" s="71"/>
      <c r="DF35" s="71"/>
      <c r="DG35" s="71"/>
      <c r="DH35" s="71"/>
      <c r="DI35" s="71"/>
      <c r="DJ35" s="71"/>
      <c r="DK35" s="71"/>
      <c r="DL35" s="71"/>
      <c r="DM35" s="71"/>
      <c r="DN35" s="71"/>
      <c r="DO35" s="71"/>
      <c r="DP35" s="71"/>
      <c r="DQ35" s="71"/>
      <c r="DR35" s="71"/>
      <c r="DS35" s="71"/>
      <c r="DT35" s="71"/>
      <c r="DU35" s="71"/>
      <c r="DV35" s="71"/>
      <c r="DW35" s="71"/>
      <c r="DX35" s="71"/>
      <c r="DY35" s="71"/>
    </row>
    <row r="36" spans="2:129" x14ac:dyDescent="0.35">
      <c r="B36" s="65" t="s">
        <v>1174</v>
      </c>
      <c r="C36" s="71"/>
      <c r="D36" s="71"/>
      <c r="E36" s="71"/>
      <c r="F36" s="71"/>
      <c r="G36" s="71"/>
      <c r="H36" s="71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>
        <v>919.47924663542722</v>
      </c>
      <c r="CE36" s="71"/>
      <c r="CF36" s="71"/>
      <c r="CG36" s="71">
        <v>26.666229784348911</v>
      </c>
      <c r="CH36" s="71"/>
      <c r="CI36" s="71"/>
      <c r="CJ36" s="71"/>
      <c r="CK36" s="71"/>
      <c r="CL36" s="73">
        <v>288068.96665039146</v>
      </c>
      <c r="CM36" s="71"/>
      <c r="CN36" s="71"/>
      <c r="CO36" s="71"/>
      <c r="CP36" s="71"/>
      <c r="CQ36" s="71"/>
      <c r="CR36" s="71"/>
      <c r="CS36" s="71"/>
      <c r="CT36" s="71"/>
      <c r="CU36" s="71">
        <v>365.00090457964689</v>
      </c>
      <c r="CV36" s="71"/>
      <c r="CW36" s="71"/>
      <c r="CX36" s="71"/>
      <c r="CY36" s="71"/>
      <c r="CZ36" s="71"/>
      <c r="DA36" s="71"/>
      <c r="DB36" s="71">
        <v>4807.7030147827545</v>
      </c>
      <c r="DC36" s="71"/>
      <c r="DD36" s="71"/>
      <c r="DE36" s="71"/>
      <c r="DF36" s="71"/>
      <c r="DG36" s="71"/>
      <c r="DH36" s="71"/>
      <c r="DI36" s="71"/>
      <c r="DJ36" s="71"/>
      <c r="DK36" s="71"/>
      <c r="DL36" s="71"/>
      <c r="DM36" s="71"/>
      <c r="DN36" s="71"/>
      <c r="DO36" s="71"/>
      <c r="DP36" s="71"/>
      <c r="DQ36" s="71"/>
      <c r="DR36" s="71"/>
      <c r="DS36" s="71"/>
      <c r="DT36" s="71"/>
      <c r="DU36" s="71"/>
      <c r="DV36" s="71"/>
      <c r="DW36" s="71"/>
      <c r="DX36" s="71"/>
      <c r="DY36" s="71"/>
    </row>
    <row r="37" spans="2:129" x14ac:dyDescent="0.35">
      <c r="B37" s="65" t="s">
        <v>1175</v>
      </c>
      <c r="C37" s="71"/>
      <c r="D37" s="71"/>
      <c r="E37" s="71"/>
      <c r="F37" s="71"/>
      <c r="G37" s="71"/>
      <c r="H37" s="71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>
        <v>1251367.910062518</v>
      </c>
      <c r="CN37" s="71"/>
      <c r="CO37" s="71"/>
      <c r="CP37" s="71"/>
      <c r="CQ37" s="71"/>
      <c r="CR37" s="71"/>
      <c r="CS37" s="71"/>
      <c r="CT37" s="71">
        <v>638.66196704874199</v>
      </c>
      <c r="CU37" s="71">
        <v>97.448276864231232</v>
      </c>
      <c r="CV37" s="71"/>
      <c r="CW37" s="71"/>
      <c r="CX37" s="71"/>
      <c r="CY37" s="71"/>
      <c r="CZ37" s="71"/>
      <c r="DA37" s="71"/>
      <c r="DB37" s="71">
        <v>984.53060346189466</v>
      </c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</row>
    <row r="38" spans="2:129" x14ac:dyDescent="0.35">
      <c r="B38" s="65" t="s">
        <v>1176</v>
      </c>
      <c r="C38" s="71"/>
      <c r="D38" s="71"/>
      <c r="E38" s="71"/>
      <c r="F38" s="71"/>
      <c r="G38" s="71"/>
      <c r="H38" s="71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>
        <v>145249.53604485086</v>
      </c>
      <c r="CO38" s="71"/>
      <c r="CP38" s="71"/>
      <c r="CQ38" s="71"/>
      <c r="CR38" s="71"/>
      <c r="CS38" s="71"/>
      <c r="CT38" s="75">
        <v>11752.162928703268</v>
      </c>
      <c r="CU38" s="75">
        <v>11.939711976095321</v>
      </c>
      <c r="CV38" s="71"/>
      <c r="CW38" s="71"/>
      <c r="CX38" s="71"/>
      <c r="CY38" s="71"/>
      <c r="CZ38" s="71"/>
      <c r="DA38" s="71"/>
      <c r="DB38" s="71"/>
      <c r="DC38" s="71"/>
      <c r="DD38" s="71"/>
      <c r="DE38" s="75">
        <v>1556.0898749819232</v>
      </c>
      <c r="DF38" s="71"/>
      <c r="DG38" s="71"/>
      <c r="DH38" s="71"/>
      <c r="DI38" s="71"/>
      <c r="DJ38" s="71"/>
      <c r="DK38" s="71"/>
      <c r="DL38" s="71"/>
      <c r="DM38" s="71"/>
      <c r="DN38" s="71"/>
      <c r="DO38" s="71"/>
      <c r="DP38" s="71"/>
      <c r="DQ38" s="71"/>
      <c r="DR38" s="71"/>
      <c r="DS38" s="71"/>
      <c r="DT38" s="71"/>
      <c r="DU38" s="71"/>
      <c r="DV38" s="71"/>
      <c r="DW38" s="71"/>
      <c r="DX38" s="71"/>
      <c r="DY38" s="71"/>
    </row>
    <row r="39" spans="2:129" x14ac:dyDescent="0.35">
      <c r="B39" s="65" t="s">
        <v>1177</v>
      </c>
      <c r="C39" s="71"/>
      <c r="D39" s="71"/>
      <c r="E39" s="71"/>
      <c r="F39" s="71"/>
      <c r="G39" s="71"/>
      <c r="H39" s="71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6"/>
      <c r="CO39" s="71">
        <v>421644.72375938424</v>
      </c>
      <c r="CP39" s="71"/>
      <c r="CQ39" s="71"/>
      <c r="CR39" s="71"/>
      <c r="CS39" s="71"/>
      <c r="CT39" s="75">
        <v>34115.341271164289</v>
      </c>
      <c r="CU39" s="75">
        <v>34.65977720144182</v>
      </c>
      <c r="CV39" s="71"/>
      <c r="CW39" s="71"/>
      <c r="CX39" s="71"/>
      <c r="CY39" s="71"/>
      <c r="CZ39" s="71"/>
      <c r="DA39" s="71"/>
      <c r="DB39" s="71"/>
      <c r="DC39" s="71"/>
      <c r="DD39" s="71"/>
      <c r="DE39" s="75">
        <v>4517.1716436941233</v>
      </c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</row>
    <row r="40" spans="2:129" x14ac:dyDescent="0.35">
      <c r="B40" s="65" t="s">
        <v>1178</v>
      </c>
      <c r="C40" s="71"/>
      <c r="D40" s="71"/>
      <c r="E40" s="71"/>
      <c r="F40" s="71"/>
      <c r="G40" s="71"/>
      <c r="H40" s="71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6"/>
      <c r="CO40" s="71"/>
      <c r="CP40" s="71">
        <v>267392.73885517172</v>
      </c>
      <c r="CQ40" s="71"/>
      <c r="CR40" s="71"/>
      <c r="CS40" s="71"/>
      <c r="CT40" s="75">
        <v>21634.788781754487</v>
      </c>
      <c r="CU40" s="75">
        <v>21.980051526252026</v>
      </c>
      <c r="CV40" s="71"/>
      <c r="CW40" s="71"/>
      <c r="CX40" s="71"/>
      <c r="CY40" s="71"/>
      <c r="CZ40" s="71"/>
      <c r="DA40" s="71"/>
      <c r="DB40" s="71"/>
      <c r="DC40" s="71"/>
      <c r="DD40" s="71"/>
      <c r="DE40" s="75">
        <v>2864.6365758286265</v>
      </c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1"/>
      <c r="DW40" s="71"/>
      <c r="DX40" s="71"/>
      <c r="DY40" s="71"/>
    </row>
    <row r="41" spans="2:129" x14ac:dyDescent="0.35">
      <c r="B41" s="65" t="s">
        <v>1179</v>
      </c>
      <c r="C41" s="71"/>
      <c r="D41" s="71"/>
      <c r="E41" s="71"/>
      <c r="F41" s="71"/>
      <c r="G41" s="71"/>
      <c r="H41" s="71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6"/>
      <c r="CO41" s="71"/>
      <c r="CP41" s="71"/>
      <c r="CQ41" s="71">
        <v>45857.619457213725</v>
      </c>
      <c r="CR41" s="71"/>
      <c r="CS41" s="71"/>
      <c r="CT41" s="75">
        <v>3710.3472414344687</v>
      </c>
      <c r="CU41" s="75">
        <v>3.7695594983480607</v>
      </c>
      <c r="CV41" s="71"/>
      <c r="CW41" s="71"/>
      <c r="CX41" s="71"/>
      <c r="CY41" s="71"/>
      <c r="CZ41" s="71"/>
      <c r="DA41" s="71"/>
      <c r="DB41" s="71"/>
      <c r="DC41" s="71"/>
      <c r="DD41" s="71"/>
      <c r="DE41" s="75">
        <v>491.28265240110557</v>
      </c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71"/>
      <c r="DS41" s="71"/>
      <c r="DT41" s="71"/>
      <c r="DU41" s="71"/>
      <c r="DV41" s="71"/>
      <c r="DW41" s="71"/>
      <c r="DX41" s="71"/>
      <c r="DY41" s="71"/>
    </row>
    <row r="42" spans="2:129" x14ac:dyDescent="0.35">
      <c r="B42" s="65" t="s">
        <v>1180</v>
      </c>
      <c r="C42" s="71"/>
      <c r="D42" s="71"/>
      <c r="E42" s="71"/>
      <c r="F42" s="71"/>
      <c r="G42" s="71"/>
      <c r="H42" s="71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6"/>
      <c r="CO42" s="71"/>
      <c r="CP42" s="71"/>
      <c r="CQ42" s="71"/>
      <c r="CR42" s="71">
        <v>404780.45222629834</v>
      </c>
      <c r="CS42" s="71"/>
      <c r="CT42" s="75">
        <v>32750.850394790552</v>
      </c>
      <c r="CU42" s="75">
        <v>33.27351084717592</v>
      </c>
      <c r="CV42" s="71"/>
      <c r="CW42" s="71"/>
      <c r="CX42" s="71"/>
      <c r="CY42" s="71"/>
      <c r="CZ42" s="71"/>
      <c r="DA42" s="71"/>
      <c r="DB42" s="71"/>
      <c r="DC42" s="71"/>
      <c r="DD42" s="71"/>
      <c r="DE42" s="75">
        <v>4336.5010343678568</v>
      </c>
      <c r="DF42" s="71"/>
      <c r="DG42" s="71"/>
      <c r="DH42" s="71"/>
      <c r="DI42" s="71"/>
      <c r="DJ42" s="71"/>
      <c r="DK42" s="71"/>
      <c r="DL42" s="71"/>
      <c r="DM42" s="71"/>
      <c r="DN42" s="71"/>
      <c r="DO42" s="71"/>
      <c r="DP42" s="71"/>
      <c r="DQ42" s="71"/>
      <c r="DR42" s="71"/>
      <c r="DS42" s="71"/>
      <c r="DT42" s="71"/>
      <c r="DU42" s="71"/>
      <c r="DV42" s="71"/>
      <c r="DW42" s="71"/>
      <c r="DX42" s="71"/>
      <c r="DY42" s="71"/>
    </row>
    <row r="43" spans="2:129" x14ac:dyDescent="0.35">
      <c r="B43" s="65" t="s">
        <v>897</v>
      </c>
      <c r="C43" s="71"/>
      <c r="D43" s="71"/>
      <c r="E43" s="71"/>
      <c r="F43" s="71"/>
      <c r="G43" s="71"/>
      <c r="H43" s="71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6"/>
      <c r="CO43" s="71"/>
      <c r="CP43" s="71"/>
      <c r="CQ43" s="71"/>
      <c r="CR43" s="71"/>
      <c r="CS43" s="71">
        <v>212355.41082056134</v>
      </c>
      <c r="CT43" s="75">
        <v>17181.709867798403</v>
      </c>
      <c r="CU43" s="75">
        <v>17.455907335772736</v>
      </c>
      <c r="CV43" s="71"/>
      <c r="CW43" s="71"/>
      <c r="CX43" s="71"/>
      <c r="CY43" s="71"/>
      <c r="CZ43" s="71"/>
      <c r="DA43" s="71"/>
      <c r="DB43" s="71"/>
      <c r="DC43" s="71"/>
      <c r="DD43" s="71"/>
      <c r="DE43" s="75">
        <v>2275.0097086263058</v>
      </c>
      <c r="DF43" s="71"/>
      <c r="DG43" s="71"/>
      <c r="DH43" s="71"/>
      <c r="DI43" s="71"/>
      <c r="DJ43" s="71"/>
      <c r="DK43" s="71"/>
      <c r="DL43" s="71"/>
      <c r="DM43" s="71"/>
      <c r="DN43" s="71"/>
      <c r="DO43" s="71"/>
      <c r="DP43" s="71"/>
      <c r="DQ43" s="71"/>
      <c r="DR43" s="71"/>
      <c r="DS43" s="71"/>
      <c r="DT43" s="71"/>
      <c r="DU43" s="71"/>
      <c r="DV43" s="71"/>
      <c r="DW43" s="71"/>
      <c r="DX43" s="71"/>
      <c r="DY43" s="71"/>
    </row>
    <row r="44" spans="2:129" x14ac:dyDescent="0.35">
      <c r="B44" s="65" t="s">
        <v>898</v>
      </c>
      <c r="C44" s="71"/>
      <c r="D44" s="71"/>
      <c r="E44" s="71"/>
      <c r="F44" s="71"/>
      <c r="G44" s="71"/>
      <c r="H44" s="71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>
        <v>4.3951984691395865</v>
      </c>
      <c r="CG44" s="71"/>
      <c r="CH44" s="71"/>
      <c r="CI44" s="71">
        <v>2662.0490186224606</v>
      </c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>
        <v>3422766.663863434</v>
      </c>
      <c r="CU44" s="71"/>
      <c r="CV44" s="71"/>
      <c r="CW44" s="71"/>
      <c r="CX44" s="71">
        <v>243.26614905303876</v>
      </c>
      <c r="CY44" s="71"/>
      <c r="CZ44" s="71"/>
      <c r="DA44" s="71">
        <v>801.44237298005248</v>
      </c>
      <c r="DB44" s="71">
        <v>213.98178187047313</v>
      </c>
      <c r="DC44" s="71"/>
      <c r="DD44" s="71"/>
      <c r="DE44" s="71"/>
      <c r="DF44" s="71"/>
      <c r="DG44" s="71"/>
      <c r="DH44" s="71"/>
      <c r="DI44" s="71"/>
      <c r="DJ44" s="71"/>
      <c r="DK44" s="71"/>
      <c r="DL44" s="71"/>
      <c r="DM44" s="71"/>
      <c r="DN44" s="71"/>
      <c r="DO44" s="71"/>
      <c r="DP44" s="71"/>
      <c r="DQ44" s="71"/>
      <c r="DR44" s="71"/>
      <c r="DS44" s="71"/>
      <c r="DT44" s="71"/>
      <c r="DU44" s="71"/>
      <c r="DV44" s="71"/>
      <c r="DW44" s="71"/>
      <c r="DX44" s="71"/>
      <c r="DY44" s="71"/>
    </row>
    <row r="45" spans="2:129" x14ac:dyDescent="0.35">
      <c r="B45" s="65" t="s">
        <v>899</v>
      </c>
      <c r="C45" s="71"/>
      <c r="D45" s="71"/>
      <c r="E45" s="71"/>
      <c r="F45" s="71"/>
      <c r="G45" s="71"/>
      <c r="H45" s="71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>
        <v>3711.5434784842996</v>
      </c>
      <c r="BF45" s="71">
        <v>992.82252641593323</v>
      </c>
      <c r="BG45" s="71"/>
      <c r="BH45" s="71">
        <v>7906.0402929837119</v>
      </c>
      <c r="BI45" s="71">
        <v>88.809764955683875</v>
      </c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>
        <v>5452.5121063145643</v>
      </c>
      <c r="BU45" s="71"/>
      <c r="BV45" s="71">
        <v>46570.253255341944</v>
      </c>
      <c r="BW45" s="71">
        <v>19.143194922141042</v>
      </c>
      <c r="BX45" s="71"/>
      <c r="BY45" s="71"/>
      <c r="BZ45" s="71"/>
      <c r="CA45" s="71"/>
      <c r="CB45" s="71">
        <v>175.14166017270659</v>
      </c>
      <c r="CC45" s="71"/>
      <c r="CD45" s="71">
        <v>7036.0019529296669</v>
      </c>
      <c r="CE45" s="71">
        <v>23241.349311337999</v>
      </c>
      <c r="CF45" s="71"/>
      <c r="CG45" s="71">
        <v>5922.3477058665048</v>
      </c>
      <c r="CH45" s="71"/>
      <c r="CI45" s="71"/>
      <c r="CJ45" s="71">
        <v>5292.5769942237239</v>
      </c>
      <c r="CK45" s="71"/>
      <c r="CL45" s="71"/>
      <c r="CM45" s="71">
        <v>122.76061900206886</v>
      </c>
      <c r="CN45" s="71"/>
      <c r="CO45" s="71"/>
      <c r="CP45" s="71"/>
      <c r="CQ45" s="71"/>
      <c r="CR45" s="71"/>
      <c r="CS45" s="71"/>
      <c r="CT45" s="71">
        <v>46723.805526745542</v>
      </c>
      <c r="CU45" s="71">
        <v>5481699.8543171557</v>
      </c>
      <c r="CV45" s="71">
        <v>52879.004383694781</v>
      </c>
      <c r="CW45" s="71">
        <v>2626.0630747108885</v>
      </c>
      <c r="CX45" s="71">
        <v>112456.62400343479</v>
      </c>
      <c r="CY45" s="71">
        <v>71409.305955222284</v>
      </c>
      <c r="CZ45" s="71">
        <v>11860.080562275401</v>
      </c>
      <c r="DA45" s="71">
        <v>187221.69279344409</v>
      </c>
      <c r="DB45" s="71">
        <v>95000.041921033699</v>
      </c>
      <c r="DC45" s="71">
        <v>16111.508173905577</v>
      </c>
      <c r="DD45" s="71">
        <v>13708.473375910411</v>
      </c>
      <c r="DE45" s="71">
        <v>1603.6054052222305</v>
      </c>
      <c r="DF45" s="71"/>
      <c r="DG45" s="71"/>
      <c r="DH45" s="71"/>
      <c r="DI45" s="71"/>
      <c r="DJ45" s="71"/>
      <c r="DK45" s="71"/>
      <c r="DL45" s="71"/>
      <c r="DM45" s="71"/>
      <c r="DN45" s="71"/>
      <c r="DO45" s="71"/>
      <c r="DP45" s="71"/>
      <c r="DQ45" s="71"/>
      <c r="DR45" s="71"/>
      <c r="DS45" s="71"/>
      <c r="DT45" s="71"/>
      <c r="DU45" s="71"/>
      <c r="DV45" s="71"/>
      <c r="DW45" s="71"/>
      <c r="DX45" s="71"/>
      <c r="DY45" s="71"/>
    </row>
    <row r="46" spans="2:129" x14ac:dyDescent="0.35">
      <c r="B46" s="65" t="s">
        <v>1181</v>
      </c>
      <c r="C46" s="71"/>
      <c r="D46" s="71"/>
      <c r="E46" s="71"/>
      <c r="F46" s="71"/>
      <c r="G46" s="71"/>
      <c r="H46" s="71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>
        <v>77.905094892093672</v>
      </c>
      <c r="CU46" s="71"/>
      <c r="CV46" s="71">
        <v>835501.61383366177</v>
      </c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</row>
    <row r="47" spans="2:129" x14ac:dyDescent="0.35">
      <c r="B47" s="65" t="s">
        <v>1182</v>
      </c>
      <c r="C47" s="71"/>
      <c r="D47" s="71"/>
      <c r="E47" s="71"/>
      <c r="F47" s="71"/>
      <c r="G47" s="71"/>
      <c r="H47" s="71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>
        <v>33.744190018299477</v>
      </c>
      <c r="CU47" s="71"/>
      <c r="CV47" s="71"/>
      <c r="CW47" s="71">
        <v>313581.42561793432</v>
      </c>
      <c r="CX47" s="71"/>
      <c r="CY47" s="71"/>
      <c r="CZ47" s="71"/>
      <c r="DA47" s="71"/>
      <c r="DB47" s="71"/>
      <c r="DC47" s="71"/>
      <c r="DD47" s="71"/>
      <c r="DE47" s="71"/>
      <c r="DF47" s="71"/>
      <c r="DG47" s="71"/>
      <c r="DH47" s="71"/>
      <c r="DI47" s="71"/>
      <c r="DJ47" s="71"/>
      <c r="DK47" s="71"/>
      <c r="DL47" s="71"/>
      <c r="DM47" s="71"/>
      <c r="DN47" s="71"/>
      <c r="DO47" s="71"/>
      <c r="DP47" s="71"/>
      <c r="DQ47" s="71"/>
      <c r="DR47" s="71"/>
      <c r="DS47" s="71"/>
      <c r="DT47" s="71"/>
      <c r="DU47" s="71"/>
      <c r="DV47" s="71"/>
      <c r="DW47" s="71"/>
      <c r="DX47" s="71"/>
      <c r="DY47" s="71"/>
    </row>
    <row r="48" spans="2:129" x14ac:dyDescent="0.35">
      <c r="B48" s="65" t="s">
        <v>1183</v>
      </c>
      <c r="C48" s="71"/>
      <c r="D48" s="71"/>
      <c r="E48" s="71"/>
      <c r="F48" s="71"/>
      <c r="G48" s="71"/>
      <c r="H48" s="71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>
        <v>8.5584628769580391</v>
      </c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>
        <v>3080.1597431672271</v>
      </c>
      <c r="CU48" s="71">
        <v>4815.2235659440212</v>
      </c>
      <c r="CV48" s="71"/>
      <c r="CW48" s="71">
        <v>5552.2420387766724</v>
      </c>
      <c r="CX48" s="71">
        <v>2898752.1346231787</v>
      </c>
      <c r="CY48" s="71"/>
      <c r="CZ48" s="71"/>
      <c r="DA48" s="71"/>
      <c r="DB48" s="71"/>
      <c r="DC48" s="71"/>
      <c r="DD48" s="71"/>
      <c r="DE48" s="71"/>
      <c r="DF48" s="71"/>
      <c r="DG48" s="71"/>
      <c r="DH48" s="71"/>
      <c r="DI48" s="71"/>
      <c r="DJ48" s="71"/>
      <c r="DK48" s="71"/>
      <c r="DL48" s="71"/>
      <c r="DM48" s="71"/>
      <c r="DN48" s="71"/>
      <c r="DO48" s="71"/>
      <c r="DP48" s="71"/>
      <c r="DQ48" s="71"/>
      <c r="DR48" s="71"/>
      <c r="DS48" s="71"/>
      <c r="DT48" s="71"/>
      <c r="DU48" s="71"/>
      <c r="DV48" s="71"/>
      <c r="DW48" s="71"/>
      <c r="DX48" s="71"/>
      <c r="DY48" s="71"/>
    </row>
    <row r="49" spans="1:160" s="54" customFormat="1" x14ac:dyDescent="0.35">
      <c r="A49"/>
      <c r="B49" s="65" t="s">
        <v>1184</v>
      </c>
      <c r="C49" s="71"/>
      <c r="D49" s="71"/>
      <c r="E49" s="71"/>
      <c r="F49" s="71"/>
      <c r="G49" s="71"/>
      <c r="H49" s="71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>
        <v>15277.689731335438</v>
      </c>
      <c r="CU49" s="71">
        <v>802.22626378018344</v>
      </c>
      <c r="CV49" s="71"/>
      <c r="CW49" s="71"/>
      <c r="CX49" s="71"/>
      <c r="CY49" s="71">
        <v>2857753.9946720987</v>
      </c>
      <c r="CZ49" s="71"/>
      <c r="DA49" s="71"/>
      <c r="DB49" s="71"/>
      <c r="DC49" s="71"/>
      <c r="DD49" s="71"/>
      <c r="DE49" s="71"/>
      <c r="DF49" s="71"/>
      <c r="DG49" s="71"/>
      <c r="DH49" s="71"/>
      <c r="DI49" s="71"/>
      <c r="DJ49" s="71"/>
      <c r="DK49" s="71"/>
      <c r="DL49" s="71"/>
      <c r="DM49" s="71"/>
      <c r="DN49" s="71"/>
      <c r="DO49" s="71"/>
      <c r="DP49" s="71"/>
      <c r="DQ49" s="71"/>
      <c r="DR49" s="71"/>
      <c r="DS49" s="71"/>
      <c r="DT49" s="71"/>
      <c r="DU49" s="71"/>
      <c r="DV49" s="71"/>
      <c r="DW49" s="71"/>
      <c r="DX49" s="71"/>
      <c r="DY49" s="71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</row>
    <row r="50" spans="1:160" s="54" customFormat="1" x14ac:dyDescent="0.35">
      <c r="A50"/>
      <c r="B50" s="65" t="s">
        <v>1185</v>
      </c>
      <c r="C50" s="71"/>
      <c r="D50" s="71"/>
      <c r="E50" s="71"/>
      <c r="F50" s="71"/>
      <c r="G50" s="71"/>
      <c r="H50" s="71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>
        <v>1123.5379221342298</v>
      </c>
      <c r="CV50" s="71"/>
      <c r="CW50" s="71"/>
      <c r="CX50" s="71"/>
      <c r="CY50" s="71"/>
      <c r="CZ50" s="71">
        <v>1855767.0910317746</v>
      </c>
      <c r="DA50" s="71"/>
      <c r="DB50" s="71">
        <v>1118.2732021744405</v>
      </c>
      <c r="DC50" s="71">
        <v>4.3092100649810963</v>
      </c>
      <c r="DD50" s="71"/>
      <c r="DE50" s="71"/>
      <c r="DF50" s="71"/>
      <c r="DG50" s="71"/>
      <c r="DH50" s="71"/>
      <c r="DI50" s="71"/>
      <c r="DJ50" s="71"/>
      <c r="DK50" s="71"/>
      <c r="DL50" s="71"/>
      <c r="DM50" s="71"/>
      <c r="DN50" s="71"/>
      <c r="DO50" s="71"/>
      <c r="DP50" s="71"/>
      <c r="DQ50" s="71"/>
      <c r="DR50" s="71"/>
      <c r="DS50" s="71"/>
      <c r="DT50" s="71"/>
      <c r="DU50" s="71"/>
      <c r="DV50" s="71"/>
      <c r="DW50" s="71"/>
      <c r="DX50" s="71"/>
      <c r="DY50" s="71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</row>
    <row r="51" spans="1:160" s="54" customFormat="1" x14ac:dyDescent="0.35">
      <c r="A51"/>
      <c r="B51" s="65" t="s">
        <v>1186</v>
      </c>
      <c r="C51" s="71"/>
      <c r="D51" s="71"/>
      <c r="E51" s="71"/>
      <c r="F51" s="71"/>
      <c r="G51" s="71"/>
      <c r="H51" s="71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>
        <v>3489.894250723753</v>
      </c>
      <c r="CU51" s="71"/>
      <c r="CV51" s="71"/>
      <c r="CW51" s="71"/>
      <c r="CX51" s="71"/>
      <c r="CY51" s="71"/>
      <c r="CZ51" s="71"/>
      <c r="DA51" s="71">
        <v>2058315.6101953767</v>
      </c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</row>
    <row r="52" spans="1:160" s="54" customFormat="1" x14ac:dyDescent="0.35">
      <c r="A52"/>
      <c r="B52" s="65" t="s">
        <v>1187</v>
      </c>
      <c r="C52" s="71"/>
      <c r="D52" s="71"/>
      <c r="E52" s="71"/>
      <c r="F52" s="71"/>
      <c r="G52" s="71"/>
      <c r="H52" s="71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69">
        <v>1882.0271744473773</v>
      </c>
      <c r="BK52" s="69">
        <v>1106.6717698008681</v>
      </c>
      <c r="BL52" s="69">
        <v>4545.0463814285376</v>
      </c>
      <c r="BM52" s="69">
        <v>42.552941327728107</v>
      </c>
      <c r="BN52" s="69">
        <v>10.287281364044745</v>
      </c>
      <c r="BO52" s="69">
        <v>882.18163076775613</v>
      </c>
      <c r="BP52" s="69">
        <v>208.65828498434161</v>
      </c>
      <c r="BQ52" s="69">
        <v>705.29982518091992</v>
      </c>
      <c r="BR52" s="69">
        <v>7.286570060362596</v>
      </c>
      <c r="BS52" s="69">
        <v>3170.2576074032686</v>
      </c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>
        <v>29.774032646679633</v>
      </c>
      <c r="CE52" s="71"/>
      <c r="CF52" s="71"/>
      <c r="CG52" s="71">
        <v>2770.7960030276963</v>
      </c>
      <c r="CH52" s="71"/>
      <c r="CI52" s="71"/>
      <c r="CJ52" s="71">
        <v>54631.799141592513</v>
      </c>
      <c r="CK52" s="71"/>
      <c r="CL52" s="71"/>
      <c r="CM52" s="71"/>
      <c r="CN52" s="71">
        <v>78.535737224848944</v>
      </c>
      <c r="CO52" s="71">
        <v>227.98130809303149</v>
      </c>
      <c r="CP52" s="71">
        <v>144.5779893443376</v>
      </c>
      <c r="CQ52" s="71">
        <v>24.794997970504912</v>
      </c>
      <c r="CR52" s="71">
        <v>218.86287622966248</v>
      </c>
      <c r="CS52" s="71">
        <v>114.81956635874344</v>
      </c>
      <c r="CT52" s="71">
        <v>1431.977808390742</v>
      </c>
      <c r="CU52" s="71"/>
      <c r="CV52" s="71"/>
      <c r="CW52" s="71"/>
      <c r="CX52" s="71"/>
      <c r="CY52" s="71"/>
      <c r="CZ52" s="71"/>
      <c r="DA52" s="71">
        <v>105.4484211670792</v>
      </c>
      <c r="DB52" s="73">
        <v>3035447.3638934446</v>
      </c>
      <c r="DC52" s="71">
        <v>126.31178553836298</v>
      </c>
      <c r="DD52" s="71">
        <v>96.327003824959732</v>
      </c>
      <c r="DE52" s="71"/>
      <c r="DF52" s="71"/>
      <c r="DG52" s="71"/>
      <c r="DH52" s="71"/>
      <c r="DI52" s="71"/>
      <c r="DJ52" s="71"/>
      <c r="DK52" s="71"/>
      <c r="DL52" s="71"/>
      <c r="DM52" s="71"/>
      <c r="DN52" s="71"/>
      <c r="DO52" s="71"/>
      <c r="DP52" s="71"/>
      <c r="DQ52" s="71"/>
      <c r="DR52" s="71"/>
      <c r="DS52" s="71"/>
      <c r="DT52" s="71"/>
      <c r="DU52" s="71"/>
      <c r="DV52" s="71"/>
      <c r="DW52" s="71"/>
      <c r="DX52" s="71"/>
      <c r="DY52" s="71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</row>
    <row r="53" spans="1:160" s="54" customFormat="1" x14ac:dyDescent="0.35">
      <c r="A53"/>
      <c r="B53" s="65" t="s">
        <v>1188</v>
      </c>
      <c r="C53" s="71"/>
      <c r="D53" s="71"/>
      <c r="E53" s="71"/>
      <c r="F53" s="71"/>
      <c r="G53" s="71"/>
      <c r="H53" s="71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>
        <v>338.92368035154635</v>
      </c>
      <c r="CV53" s="71"/>
      <c r="CW53" s="71"/>
      <c r="CX53" s="71"/>
      <c r="CY53" s="71"/>
      <c r="CZ53" s="71"/>
      <c r="DA53" s="71"/>
      <c r="DB53" s="71">
        <v>6.6865472333900673</v>
      </c>
      <c r="DC53" s="71">
        <v>4559094.0858547194</v>
      </c>
      <c r="DD53" s="71"/>
      <c r="DE53" s="71"/>
      <c r="DF53" s="71"/>
      <c r="DG53" s="71"/>
      <c r="DH53" s="71"/>
      <c r="DI53" s="71"/>
      <c r="DJ53" s="71"/>
      <c r="DK53" s="71"/>
      <c r="DL53" s="71"/>
      <c r="DM53" s="71"/>
      <c r="DN53" s="71"/>
      <c r="DO53" s="71"/>
      <c r="DP53" s="71"/>
      <c r="DQ53" s="71"/>
      <c r="DR53" s="71"/>
      <c r="DS53" s="71"/>
      <c r="DT53" s="71"/>
      <c r="DU53" s="71"/>
      <c r="DV53" s="71"/>
      <c r="DW53" s="71"/>
      <c r="DX53" s="71"/>
      <c r="DY53" s="71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</row>
    <row r="54" spans="1:160" x14ac:dyDescent="0.35">
      <c r="B54" s="65" t="s">
        <v>1189</v>
      </c>
      <c r="C54" s="71"/>
      <c r="D54" s="71"/>
      <c r="E54" s="71"/>
      <c r="F54" s="71"/>
      <c r="G54" s="71"/>
      <c r="H54" s="71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>
        <v>98.178251396287394</v>
      </c>
      <c r="CU54" s="71">
        <v>316.82012210477166</v>
      </c>
      <c r="CV54" s="71"/>
      <c r="CW54" s="71"/>
      <c r="CX54" s="71"/>
      <c r="CY54" s="71"/>
      <c r="CZ54" s="71"/>
      <c r="DA54" s="71"/>
      <c r="DB54" s="71"/>
      <c r="DC54" s="71"/>
      <c r="DD54" s="71">
        <v>464439.85291341296</v>
      </c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DO54" s="71"/>
      <c r="DP54" s="71"/>
      <c r="DQ54" s="71"/>
      <c r="DR54" s="71"/>
      <c r="DS54" s="71"/>
      <c r="DT54" s="71"/>
      <c r="DU54" s="71"/>
      <c r="DV54" s="71"/>
      <c r="DW54" s="71"/>
      <c r="DX54" s="71"/>
      <c r="DY54" s="71"/>
    </row>
    <row r="55" spans="1:160" x14ac:dyDescent="0.35">
      <c r="B55" s="65" t="s">
        <v>1190</v>
      </c>
      <c r="C55" s="71"/>
      <c r="D55" s="71"/>
      <c r="E55" s="71"/>
      <c r="F55" s="71"/>
      <c r="G55" s="71"/>
      <c r="H55" s="71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>
        <v>7.6947701142141618</v>
      </c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>
        <v>725.56190120516533</v>
      </c>
      <c r="CV55" s="71"/>
      <c r="CW55" s="71"/>
      <c r="CX55" s="71"/>
      <c r="CY55" s="71"/>
      <c r="CZ55" s="71"/>
      <c r="DA55" s="71"/>
      <c r="DB55" s="71">
        <v>1325.8441163503724</v>
      </c>
      <c r="DC55" s="71"/>
      <c r="DD55" s="71"/>
      <c r="DE55" s="71">
        <v>837923.7764973013</v>
      </c>
      <c r="DF55" s="71"/>
      <c r="DG55" s="71"/>
      <c r="DH55" s="71"/>
      <c r="DI55" s="71"/>
      <c r="DJ55" s="71"/>
      <c r="DK55" s="71"/>
      <c r="DL55" s="71"/>
      <c r="DM55" s="71"/>
      <c r="DN55" s="71"/>
      <c r="DO55" s="71"/>
      <c r="DP55" s="71"/>
      <c r="DQ55" s="71"/>
      <c r="DR55" s="71"/>
      <c r="DS55" s="71"/>
      <c r="DT55" s="71"/>
      <c r="DU55" s="71"/>
      <c r="DV55" s="71"/>
      <c r="DW55" s="71"/>
      <c r="DX55" s="71"/>
      <c r="DY55" s="71"/>
    </row>
    <row r="56" spans="1:160" x14ac:dyDescent="0.35">
      <c r="B56" s="66" t="s">
        <v>1191</v>
      </c>
      <c r="C56" s="71">
        <v>618316.53786106489</v>
      </c>
      <c r="D56" s="71"/>
      <c r="E56" s="71">
        <v>37445.922319584039</v>
      </c>
      <c r="F56" s="71"/>
      <c r="G56" s="71"/>
      <c r="H56" s="71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1">
        <v>1302.7093369181962</v>
      </c>
      <c r="T56" s="71">
        <v>582345.67724751064</v>
      </c>
      <c r="U56" s="71"/>
      <c r="V56" s="71"/>
      <c r="W56" s="71">
        <v>4559.9731802412271</v>
      </c>
      <c r="X56" s="71">
        <v>6439.4164607269013</v>
      </c>
      <c r="Y56" s="71"/>
      <c r="Z56" s="71">
        <v>489.74993422664949</v>
      </c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>
        <v>23518.790017906242</v>
      </c>
      <c r="AV56" s="71"/>
      <c r="AW56" s="71"/>
      <c r="AX56" s="71"/>
      <c r="AY56" s="71"/>
      <c r="AZ56" s="71"/>
      <c r="BA56" s="71">
        <v>2781.6558082844717</v>
      </c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71"/>
      <c r="DA56" s="71"/>
      <c r="DB56" s="71"/>
      <c r="DC56" s="71"/>
      <c r="DD56" s="71"/>
      <c r="DE56" s="71"/>
      <c r="DF56" s="71"/>
      <c r="DG56" s="71"/>
      <c r="DH56" s="71"/>
      <c r="DI56" s="71"/>
      <c r="DJ56" s="71"/>
      <c r="DK56" s="71"/>
      <c r="DL56" s="71"/>
      <c r="DM56" s="71"/>
      <c r="DN56" s="71"/>
      <c r="DO56" s="71"/>
      <c r="DP56" s="71"/>
      <c r="DQ56" s="71"/>
      <c r="DR56" s="71"/>
      <c r="DS56" s="67">
        <v>4416380.2555158352</v>
      </c>
      <c r="DT56" s="67">
        <v>0</v>
      </c>
      <c r="DU56" s="67">
        <v>10561.891721845324</v>
      </c>
      <c r="DV56" s="77">
        <v>0</v>
      </c>
      <c r="DW56" s="77">
        <v>0</v>
      </c>
      <c r="DX56" s="67">
        <v>580527.77430868521</v>
      </c>
      <c r="DY56" s="67"/>
    </row>
    <row r="57" spans="1:160" x14ac:dyDescent="0.35">
      <c r="B57" s="66" t="s">
        <v>1192</v>
      </c>
      <c r="C57" s="71"/>
      <c r="D57" s="71">
        <v>73335.333827169525</v>
      </c>
      <c r="E57" s="71">
        <v>835.58787038181174</v>
      </c>
      <c r="F57" s="71"/>
      <c r="G57" s="71"/>
      <c r="H57" s="71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1"/>
      <c r="T57" s="71"/>
      <c r="U57" s="71">
        <v>1781816.9458368311</v>
      </c>
      <c r="V57" s="71">
        <v>114319.00688957196</v>
      </c>
      <c r="W57" s="71">
        <v>27567.453919595177</v>
      </c>
      <c r="X57" s="71">
        <v>822.03984409659711</v>
      </c>
      <c r="Y57" s="71">
        <v>151160.15309703624</v>
      </c>
      <c r="Z57" s="71">
        <v>219975.23170314866</v>
      </c>
      <c r="AA57" s="71"/>
      <c r="AB57" s="71"/>
      <c r="AC57" s="71"/>
      <c r="AD57" s="71"/>
      <c r="AE57" s="71">
        <v>13103.784361693128</v>
      </c>
      <c r="AF57" s="71">
        <v>442951.29705062055</v>
      </c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71"/>
      <c r="CZ57" s="71"/>
      <c r="DA57" s="71"/>
      <c r="DB57" s="71"/>
      <c r="DC57" s="71"/>
      <c r="DD57" s="71"/>
      <c r="DE57" s="71"/>
      <c r="DF57" s="71"/>
      <c r="DG57" s="71"/>
      <c r="DH57" s="71"/>
      <c r="DI57" s="71"/>
      <c r="DJ57" s="71"/>
      <c r="DK57" s="71"/>
      <c r="DL57" s="71"/>
      <c r="DM57" s="71"/>
      <c r="DN57" s="71"/>
      <c r="DO57" s="71"/>
      <c r="DP57" s="71"/>
      <c r="DQ57" s="71"/>
      <c r="DR57" s="71"/>
      <c r="DS57" s="67">
        <v>978385.57336419949</v>
      </c>
      <c r="DT57" s="67">
        <v>0</v>
      </c>
      <c r="DU57" s="67">
        <v>2624227.9161248365</v>
      </c>
      <c r="DV57" s="77">
        <v>89200.479401763267</v>
      </c>
      <c r="DW57" s="77">
        <v>28499.646711480709</v>
      </c>
      <c r="DX57" s="67">
        <v>186656.98262207862</v>
      </c>
      <c r="DY57" s="67"/>
    </row>
    <row r="58" spans="1:160" x14ac:dyDescent="0.35">
      <c r="B58" s="66" t="s">
        <v>1193</v>
      </c>
      <c r="C58" s="71"/>
      <c r="D58" s="71"/>
      <c r="E58" s="71">
        <v>34102.07749526111</v>
      </c>
      <c r="F58" s="71"/>
      <c r="G58" s="71"/>
      <c r="H58" s="71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1">
        <v>160795.86515509587</v>
      </c>
      <c r="T58" s="71"/>
      <c r="U58" s="71"/>
      <c r="V58" s="71"/>
      <c r="W58" s="71">
        <v>1763.1518772219379</v>
      </c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>
        <v>702.33956315517173</v>
      </c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X58" s="71"/>
      <c r="CY58" s="71"/>
      <c r="CZ58" s="71"/>
      <c r="DA58" s="71"/>
      <c r="DB58" s="71"/>
      <c r="DC58" s="71"/>
      <c r="DD58" s="71"/>
      <c r="DE58" s="71"/>
      <c r="DF58" s="71"/>
      <c r="DG58" s="71"/>
      <c r="DH58" s="71"/>
      <c r="DI58" s="71"/>
      <c r="DJ58" s="71"/>
      <c r="DK58" s="71"/>
      <c r="DL58" s="71"/>
      <c r="DM58" s="71"/>
      <c r="DN58" s="71"/>
      <c r="DO58" s="71"/>
      <c r="DP58" s="71"/>
      <c r="DQ58" s="71"/>
      <c r="DR58" s="71"/>
      <c r="DS58" s="67">
        <v>524323.30820240476</v>
      </c>
      <c r="DT58" s="67">
        <v>0</v>
      </c>
      <c r="DU58" s="67">
        <v>340.40777404312871</v>
      </c>
      <c r="DV58" s="77">
        <v>24018.344562618895</v>
      </c>
      <c r="DW58" s="77">
        <v>7673.8862752762398</v>
      </c>
      <c r="DX58" s="67">
        <v>33482.338502358994</v>
      </c>
      <c r="DY58" s="67"/>
    </row>
    <row r="59" spans="1:160" x14ac:dyDescent="0.35">
      <c r="B59" s="66" t="s">
        <v>1194</v>
      </c>
      <c r="C59" s="71">
        <v>11136.146321692944</v>
      </c>
      <c r="D59" s="71">
        <v>13142.592439076809</v>
      </c>
      <c r="E59" s="71">
        <v>831.648061988461</v>
      </c>
      <c r="F59" s="71"/>
      <c r="G59" s="71"/>
      <c r="H59" s="71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X59" s="71"/>
      <c r="CY59" s="71"/>
      <c r="CZ59" s="71"/>
      <c r="DA59" s="71"/>
      <c r="DB59" s="71"/>
      <c r="DC59" s="71"/>
      <c r="DD59" s="71"/>
      <c r="DE59" s="71"/>
      <c r="DF59" s="71"/>
      <c r="DG59" s="71"/>
      <c r="DH59" s="71"/>
      <c r="DI59" s="71"/>
      <c r="DJ59" s="71"/>
      <c r="DK59" s="71"/>
      <c r="DL59" s="71"/>
      <c r="DM59" s="71"/>
      <c r="DN59" s="71"/>
      <c r="DO59" s="71"/>
      <c r="DP59" s="71"/>
      <c r="DQ59" s="71"/>
      <c r="DR59" s="71"/>
      <c r="DS59" s="67">
        <v>0</v>
      </c>
      <c r="DT59" s="67">
        <v>0</v>
      </c>
      <c r="DU59" s="78">
        <v>0</v>
      </c>
      <c r="DV59" s="77">
        <v>0</v>
      </c>
      <c r="DW59" s="77">
        <v>0</v>
      </c>
      <c r="DX59" s="67">
        <v>0</v>
      </c>
      <c r="DY59" s="67"/>
    </row>
    <row r="60" spans="1:160" x14ac:dyDescent="0.35">
      <c r="B60" s="66" t="s">
        <v>1195</v>
      </c>
      <c r="C60" s="71"/>
      <c r="D60" s="71"/>
      <c r="E60" s="71"/>
      <c r="F60" s="71"/>
      <c r="G60" s="71">
        <v>13219.498524773368</v>
      </c>
      <c r="H60" s="71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1"/>
      <c r="T60" s="71"/>
      <c r="U60" s="71"/>
      <c r="V60" s="71"/>
      <c r="W60" s="71">
        <v>34124.324623072585</v>
      </c>
      <c r="X60" s="71"/>
      <c r="Y60" s="71"/>
      <c r="Z60" s="71"/>
      <c r="AA60" s="71"/>
      <c r="AB60" s="71">
        <v>222951.77840446067</v>
      </c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>
        <v>5193.3501296932709</v>
      </c>
      <c r="AS60" s="71"/>
      <c r="AT60" s="71"/>
      <c r="AU60" s="71">
        <v>6511.0288855187791</v>
      </c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  <c r="CZ60" s="71"/>
      <c r="DA60" s="71"/>
      <c r="DB60" s="71"/>
      <c r="DC60" s="71"/>
      <c r="DD60" s="71"/>
      <c r="DE60" s="71"/>
      <c r="DF60" s="71"/>
      <c r="DG60" s="71"/>
      <c r="DH60" s="71"/>
      <c r="DI60" s="71"/>
      <c r="DJ60" s="71"/>
      <c r="DK60" s="71"/>
      <c r="DL60" s="71"/>
      <c r="DM60" s="71"/>
      <c r="DN60" s="71"/>
      <c r="DO60" s="71"/>
      <c r="DP60" s="71"/>
      <c r="DQ60" s="71"/>
      <c r="DR60" s="71"/>
      <c r="DS60" s="67">
        <v>503412.8904263369</v>
      </c>
      <c r="DT60" s="67">
        <v>0</v>
      </c>
      <c r="DU60" s="67">
        <v>25749.889782592865</v>
      </c>
      <c r="DV60" s="77">
        <v>15134.975178692794</v>
      </c>
      <c r="DW60" s="77">
        <v>4835.6404413141263</v>
      </c>
      <c r="DX60" s="67">
        <v>87068.681049365434</v>
      </c>
      <c r="DY60" s="67"/>
    </row>
    <row r="61" spans="1:160" x14ac:dyDescent="0.35">
      <c r="B61" s="66" t="s">
        <v>1196</v>
      </c>
      <c r="C61" s="71"/>
      <c r="D61" s="71"/>
      <c r="E61" s="71">
        <v>3939.8368036534966</v>
      </c>
      <c r="F61" s="71"/>
      <c r="G61" s="71"/>
      <c r="H61" s="71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1">
        <v>280331.89486366895</v>
      </c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1"/>
      <c r="DA61" s="71"/>
      <c r="DB61" s="71"/>
      <c r="DC61" s="71"/>
      <c r="DD61" s="71"/>
      <c r="DE61" s="71"/>
      <c r="DF61" s="71"/>
      <c r="DG61" s="71"/>
      <c r="DH61" s="71"/>
      <c r="DI61" s="71"/>
      <c r="DJ61" s="71"/>
      <c r="DK61" s="71"/>
      <c r="DL61" s="71"/>
      <c r="DM61" s="71"/>
      <c r="DN61" s="71"/>
      <c r="DO61" s="71"/>
      <c r="DP61" s="71"/>
      <c r="DQ61" s="71"/>
      <c r="DR61" s="71"/>
      <c r="DS61" s="67">
        <v>125571.1617870654</v>
      </c>
      <c r="DT61" s="67">
        <v>0</v>
      </c>
      <c r="DU61" s="67">
        <v>5552.8985112592936</v>
      </c>
      <c r="DV61" s="77">
        <v>0</v>
      </c>
      <c r="DW61" s="77">
        <v>0</v>
      </c>
      <c r="DX61" s="67">
        <v>-263129.4268898727</v>
      </c>
      <c r="DY61" s="67"/>
    </row>
    <row r="62" spans="1:160" x14ac:dyDescent="0.35">
      <c r="B62" s="66" t="s">
        <v>616</v>
      </c>
      <c r="C62" s="69"/>
      <c r="D62" s="69"/>
      <c r="E62" s="69">
        <v>820.55628886819284</v>
      </c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>
        <v>1775.7463858844023</v>
      </c>
      <c r="X62" s="69"/>
      <c r="Y62" s="69"/>
      <c r="Z62" s="69"/>
      <c r="AA62" s="69"/>
      <c r="AB62" s="69"/>
      <c r="AC62" s="69"/>
      <c r="AD62" s="69">
        <v>481457.78070708679</v>
      </c>
      <c r="AE62" s="69">
        <v>2147.2234333711526</v>
      </c>
      <c r="AF62" s="69">
        <v>8.4360108802918408</v>
      </c>
      <c r="AG62" s="69">
        <v>4319.419964734936</v>
      </c>
      <c r="AH62" s="69">
        <v>461.91902108306834</v>
      </c>
      <c r="AI62" s="69"/>
      <c r="AJ62" s="69"/>
      <c r="AK62" s="69">
        <v>4905.8546532289083</v>
      </c>
      <c r="AL62" s="75">
        <v>0</v>
      </c>
      <c r="AM62" s="75">
        <v>0</v>
      </c>
      <c r="AN62" s="75">
        <v>0</v>
      </c>
      <c r="AO62" s="75">
        <v>0</v>
      </c>
      <c r="AP62" s="75">
        <v>59116.965513316733</v>
      </c>
      <c r="AQ62" s="75">
        <v>15595.012141006562</v>
      </c>
      <c r="AR62" s="69">
        <v>13657.191190821517</v>
      </c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  <c r="DQ62" s="69"/>
      <c r="DR62" s="69"/>
      <c r="DS62" s="69">
        <v>0</v>
      </c>
      <c r="DT62" s="69">
        <v>0</v>
      </c>
      <c r="DU62" s="69">
        <v>143142.21540642568</v>
      </c>
      <c r="DV62" s="77">
        <v>0</v>
      </c>
      <c r="DW62" s="77">
        <v>0</v>
      </c>
      <c r="DX62" s="69">
        <v>-61573.075474383069</v>
      </c>
      <c r="DY62" s="69"/>
    </row>
    <row r="63" spans="1:160" x14ac:dyDescent="0.35">
      <c r="B63" s="66" t="s">
        <v>511</v>
      </c>
      <c r="C63" s="69"/>
      <c r="D63" s="69"/>
      <c r="E63" s="69">
        <v>482.50444666912858</v>
      </c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>
        <v>1044.1764190579354</v>
      </c>
      <c r="X63" s="69"/>
      <c r="Y63" s="69"/>
      <c r="Z63" s="69"/>
      <c r="AA63" s="69"/>
      <c r="AB63" s="69"/>
      <c r="AC63" s="69"/>
      <c r="AD63" s="69">
        <v>283107.3543961774</v>
      </c>
      <c r="AE63" s="69">
        <v>1262.6127770256549</v>
      </c>
      <c r="AF63" s="69">
        <v>4.9605527580616702</v>
      </c>
      <c r="AG63" s="69">
        <v>2539.9102636708881</v>
      </c>
      <c r="AH63" s="69">
        <v>271.61815063418845</v>
      </c>
      <c r="AI63" s="69"/>
      <c r="AJ63" s="69"/>
      <c r="AK63" s="69">
        <v>2884.746259346035</v>
      </c>
      <c r="AL63" s="75">
        <v>0</v>
      </c>
      <c r="AM63" s="75">
        <v>43090.83091059282</v>
      </c>
      <c r="AN63" s="75">
        <v>0</v>
      </c>
      <c r="AO63" s="75">
        <v>0</v>
      </c>
      <c r="AP63" s="75">
        <v>658.67233303665864</v>
      </c>
      <c r="AQ63" s="75">
        <v>182.71923361015436</v>
      </c>
      <c r="AR63" s="69">
        <v>8030.7171707513889</v>
      </c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  <c r="DR63" s="69"/>
      <c r="DS63" s="69">
        <v>0</v>
      </c>
      <c r="DT63" s="69">
        <v>0</v>
      </c>
      <c r="DU63" s="69">
        <v>84170.649078731178</v>
      </c>
      <c r="DV63" s="77">
        <v>0</v>
      </c>
      <c r="DW63" s="77">
        <v>0</v>
      </c>
      <c r="DX63" s="69">
        <v>-36206.270202940264</v>
      </c>
      <c r="DY63" s="69"/>
    </row>
    <row r="64" spans="1:160" x14ac:dyDescent="0.35">
      <c r="B64" s="66" t="s">
        <v>1197</v>
      </c>
      <c r="C64" s="69"/>
      <c r="D64" s="69"/>
      <c r="E64" s="69">
        <v>1981.6219670546998</v>
      </c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>
        <v>4288.381057977319</v>
      </c>
      <c r="X64" s="69"/>
      <c r="Y64" s="69"/>
      <c r="Z64" s="69"/>
      <c r="AA64" s="69"/>
      <c r="AB64" s="69"/>
      <c r="AC64" s="69"/>
      <c r="AD64" s="69">
        <v>1162707.9426501365</v>
      </c>
      <c r="AE64" s="69">
        <v>5185.4884076409462</v>
      </c>
      <c r="AF64" s="69">
        <v>20.372745540414765</v>
      </c>
      <c r="AG64" s="69">
        <v>10431.286193491478</v>
      </c>
      <c r="AH64" s="69">
        <v>1115.5223494066049</v>
      </c>
      <c r="AI64" s="69"/>
      <c r="AJ64" s="69"/>
      <c r="AK64" s="69">
        <v>11847.510621635742</v>
      </c>
      <c r="AL64" s="75">
        <v>23363.838892870015</v>
      </c>
      <c r="AM64" s="75">
        <v>35435.268523857332</v>
      </c>
      <c r="AN64" s="75">
        <v>27390.906737670412</v>
      </c>
      <c r="AO64" s="75">
        <v>6350.1758203367017</v>
      </c>
      <c r="AP64" s="75">
        <v>68527.143036690715</v>
      </c>
      <c r="AQ64" s="75">
        <v>19360.138120526037</v>
      </c>
      <c r="AR64" s="69">
        <v>32981.75937366447</v>
      </c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  <c r="DR64" s="69"/>
      <c r="DS64" s="69">
        <v>0</v>
      </c>
      <c r="DT64" s="69">
        <v>0</v>
      </c>
      <c r="DU64" s="69">
        <v>345684.70476717351</v>
      </c>
      <c r="DV64" s="77">
        <v>0</v>
      </c>
      <c r="DW64" s="77">
        <v>0</v>
      </c>
      <c r="DX64" s="69">
        <v>-148697.36615808675</v>
      </c>
      <c r="DY64" s="69"/>
    </row>
    <row r="65" spans="2:129" x14ac:dyDescent="0.35">
      <c r="B65" s="66" t="s">
        <v>1198</v>
      </c>
      <c r="C65" s="69"/>
      <c r="D65" s="69"/>
      <c r="E65" s="69">
        <v>18.552911504351304</v>
      </c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>
        <v>40.14991536647284</v>
      </c>
      <c r="X65" s="69"/>
      <c r="Y65" s="69"/>
      <c r="Z65" s="69"/>
      <c r="AA65" s="69"/>
      <c r="AB65" s="69"/>
      <c r="AC65" s="69"/>
      <c r="AD65" s="69">
        <v>10885.838935998685</v>
      </c>
      <c r="AE65" s="69">
        <v>48.549071989141112</v>
      </c>
      <c r="AF65" s="69">
        <v>0.19073958171435099</v>
      </c>
      <c r="AG65" s="69">
        <v>97.662789796408646</v>
      </c>
      <c r="AH65" s="69">
        <v>10.444064394596765</v>
      </c>
      <c r="AI65" s="69"/>
      <c r="AJ65" s="69"/>
      <c r="AK65" s="69">
        <v>110.92217373668356</v>
      </c>
      <c r="AL65" s="75">
        <v>218.74365675588683</v>
      </c>
      <c r="AM65" s="75">
        <v>331.76226948734814</v>
      </c>
      <c r="AN65" s="75">
        <v>256.4470303502199</v>
      </c>
      <c r="AO65" s="75">
        <v>59.453443689305956</v>
      </c>
      <c r="AP65" s="75">
        <v>641.58454111982098</v>
      </c>
      <c r="AQ65" s="75">
        <v>181.25905709250895</v>
      </c>
      <c r="AR65" s="69">
        <v>308.7913199846534</v>
      </c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  <c r="DR65" s="69"/>
      <c r="DS65" s="69">
        <v>0</v>
      </c>
      <c r="DT65" s="69">
        <v>0</v>
      </c>
      <c r="DU65" s="69">
        <v>3236.4688333999193</v>
      </c>
      <c r="DV65" s="77">
        <v>0</v>
      </c>
      <c r="DW65" s="77">
        <v>0</v>
      </c>
      <c r="DX65" s="69">
        <v>-1392.1772775669651</v>
      </c>
      <c r="DY65" s="69"/>
    </row>
    <row r="66" spans="2:129" x14ac:dyDescent="0.35">
      <c r="B66" s="66" t="s">
        <v>1199</v>
      </c>
      <c r="C66" s="69"/>
      <c r="D66" s="69"/>
      <c r="E66" s="69">
        <v>4.4852133557009388</v>
      </c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>
        <v>9.706343750399018</v>
      </c>
      <c r="X66" s="69"/>
      <c r="Y66" s="69"/>
      <c r="Z66" s="69"/>
      <c r="AA66" s="69"/>
      <c r="AB66" s="69"/>
      <c r="AC66" s="69"/>
      <c r="AD66" s="69">
        <v>2631.6791395409482</v>
      </c>
      <c r="AE66" s="69">
        <v>11.736861141255991</v>
      </c>
      <c r="AF66" s="69">
        <v>4.611177707420052E-2</v>
      </c>
      <c r="AG66" s="69">
        <v>23.610226839444053</v>
      </c>
      <c r="AH66" s="69">
        <v>2.5248790250230826</v>
      </c>
      <c r="AI66" s="69"/>
      <c r="AJ66" s="69"/>
      <c r="AK66" s="69">
        <v>26.815716496597833</v>
      </c>
      <c r="AL66" s="75">
        <v>52.881833157359736</v>
      </c>
      <c r="AM66" s="75">
        <v>80.204369091789957</v>
      </c>
      <c r="AN66" s="75">
        <v>61.996719236594416</v>
      </c>
      <c r="AO66" s="75">
        <v>14.373020623482596</v>
      </c>
      <c r="AP66" s="75">
        <v>155.10468812223743</v>
      </c>
      <c r="AQ66" s="75">
        <v>43.819836230146784</v>
      </c>
      <c r="AR66" s="69">
        <v>74.651083857908773</v>
      </c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  <c r="DR66" s="69"/>
      <c r="DS66" s="69">
        <v>0</v>
      </c>
      <c r="DT66" s="69">
        <v>0</v>
      </c>
      <c r="DU66" s="69">
        <v>782.42453932206752</v>
      </c>
      <c r="DV66" s="77">
        <v>0</v>
      </c>
      <c r="DW66" s="77">
        <v>0</v>
      </c>
      <c r="DX66" s="69">
        <v>-336.56238361198672</v>
      </c>
      <c r="DY66" s="69"/>
    </row>
    <row r="67" spans="2:129" x14ac:dyDescent="0.35">
      <c r="B67" s="66" t="s">
        <v>1200</v>
      </c>
      <c r="C67" s="69"/>
      <c r="D67" s="69"/>
      <c r="E67" s="69">
        <v>384.62764771876067</v>
      </c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>
        <v>832.36356190735364</v>
      </c>
      <c r="X67" s="69"/>
      <c r="Y67" s="69"/>
      <c r="Z67" s="69"/>
      <c r="AA67" s="69"/>
      <c r="AB67" s="69"/>
      <c r="AC67" s="69"/>
      <c r="AD67" s="69">
        <v>225678.57462245075</v>
      </c>
      <c r="AE67" s="69">
        <v>1006.4897551919317</v>
      </c>
      <c r="AF67" s="69">
        <v>3.9542966948580984</v>
      </c>
      <c r="AG67" s="69">
        <v>2024.68540316351</v>
      </c>
      <c r="AH67" s="69">
        <v>216.51997422479334</v>
      </c>
      <c r="AI67" s="69"/>
      <c r="AJ67" s="69"/>
      <c r="AK67" s="69">
        <v>2299.5708654237992</v>
      </c>
      <c r="AL67" s="75">
        <v>4534.8601016980119</v>
      </c>
      <c r="AM67" s="75">
        <v>6877.8930619503299</v>
      </c>
      <c r="AN67" s="75">
        <v>5316.5034514897034</v>
      </c>
      <c r="AO67" s="75">
        <v>1232.5525397797719</v>
      </c>
      <c r="AP67" s="75">
        <v>13300.939467412476</v>
      </c>
      <c r="AQ67" s="75">
        <v>3757.752239634257</v>
      </c>
      <c r="AR67" s="69">
        <v>6401.6733445752025</v>
      </c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  <c r="DQ67" s="69"/>
      <c r="DR67" s="69"/>
      <c r="DS67" s="69">
        <v>0</v>
      </c>
      <c r="DT67" s="69">
        <v>0</v>
      </c>
      <c r="DU67" s="69">
        <v>67096.498251163182</v>
      </c>
      <c r="DV67" s="77">
        <v>0</v>
      </c>
      <c r="DW67" s="77">
        <v>0</v>
      </c>
      <c r="DX67" s="69">
        <v>-28861.770367012403</v>
      </c>
      <c r="DY67" s="69"/>
    </row>
    <row r="68" spans="2:129" x14ac:dyDescent="0.35">
      <c r="B68" s="66" t="s">
        <v>1201</v>
      </c>
      <c r="C68" s="69"/>
      <c r="D68" s="69"/>
      <c r="E68" s="69">
        <v>90.974174173987436</v>
      </c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>
        <v>196.87505073064628</v>
      </c>
      <c r="X68" s="69"/>
      <c r="Y68" s="69"/>
      <c r="Z68" s="69"/>
      <c r="AA68" s="69"/>
      <c r="AB68" s="69"/>
      <c r="AC68" s="69"/>
      <c r="AD68" s="69">
        <v>53378.695153116612</v>
      </c>
      <c r="AE68" s="69">
        <v>238.06030283115967</v>
      </c>
      <c r="AF68" s="69">
        <v>0.93529125736869589</v>
      </c>
      <c r="AG68" s="69">
        <v>478.88934559797849</v>
      </c>
      <c r="AH68" s="69">
        <v>51.212454341494904</v>
      </c>
      <c r="AI68" s="69"/>
      <c r="AJ68" s="69"/>
      <c r="AK68" s="69">
        <v>543.90671517576311</v>
      </c>
      <c r="AL68" s="75">
        <v>1072.6091979955668</v>
      </c>
      <c r="AM68" s="75">
        <v>1626.7957986874831</v>
      </c>
      <c r="AN68" s="75">
        <v>1257.4876347580832</v>
      </c>
      <c r="AO68" s="75">
        <v>291.52987336600722</v>
      </c>
      <c r="AP68" s="75">
        <v>3146.0088502811627</v>
      </c>
      <c r="AQ68" s="75">
        <v>888.80351888053758</v>
      </c>
      <c r="AR68" s="69">
        <v>1514.157781710476</v>
      </c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  <c r="DQ68" s="69"/>
      <c r="DR68" s="69"/>
      <c r="DS68" s="69">
        <v>0</v>
      </c>
      <c r="DT68" s="69">
        <v>0</v>
      </c>
      <c r="DU68" s="69">
        <v>15870.020146937632</v>
      </c>
      <c r="DV68" s="77">
        <v>0</v>
      </c>
      <c r="DW68" s="77">
        <v>0</v>
      </c>
      <c r="DX68" s="69">
        <v>-6826.5392254331819</v>
      </c>
      <c r="DY68" s="69"/>
    </row>
    <row r="69" spans="2:129" x14ac:dyDescent="0.35">
      <c r="B69" s="66" t="s">
        <v>1202</v>
      </c>
      <c r="C69" s="69"/>
      <c r="D69" s="69"/>
      <c r="E69" s="69">
        <v>307.50789093137121</v>
      </c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>
        <v>665.47052695860975</v>
      </c>
      <c r="X69" s="69"/>
      <c r="Y69" s="69"/>
      <c r="Z69" s="69"/>
      <c r="AA69" s="69"/>
      <c r="AB69" s="69"/>
      <c r="AC69" s="69"/>
      <c r="AD69" s="69">
        <v>180428.89772004017</v>
      </c>
      <c r="AE69" s="69">
        <v>804.68355225834341</v>
      </c>
      <c r="AF69" s="69">
        <v>3.1614405359695494</v>
      </c>
      <c r="AG69" s="69">
        <v>1618.7259075603254</v>
      </c>
      <c r="AH69" s="69">
        <v>173.10664226370292</v>
      </c>
      <c r="AI69" s="69"/>
      <c r="AJ69" s="69"/>
      <c r="AK69" s="69">
        <v>1838.4954671556991</v>
      </c>
      <c r="AL69" s="75">
        <v>3625.5980915902323</v>
      </c>
      <c r="AM69" s="75">
        <v>5498.8412873490252</v>
      </c>
      <c r="AN69" s="75">
        <v>4250.5180612818731</v>
      </c>
      <c r="AO69" s="75">
        <v>985.41962393437052</v>
      </c>
      <c r="AP69" s="75">
        <v>10634.034935576332</v>
      </c>
      <c r="AQ69" s="75">
        <v>3004.3042217742377</v>
      </c>
      <c r="AR69" s="69">
        <v>5118.105992373462</v>
      </c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69"/>
      <c r="DD69" s="69"/>
      <c r="DE69" s="69"/>
      <c r="DF69" s="69"/>
      <c r="DG69" s="69"/>
      <c r="DH69" s="69"/>
      <c r="DI69" s="69"/>
      <c r="DJ69" s="69"/>
      <c r="DK69" s="69"/>
      <c r="DL69" s="69"/>
      <c r="DM69" s="69"/>
      <c r="DN69" s="69"/>
      <c r="DO69" s="69"/>
      <c r="DP69" s="69"/>
      <c r="DQ69" s="69"/>
      <c r="DR69" s="69"/>
      <c r="DS69" s="69">
        <v>0</v>
      </c>
      <c r="DT69" s="69">
        <v>0</v>
      </c>
      <c r="DU69" s="69">
        <v>53643.316564653818</v>
      </c>
      <c r="DV69" s="77">
        <v>0</v>
      </c>
      <c r="DW69" s="77">
        <v>0</v>
      </c>
      <c r="DX69" s="69">
        <v>-23074.841828830475</v>
      </c>
      <c r="DY69" s="69"/>
    </row>
    <row r="70" spans="2:129" x14ac:dyDescent="0.35">
      <c r="B70" s="66" t="s">
        <v>1203</v>
      </c>
      <c r="C70" s="69"/>
      <c r="D70" s="69"/>
      <c r="E70" s="69">
        <v>3.1769152796982603</v>
      </c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>
        <v>6.8750869412827171</v>
      </c>
      <c r="X70" s="69"/>
      <c r="Y70" s="69"/>
      <c r="Z70" s="69"/>
      <c r="AA70" s="69"/>
      <c r="AB70" s="69"/>
      <c r="AC70" s="69"/>
      <c r="AD70" s="69">
        <v>1864.0410180363049</v>
      </c>
      <c r="AE70" s="69">
        <v>8.3133199110716092</v>
      </c>
      <c r="AF70" s="69">
        <v>3.2661369157582464E-2</v>
      </c>
      <c r="AG70" s="69">
        <v>16.7233271764058</v>
      </c>
      <c r="AH70" s="69">
        <v>1.7883935763702199</v>
      </c>
      <c r="AI70" s="69"/>
      <c r="AJ70" s="69"/>
      <c r="AK70" s="69">
        <v>18.993803129970583</v>
      </c>
      <c r="AL70" s="75">
        <v>16.311840059206201</v>
      </c>
      <c r="AM70" s="75">
        <v>255.3739226810282</v>
      </c>
      <c r="AN70" s="75">
        <v>9.2298605094309621E-2</v>
      </c>
      <c r="AO70" s="75">
        <v>6.1015996043672054</v>
      </c>
      <c r="AP70" s="75">
        <v>10.929492089630646</v>
      </c>
      <c r="AQ70" s="75">
        <v>0.45025135068864425</v>
      </c>
      <c r="AR70" s="69">
        <v>52.876006144230274</v>
      </c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9"/>
      <c r="DF70" s="69"/>
      <c r="DG70" s="69"/>
      <c r="DH70" s="69"/>
      <c r="DI70" s="69"/>
      <c r="DJ70" s="69"/>
      <c r="DK70" s="69"/>
      <c r="DL70" s="69"/>
      <c r="DM70" s="69"/>
      <c r="DN70" s="69"/>
      <c r="DO70" s="69"/>
      <c r="DP70" s="69"/>
      <c r="DQ70" s="69"/>
      <c r="DR70" s="69"/>
      <c r="DS70" s="69">
        <v>0</v>
      </c>
      <c r="DT70" s="69">
        <v>0</v>
      </c>
      <c r="DU70" s="69">
        <v>554.19804523316589</v>
      </c>
      <c r="DV70" s="77">
        <v>0</v>
      </c>
      <c r="DW70" s="77">
        <v>0</v>
      </c>
      <c r="DX70" s="69">
        <v>-238.39003727872631</v>
      </c>
      <c r="DY70" s="69"/>
    </row>
    <row r="71" spans="2:129" x14ac:dyDescent="0.35">
      <c r="B71" s="66" t="s">
        <v>1204</v>
      </c>
      <c r="C71" s="69"/>
      <c r="D71" s="69"/>
      <c r="E71" s="69">
        <v>1382.2195834397708</v>
      </c>
      <c r="F71" s="69"/>
      <c r="G71" s="69"/>
      <c r="H71" s="69"/>
      <c r="I71" s="69">
        <v>7131.2694195672502</v>
      </c>
      <c r="J71" s="69">
        <v>4108.1745447294697</v>
      </c>
      <c r="K71" s="69">
        <v>11879.618779764516</v>
      </c>
      <c r="L71" s="69">
        <v>3.6547853671318777</v>
      </c>
      <c r="M71" s="69">
        <v>0</v>
      </c>
      <c r="N71" s="69">
        <v>1.892656707979008</v>
      </c>
      <c r="O71" s="69">
        <v>0</v>
      </c>
      <c r="P71" s="69">
        <v>0.1305280488261385</v>
      </c>
      <c r="Q71" s="69">
        <v>0.52211219530455399</v>
      </c>
      <c r="R71" s="69">
        <v>29.825659156772645</v>
      </c>
      <c r="S71" s="69"/>
      <c r="T71" s="69"/>
      <c r="U71" s="69"/>
      <c r="V71" s="69"/>
      <c r="W71" s="69">
        <v>2991.2285885680203</v>
      </c>
      <c r="X71" s="69"/>
      <c r="Y71" s="69"/>
      <c r="Z71" s="69"/>
      <c r="AA71" s="69"/>
      <c r="AB71" s="69"/>
      <c r="AC71" s="69"/>
      <c r="AD71" s="69">
        <v>811011.23971725861</v>
      </c>
      <c r="AE71" s="69">
        <v>3616.9782864257986</v>
      </c>
      <c r="AF71" s="69">
        <v>14.210383374105602</v>
      </c>
      <c r="AG71" s="69">
        <v>7276.0235286142379</v>
      </c>
      <c r="AH71" s="69">
        <v>778.09837736421798</v>
      </c>
      <c r="AI71" s="69"/>
      <c r="AJ71" s="69"/>
      <c r="AK71" s="69">
        <v>8263.8674118934923</v>
      </c>
      <c r="AL71" s="75">
        <v>16296.728739869328</v>
      </c>
      <c r="AM71" s="75">
        <v>24716.783984243397</v>
      </c>
      <c r="AN71" s="75">
        <v>19105.686316776351</v>
      </c>
      <c r="AO71" s="75">
        <v>4429.3702447197475</v>
      </c>
      <c r="AP71" s="75">
        <v>47799.005399235997</v>
      </c>
      <c r="AQ71" s="75">
        <v>13504.07014717518</v>
      </c>
      <c r="AR71" s="69">
        <v>23005.413979304594</v>
      </c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  <c r="DQ71" s="69"/>
      <c r="DR71" s="69"/>
      <c r="DS71" s="69">
        <v>0</v>
      </c>
      <c r="DT71" s="69">
        <v>0</v>
      </c>
      <c r="DU71" s="69">
        <v>241121.75610111887</v>
      </c>
      <c r="DV71" s="77">
        <v>0</v>
      </c>
      <c r="DW71" s="77">
        <v>0</v>
      </c>
      <c r="DX71" s="69">
        <v>-103719.28396368465</v>
      </c>
      <c r="DY71" s="69"/>
    </row>
    <row r="72" spans="2:129" x14ac:dyDescent="0.35">
      <c r="B72" s="66" t="s">
        <v>1205</v>
      </c>
      <c r="C72" s="71"/>
      <c r="D72" s="71"/>
      <c r="E72" s="71">
        <v>255.21450665915555</v>
      </c>
      <c r="F72" s="71"/>
      <c r="G72" s="71"/>
      <c r="H72" s="71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1">
        <v>127974.79335534762</v>
      </c>
      <c r="T72" s="71"/>
      <c r="U72" s="71"/>
      <c r="V72" s="71"/>
      <c r="W72" s="71">
        <v>7436.0203963762306</v>
      </c>
      <c r="X72" s="71"/>
      <c r="Y72" s="71"/>
      <c r="Z72" s="71"/>
      <c r="AA72" s="71">
        <v>152.23202970660839</v>
      </c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>
        <v>767.67353299933939</v>
      </c>
      <c r="AV72" s="71"/>
      <c r="AW72" s="71"/>
      <c r="AX72" s="71"/>
      <c r="AY72" s="71"/>
      <c r="AZ72" s="71"/>
      <c r="BA72" s="71">
        <v>6402.253336102398</v>
      </c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X72" s="71"/>
      <c r="CY72" s="71"/>
      <c r="CZ72" s="71"/>
      <c r="DA72" s="71"/>
      <c r="DB72" s="71"/>
      <c r="DC72" s="71"/>
      <c r="DD72" s="71"/>
      <c r="DE72" s="71"/>
      <c r="DF72" s="71"/>
      <c r="DG72" s="71"/>
      <c r="DH72" s="71"/>
      <c r="DI72" s="71"/>
      <c r="DJ72" s="71"/>
      <c r="DK72" s="71"/>
      <c r="DL72" s="71"/>
      <c r="DM72" s="71"/>
      <c r="DN72" s="71"/>
      <c r="DO72" s="71"/>
      <c r="DP72" s="71"/>
      <c r="DQ72" s="71"/>
      <c r="DR72" s="71"/>
      <c r="DS72" s="67">
        <v>1424057.6688912229</v>
      </c>
      <c r="DT72" s="67">
        <v>0</v>
      </c>
      <c r="DU72" s="67">
        <v>84764.321900953786</v>
      </c>
      <c r="DV72" s="77">
        <v>0</v>
      </c>
      <c r="DW72" s="77">
        <v>0</v>
      </c>
      <c r="DX72" s="67">
        <v>75716.797059650533</v>
      </c>
      <c r="DY72" s="67"/>
    </row>
    <row r="73" spans="2:129" x14ac:dyDescent="0.35">
      <c r="B73" s="66" t="s">
        <v>1206</v>
      </c>
      <c r="C73" s="71"/>
      <c r="D73" s="71"/>
      <c r="E73" s="71">
        <v>18627.903923854396</v>
      </c>
      <c r="F73" s="71"/>
      <c r="G73" s="71"/>
      <c r="H73" s="71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1"/>
      <c r="T73" s="71"/>
      <c r="U73" s="71">
        <v>4679.1981003017463</v>
      </c>
      <c r="V73" s="71"/>
      <c r="W73" s="71">
        <v>402637.04639441468</v>
      </c>
      <c r="X73" s="71">
        <v>702.59048910808554</v>
      </c>
      <c r="Y73" s="71"/>
      <c r="Z73" s="71"/>
      <c r="AA73" s="71"/>
      <c r="AB73" s="71">
        <v>481.64638511685308</v>
      </c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>
        <v>4544.4392078997262</v>
      </c>
      <c r="AV73" s="71"/>
      <c r="AW73" s="71"/>
      <c r="AX73" s="71"/>
      <c r="AY73" s="71"/>
      <c r="AZ73" s="71"/>
      <c r="BA73" s="71">
        <v>15196.280978855546</v>
      </c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X73" s="71"/>
      <c r="CY73" s="71"/>
      <c r="CZ73" s="71"/>
      <c r="DA73" s="71"/>
      <c r="DB73" s="71"/>
      <c r="DC73" s="71"/>
      <c r="DD73" s="71"/>
      <c r="DE73" s="71"/>
      <c r="DF73" s="71"/>
      <c r="DG73" s="71"/>
      <c r="DH73" s="71"/>
      <c r="DI73" s="71"/>
      <c r="DJ73" s="71"/>
      <c r="DK73" s="71"/>
      <c r="DL73" s="71"/>
      <c r="DM73" s="71"/>
      <c r="DN73" s="71"/>
      <c r="DO73" s="71"/>
      <c r="DP73" s="71"/>
      <c r="DQ73" s="71"/>
      <c r="DR73" s="71"/>
      <c r="DS73" s="67">
        <v>1150860.123273235</v>
      </c>
      <c r="DT73" s="67">
        <v>0</v>
      </c>
      <c r="DU73" s="67">
        <v>32976.173044934658</v>
      </c>
      <c r="DV73" s="77">
        <v>0</v>
      </c>
      <c r="DW73" s="77">
        <v>0</v>
      </c>
      <c r="DX73" s="67">
        <v>-226097.9584544478</v>
      </c>
      <c r="DY73" s="67"/>
    </row>
    <row r="74" spans="2:129" x14ac:dyDescent="0.35">
      <c r="B74" s="66" t="s">
        <v>1207</v>
      </c>
      <c r="C74" s="71"/>
      <c r="D74" s="71"/>
      <c r="E74" s="71"/>
      <c r="F74" s="71"/>
      <c r="G74" s="71"/>
      <c r="H74" s="71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1"/>
      <c r="T74" s="71"/>
      <c r="U74" s="71">
        <v>296176.77192461933</v>
      </c>
      <c r="V74" s="71"/>
      <c r="W74" s="71">
        <v>4356.3591561474996</v>
      </c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>
        <v>818.62728506123096</v>
      </c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71"/>
      <c r="CZ74" s="71"/>
      <c r="DA74" s="71"/>
      <c r="DB74" s="71"/>
      <c r="DC74" s="71"/>
      <c r="DD74" s="71"/>
      <c r="DE74" s="71"/>
      <c r="DF74" s="71"/>
      <c r="DG74" s="71"/>
      <c r="DH74" s="71"/>
      <c r="DI74" s="71"/>
      <c r="DJ74" s="71"/>
      <c r="DK74" s="71"/>
      <c r="DL74" s="71"/>
      <c r="DM74" s="71"/>
      <c r="DN74" s="71"/>
      <c r="DO74" s="71"/>
      <c r="DP74" s="71"/>
      <c r="DQ74" s="71"/>
      <c r="DR74" s="71"/>
      <c r="DS74" s="67">
        <v>318495.71766561025</v>
      </c>
      <c r="DT74" s="67">
        <v>0</v>
      </c>
      <c r="DU74" s="67">
        <v>1048914.8990898251</v>
      </c>
      <c r="DV74" s="77">
        <v>0</v>
      </c>
      <c r="DW74" s="77">
        <v>0</v>
      </c>
      <c r="DX74" s="67">
        <v>1664551.4240726107</v>
      </c>
      <c r="DY74" s="67"/>
    </row>
    <row r="75" spans="2:129" x14ac:dyDescent="0.35">
      <c r="B75" s="66" t="s">
        <v>1208</v>
      </c>
      <c r="C75" s="71"/>
      <c r="D75" s="71"/>
      <c r="E75" s="71">
        <v>27882.31175561079</v>
      </c>
      <c r="F75" s="71"/>
      <c r="G75" s="71"/>
      <c r="H75" s="71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1">
        <v>9825.9040615729391</v>
      </c>
      <c r="T75" s="71"/>
      <c r="U75" s="71">
        <v>5937.8775543150678</v>
      </c>
      <c r="V75" s="71">
        <v>1166723.9006816489</v>
      </c>
      <c r="W75" s="71">
        <v>142186.45731847244</v>
      </c>
      <c r="X75" s="71">
        <v>34.014310641032218</v>
      </c>
      <c r="Y75" s="71"/>
      <c r="Z75" s="71"/>
      <c r="AA75" s="71">
        <v>18.717812197917826</v>
      </c>
      <c r="AB75" s="71"/>
      <c r="AC75" s="71"/>
      <c r="AD75" s="71"/>
      <c r="AE75" s="71">
        <v>54086.968723346894</v>
      </c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>
        <v>4723.1017733724884</v>
      </c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  <c r="CX75" s="71"/>
      <c r="CY75" s="71"/>
      <c r="CZ75" s="71"/>
      <c r="DA75" s="71"/>
      <c r="DB75" s="71"/>
      <c r="DC75" s="71"/>
      <c r="DD75" s="71"/>
      <c r="DE75" s="71"/>
      <c r="DF75" s="71"/>
      <c r="DG75" s="71"/>
      <c r="DH75" s="71"/>
      <c r="DI75" s="71"/>
      <c r="DJ75" s="71"/>
      <c r="DK75" s="71"/>
      <c r="DL75" s="71"/>
      <c r="DM75" s="71"/>
      <c r="DN75" s="71"/>
      <c r="DO75" s="71"/>
      <c r="DP75" s="71"/>
      <c r="DQ75" s="71"/>
      <c r="DR75" s="71"/>
      <c r="DS75" s="67">
        <v>998296.25447976741</v>
      </c>
      <c r="DT75" s="67">
        <v>0</v>
      </c>
      <c r="DU75" s="67">
        <v>165986.9261880852</v>
      </c>
      <c r="DV75" s="77">
        <v>0</v>
      </c>
      <c r="DW75" s="77">
        <v>0</v>
      </c>
      <c r="DX75" s="67">
        <v>82155.29814978037</v>
      </c>
      <c r="DY75" s="67"/>
    </row>
    <row r="76" spans="2:129" x14ac:dyDescent="0.35">
      <c r="B76" s="66" t="s">
        <v>1209</v>
      </c>
      <c r="C76" s="71"/>
      <c r="D76" s="71"/>
      <c r="E76" s="71"/>
      <c r="F76" s="71"/>
      <c r="G76" s="71"/>
      <c r="H76" s="71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>
        <v>3852.8796081160658</v>
      </c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X76" s="71"/>
      <c r="CY76" s="71"/>
      <c r="CZ76" s="71"/>
      <c r="DA76" s="71"/>
      <c r="DB76" s="71"/>
      <c r="DC76" s="71"/>
      <c r="DD76" s="71"/>
      <c r="DE76" s="71"/>
      <c r="DF76" s="71"/>
      <c r="DG76" s="71"/>
      <c r="DH76" s="71"/>
      <c r="DI76" s="71"/>
      <c r="DJ76" s="71"/>
      <c r="DK76" s="71"/>
      <c r="DL76" s="71"/>
      <c r="DM76" s="71"/>
      <c r="DN76" s="71"/>
      <c r="DO76" s="71"/>
      <c r="DP76" s="71"/>
      <c r="DQ76" s="71"/>
      <c r="DR76" s="71"/>
      <c r="DS76" s="67">
        <v>669632.9609541964</v>
      </c>
      <c r="DT76" s="67">
        <v>0</v>
      </c>
      <c r="DU76" s="67">
        <v>21261.60380864414</v>
      </c>
      <c r="DV76" s="77">
        <v>0</v>
      </c>
      <c r="DW76" s="77">
        <v>0</v>
      </c>
      <c r="DX76" s="67">
        <v>71145.672673464753</v>
      </c>
      <c r="DY76" s="67"/>
    </row>
    <row r="77" spans="2:129" x14ac:dyDescent="0.35">
      <c r="B77" s="66" t="s">
        <v>1210</v>
      </c>
      <c r="C77" s="71"/>
      <c r="D77" s="71"/>
      <c r="E77" s="71">
        <v>38503.860619772822</v>
      </c>
      <c r="F77" s="71"/>
      <c r="G77" s="71"/>
      <c r="H77" s="71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1">
        <v>4982.9198150595321</v>
      </c>
      <c r="T77" s="71">
        <v>10748.23251618442</v>
      </c>
      <c r="U77" s="71">
        <v>21015.331637758187</v>
      </c>
      <c r="V77" s="71"/>
      <c r="W77" s="71">
        <v>191071.39938709515</v>
      </c>
      <c r="X77" s="71">
        <v>16467.283155372796</v>
      </c>
      <c r="Y77" s="71"/>
      <c r="Z77" s="71"/>
      <c r="AA77" s="71"/>
      <c r="AB77" s="71"/>
      <c r="AC77" s="71"/>
      <c r="AD77" s="71"/>
      <c r="AE77" s="71">
        <v>466.0620278625085</v>
      </c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>
        <v>4476.688349440913</v>
      </c>
      <c r="AV77" s="71"/>
      <c r="AW77" s="71"/>
      <c r="AX77" s="71"/>
      <c r="AY77" s="71"/>
      <c r="AZ77" s="71"/>
      <c r="BA77" s="71">
        <v>1534.8443709171352</v>
      </c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  <c r="CX77" s="71"/>
      <c r="CY77" s="71"/>
      <c r="CZ77" s="71"/>
      <c r="DA77" s="71"/>
      <c r="DB77" s="71"/>
      <c r="DC77" s="71"/>
      <c r="DD77" s="71"/>
      <c r="DE77" s="71"/>
      <c r="DF77" s="71"/>
      <c r="DG77" s="71"/>
      <c r="DH77" s="71"/>
      <c r="DI77" s="71"/>
      <c r="DJ77" s="71"/>
      <c r="DK77" s="71"/>
      <c r="DL77" s="71"/>
      <c r="DM77" s="71"/>
      <c r="DN77" s="71"/>
      <c r="DO77" s="71"/>
      <c r="DP77" s="71"/>
      <c r="DQ77" s="71"/>
      <c r="DR77" s="71"/>
      <c r="DS77" s="67">
        <v>1143969.4145760268</v>
      </c>
      <c r="DT77" s="67">
        <v>0</v>
      </c>
      <c r="DU77" s="67">
        <v>47987.967851483212</v>
      </c>
      <c r="DV77" s="77">
        <v>0</v>
      </c>
      <c r="DW77" s="77">
        <v>0</v>
      </c>
      <c r="DX77" s="67">
        <v>1020.389226351399</v>
      </c>
      <c r="DY77" s="67"/>
    </row>
    <row r="78" spans="2:129" x14ac:dyDescent="0.35">
      <c r="B78" s="66" t="s">
        <v>1211</v>
      </c>
      <c r="C78" s="71"/>
      <c r="D78" s="71"/>
      <c r="E78" s="71"/>
      <c r="F78" s="71"/>
      <c r="G78" s="71"/>
      <c r="H78" s="71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1"/>
      <c r="T78" s="71"/>
      <c r="U78" s="71"/>
      <c r="V78" s="71"/>
      <c r="W78" s="71">
        <v>139.33618282891666</v>
      </c>
      <c r="X78" s="71">
        <v>132922.22582181884</v>
      </c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>
        <v>53701.818405034319</v>
      </c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71"/>
      <c r="DA78" s="71"/>
      <c r="DB78" s="71"/>
      <c r="DC78" s="71"/>
      <c r="DD78" s="71"/>
      <c r="DE78" s="71"/>
      <c r="DF78" s="71"/>
      <c r="DG78" s="71"/>
      <c r="DH78" s="71"/>
      <c r="DI78" s="71"/>
      <c r="DJ78" s="71"/>
      <c r="DK78" s="71"/>
      <c r="DL78" s="71"/>
      <c r="DM78" s="71"/>
      <c r="DN78" s="71"/>
      <c r="DO78" s="71"/>
      <c r="DP78" s="71"/>
      <c r="DQ78" s="71"/>
      <c r="DR78" s="71"/>
      <c r="DS78" s="67">
        <v>753481.65511202114</v>
      </c>
      <c r="DT78" s="67">
        <v>0</v>
      </c>
      <c r="DU78" s="67">
        <v>4423.1417712250104</v>
      </c>
      <c r="DV78" s="77">
        <v>0</v>
      </c>
      <c r="DW78" s="77">
        <v>0</v>
      </c>
      <c r="DX78" s="67">
        <v>5869.7237036223523</v>
      </c>
      <c r="DY78" s="67"/>
    </row>
    <row r="79" spans="2:129" x14ac:dyDescent="0.35">
      <c r="B79" s="66" t="s">
        <v>1212</v>
      </c>
      <c r="C79" s="71"/>
      <c r="D79" s="71"/>
      <c r="E79" s="71"/>
      <c r="F79" s="71"/>
      <c r="G79" s="71"/>
      <c r="H79" s="71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71"/>
      <c r="DA79" s="71"/>
      <c r="DB79" s="71"/>
      <c r="DC79" s="71"/>
      <c r="DD79" s="71"/>
      <c r="DE79" s="71"/>
      <c r="DF79" s="71"/>
      <c r="DG79" s="71"/>
      <c r="DH79" s="71"/>
      <c r="DI79" s="71"/>
      <c r="DJ79" s="71"/>
      <c r="DK79" s="71"/>
      <c r="DL79" s="71"/>
      <c r="DM79" s="71"/>
      <c r="DN79" s="71"/>
      <c r="DO79" s="71"/>
      <c r="DP79" s="71"/>
      <c r="DQ79" s="71"/>
      <c r="DR79" s="71"/>
      <c r="DS79" s="67">
        <v>553897.27279273386</v>
      </c>
      <c r="DT79" s="67">
        <v>0</v>
      </c>
      <c r="DU79" s="67">
        <v>41776.51708119917</v>
      </c>
      <c r="DV79" s="77">
        <v>0</v>
      </c>
      <c r="DW79" s="77">
        <v>0</v>
      </c>
      <c r="DX79" s="67">
        <v>40435.524154917686</v>
      </c>
      <c r="DY79" s="67"/>
    </row>
    <row r="80" spans="2:129" x14ac:dyDescent="0.35">
      <c r="B80" s="66" t="s">
        <v>1213</v>
      </c>
      <c r="C80" s="71"/>
      <c r="D80" s="71">
        <v>1161.0572483013464</v>
      </c>
      <c r="E80" s="71">
        <v>1083.2484169181685</v>
      </c>
      <c r="F80" s="71"/>
      <c r="G80" s="71"/>
      <c r="H80" s="71">
        <v>20034.455390821269</v>
      </c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1">
        <v>738.13271394087519</v>
      </c>
      <c r="T80" s="71">
        <v>8679.3631283292125</v>
      </c>
      <c r="U80" s="71">
        <v>41.420643206013352</v>
      </c>
      <c r="V80" s="71"/>
      <c r="W80" s="71"/>
      <c r="X80" s="71"/>
      <c r="Y80" s="71"/>
      <c r="Z80" s="71">
        <v>123218.19256363179</v>
      </c>
      <c r="AA80" s="71">
        <v>868.01224186238221</v>
      </c>
      <c r="AB80" s="71">
        <v>2641.7281617458748</v>
      </c>
      <c r="AC80" s="71">
        <v>1582.9824918889262</v>
      </c>
      <c r="AD80" s="71"/>
      <c r="AE80" s="71">
        <v>41.301463320784116</v>
      </c>
      <c r="AF80" s="71">
        <v>1724.8091434506521</v>
      </c>
      <c r="AG80" s="71">
        <v>6599.8918933665518</v>
      </c>
      <c r="AH80" s="71"/>
      <c r="AI80" s="71"/>
      <c r="AJ80" s="71">
        <v>657.51663254032815</v>
      </c>
      <c r="AK80" s="71">
        <v>1023.5677965868645</v>
      </c>
      <c r="AL80" s="71"/>
      <c r="AM80" s="71"/>
      <c r="AN80" s="71"/>
      <c r="AO80" s="71"/>
      <c r="AP80" s="71"/>
      <c r="AQ80" s="71"/>
      <c r="AR80" s="71"/>
      <c r="AS80" s="71"/>
      <c r="AT80" s="71"/>
      <c r="AU80" s="71">
        <v>1377.3164466280516</v>
      </c>
      <c r="AV80" s="71"/>
      <c r="AW80" s="71"/>
      <c r="AX80" s="71"/>
      <c r="AY80" s="71"/>
      <c r="AZ80" s="71"/>
      <c r="BA80" s="71">
        <v>1176.177209042861</v>
      </c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  <c r="CZ80" s="71"/>
      <c r="DA80" s="71"/>
      <c r="DB80" s="71"/>
      <c r="DC80" s="71"/>
      <c r="DD80" s="71"/>
      <c r="DE80" s="71"/>
      <c r="DF80" s="71"/>
      <c r="DG80" s="71"/>
      <c r="DH80" s="71"/>
      <c r="DI80" s="71"/>
      <c r="DJ80" s="71"/>
      <c r="DK80" s="71"/>
      <c r="DL80" s="71"/>
      <c r="DM80" s="71"/>
      <c r="DN80" s="71"/>
      <c r="DO80" s="71"/>
      <c r="DP80" s="71"/>
      <c r="DQ80" s="71"/>
      <c r="DR80" s="71"/>
      <c r="DS80" s="67">
        <v>672491.67906108161</v>
      </c>
      <c r="DT80" s="67">
        <v>0</v>
      </c>
      <c r="DU80" s="67">
        <v>261789.66934367651</v>
      </c>
      <c r="DV80" s="77">
        <v>0</v>
      </c>
      <c r="DW80" s="77">
        <v>0</v>
      </c>
      <c r="DX80" s="67">
        <v>6887.9183980585076</v>
      </c>
      <c r="DY80" s="67"/>
    </row>
    <row r="81" spans="2:129" x14ac:dyDescent="0.35">
      <c r="B81" s="66" t="s">
        <v>1214</v>
      </c>
      <c r="C81" s="71"/>
      <c r="D81" s="71"/>
      <c r="E81" s="71"/>
      <c r="F81" s="71"/>
      <c r="G81" s="71"/>
      <c r="H81" s="71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1"/>
      <c r="T81" s="71"/>
      <c r="U81" s="71"/>
      <c r="V81" s="71"/>
      <c r="W81" s="71"/>
      <c r="X81" s="71"/>
      <c r="Y81" s="71"/>
      <c r="Z81" s="71"/>
      <c r="AA81" s="71">
        <v>5753.435756370206</v>
      </c>
      <c r="AB81" s="71"/>
      <c r="AC81" s="71"/>
      <c r="AD81" s="71"/>
      <c r="AE81" s="71"/>
      <c r="AF81" s="71"/>
      <c r="AG81" s="71"/>
      <c r="AH81" s="71"/>
      <c r="AI81" s="71"/>
      <c r="AJ81" s="71">
        <v>255.77170695454237</v>
      </c>
      <c r="AK81" s="71">
        <v>947.12013091721929</v>
      </c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71"/>
      <c r="CZ81" s="71"/>
      <c r="DA81" s="71"/>
      <c r="DB81" s="71"/>
      <c r="DC81" s="71"/>
      <c r="DD81" s="71"/>
      <c r="DE81" s="71"/>
      <c r="DF81" s="71"/>
      <c r="DG81" s="71"/>
      <c r="DH81" s="71"/>
      <c r="DI81" s="71"/>
      <c r="DJ81" s="71"/>
      <c r="DK81" s="71"/>
      <c r="DL81" s="71"/>
      <c r="DM81" s="71"/>
      <c r="DN81" s="71"/>
      <c r="DO81" s="71"/>
      <c r="DP81" s="71"/>
      <c r="DQ81" s="71"/>
      <c r="DR81" s="71"/>
      <c r="DS81" s="67">
        <v>191478.80872805772</v>
      </c>
      <c r="DT81" s="67">
        <v>0</v>
      </c>
      <c r="DU81" s="67">
        <v>52196.29984952091</v>
      </c>
      <c r="DV81" s="77">
        <v>0</v>
      </c>
      <c r="DW81" s="77">
        <v>0</v>
      </c>
      <c r="DX81" s="67">
        <v>5046.0367119438015</v>
      </c>
      <c r="DY81" s="67"/>
    </row>
    <row r="82" spans="2:129" x14ac:dyDescent="0.35">
      <c r="B82" s="66" t="s">
        <v>1215</v>
      </c>
      <c r="C82" s="71"/>
      <c r="D82" s="71">
        <v>3455.7054315493801</v>
      </c>
      <c r="E82" s="71"/>
      <c r="F82" s="71"/>
      <c r="G82" s="71"/>
      <c r="H82" s="71">
        <v>2858.4663401886137</v>
      </c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1">
        <v>14050.225827651999</v>
      </c>
      <c r="T82" s="71"/>
      <c r="U82" s="71"/>
      <c r="V82" s="71"/>
      <c r="W82" s="71">
        <v>393.44281994126237</v>
      </c>
      <c r="X82" s="71"/>
      <c r="Y82" s="71"/>
      <c r="Z82" s="71"/>
      <c r="AA82" s="71"/>
      <c r="AB82" s="71">
        <v>29257.741630034139</v>
      </c>
      <c r="AC82" s="71">
        <v>171.34117519870526</v>
      </c>
      <c r="AD82" s="71"/>
      <c r="AE82" s="71">
        <v>12041.853276856842</v>
      </c>
      <c r="AF82" s="71"/>
      <c r="AG82" s="71"/>
      <c r="AH82" s="71">
        <v>167.58972363425283</v>
      </c>
      <c r="AI82" s="71"/>
      <c r="AJ82" s="71">
        <v>175.77957506038004</v>
      </c>
      <c r="AK82" s="71">
        <v>216234.01004912652</v>
      </c>
      <c r="AL82" s="71"/>
      <c r="AM82" s="71"/>
      <c r="AN82" s="71"/>
      <c r="AO82" s="71"/>
      <c r="AP82" s="71"/>
      <c r="AQ82" s="71"/>
      <c r="AR82" s="71">
        <v>266650.31517097063</v>
      </c>
      <c r="AS82" s="71"/>
      <c r="AT82" s="71"/>
      <c r="AU82" s="71"/>
      <c r="AV82" s="71"/>
      <c r="AW82" s="71"/>
      <c r="AX82" s="71"/>
      <c r="AY82" s="71"/>
      <c r="AZ82" s="71">
        <v>417.80399004201143</v>
      </c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1"/>
      <c r="CZ82" s="71"/>
      <c r="DA82" s="71"/>
      <c r="DB82" s="71"/>
      <c r="DC82" s="71"/>
      <c r="DD82" s="71"/>
      <c r="DE82" s="71"/>
      <c r="DF82" s="71"/>
      <c r="DG82" s="71"/>
      <c r="DH82" s="71"/>
      <c r="DI82" s="71"/>
      <c r="DJ82" s="71"/>
      <c r="DK82" s="71"/>
      <c r="DL82" s="71"/>
      <c r="DM82" s="71"/>
      <c r="DN82" s="71"/>
      <c r="DO82" s="71"/>
      <c r="DP82" s="71"/>
      <c r="DQ82" s="71"/>
      <c r="DR82" s="71"/>
      <c r="DS82" s="67">
        <v>9001.0948486254638</v>
      </c>
      <c r="DT82" s="67">
        <v>0</v>
      </c>
      <c r="DU82" s="67">
        <v>121638.88933169012</v>
      </c>
      <c r="DV82" s="77">
        <v>0</v>
      </c>
      <c r="DW82" s="77">
        <v>0</v>
      </c>
      <c r="DX82" s="67">
        <v>140927.8951657525</v>
      </c>
      <c r="DY82" s="67"/>
    </row>
    <row r="83" spans="2:129" x14ac:dyDescent="0.35">
      <c r="B83" s="66" t="s">
        <v>1216</v>
      </c>
      <c r="C83" s="68">
        <v>1132.3054961574062</v>
      </c>
      <c r="D83" s="68">
        <v>3053.7908508452642</v>
      </c>
      <c r="E83" s="68">
        <v>1344.4780882682492</v>
      </c>
      <c r="F83" s="68"/>
      <c r="G83" s="68"/>
      <c r="H83" s="68"/>
      <c r="I83" s="69">
        <v>1.8089109236208203</v>
      </c>
      <c r="J83" s="69">
        <v>121.19703188259496</v>
      </c>
      <c r="K83" s="69">
        <v>80.195050947189685</v>
      </c>
      <c r="L83" s="69">
        <v>0</v>
      </c>
      <c r="M83" s="69">
        <v>0</v>
      </c>
      <c r="N83" s="69">
        <v>94.666338336156258</v>
      </c>
      <c r="O83" s="69">
        <v>4.8237624629888538</v>
      </c>
      <c r="P83" s="69">
        <v>81.400991562936909</v>
      </c>
      <c r="Q83" s="69">
        <v>0</v>
      </c>
      <c r="R83" s="69">
        <v>59.091090171613459</v>
      </c>
      <c r="S83" s="68">
        <v>5775.6207289901949</v>
      </c>
      <c r="T83" s="68">
        <v>9835.7225865771543</v>
      </c>
      <c r="U83" s="68">
        <v>2274.4758009491561</v>
      </c>
      <c r="V83" s="68">
        <v>170.73852707096563</v>
      </c>
      <c r="W83" s="68">
        <v>29121.981574467336</v>
      </c>
      <c r="X83" s="68">
        <v>2789.4818393606138</v>
      </c>
      <c r="Y83" s="68">
        <v>34962.009629525557</v>
      </c>
      <c r="Z83" s="68">
        <v>180.03711714232332</v>
      </c>
      <c r="AA83" s="68">
        <v>364.10278502363008</v>
      </c>
      <c r="AB83" s="68"/>
      <c r="AC83" s="68">
        <v>125331.04372742903</v>
      </c>
      <c r="AD83" s="68">
        <v>1301.5038003557258</v>
      </c>
      <c r="AE83" s="68">
        <v>22481.429717218223</v>
      </c>
      <c r="AF83" s="68">
        <v>295.97781788682295</v>
      </c>
      <c r="AG83" s="68">
        <v>6505.5789012111591</v>
      </c>
      <c r="AH83" s="68">
        <v>501.74040627800758</v>
      </c>
      <c r="AI83" s="68"/>
      <c r="AJ83" s="68">
        <v>319.38661304255538</v>
      </c>
      <c r="AK83" s="68">
        <v>5683.4764458256404</v>
      </c>
      <c r="AL83" s="75">
        <v>36.073173506330285</v>
      </c>
      <c r="AM83" s="75">
        <v>54.71109619498263</v>
      </c>
      <c r="AN83" s="75">
        <v>42.29082176095271</v>
      </c>
      <c r="AO83" s="75">
        <v>9.8045084073497168</v>
      </c>
      <c r="AP83" s="75">
        <v>108.28538363770949</v>
      </c>
      <c r="AQ83" s="75">
        <v>137.72657514401124</v>
      </c>
      <c r="AR83" s="68">
        <v>26.844625349995713</v>
      </c>
      <c r="AS83" s="68">
        <v>1416.8313156171782</v>
      </c>
      <c r="AT83" s="68"/>
      <c r="AU83" s="68"/>
      <c r="AV83" s="68"/>
      <c r="AW83" s="68"/>
      <c r="AX83" s="68">
        <v>24851.80974519419</v>
      </c>
      <c r="AY83" s="68"/>
      <c r="AZ83" s="68">
        <v>42262.035242809063</v>
      </c>
      <c r="BA83" s="68">
        <v>19959.614612568945</v>
      </c>
      <c r="BB83" s="68">
        <v>4173.4283681582847</v>
      </c>
      <c r="BC83" s="68">
        <v>16171.527657372722</v>
      </c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  <c r="DR83" s="68"/>
      <c r="DS83" s="68">
        <v>465737.40995663771</v>
      </c>
      <c r="DT83" s="68">
        <v>0</v>
      </c>
      <c r="DU83" s="68">
        <v>37237.428078314741</v>
      </c>
      <c r="DV83" s="77">
        <v>0</v>
      </c>
      <c r="DW83" s="77">
        <v>0</v>
      </c>
      <c r="DX83" s="68">
        <v>43685.712629456073</v>
      </c>
      <c r="DY83" s="68"/>
    </row>
    <row r="84" spans="2:129" x14ac:dyDescent="0.35">
      <c r="B84" s="66" t="s">
        <v>1217</v>
      </c>
      <c r="C84" s="68">
        <v>986.75415574857311</v>
      </c>
      <c r="D84" s="68">
        <v>414188.45021472947</v>
      </c>
      <c r="E84" s="68">
        <v>26450.918580471367</v>
      </c>
      <c r="F84" s="68">
        <v>6805.0917767968203</v>
      </c>
      <c r="G84" s="68">
        <v>53809.146926680711</v>
      </c>
      <c r="H84" s="68">
        <v>24516.393043335134</v>
      </c>
      <c r="I84" s="69">
        <v>8598.9941164330685</v>
      </c>
      <c r="J84" s="69">
        <v>266.23220218137971</v>
      </c>
      <c r="K84" s="69">
        <v>40179.641547603627</v>
      </c>
      <c r="L84" s="69">
        <v>3.0601402549583874</v>
      </c>
      <c r="M84" s="69">
        <v>0</v>
      </c>
      <c r="N84" s="69">
        <v>8531.6710308239835</v>
      </c>
      <c r="O84" s="69">
        <v>0</v>
      </c>
      <c r="P84" s="69">
        <v>32143.713238082895</v>
      </c>
      <c r="Q84" s="69">
        <v>0</v>
      </c>
      <c r="R84" s="69">
        <v>3947.5809288963196</v>
      </c>
      <c r="S84" s="68">
        <v>25902.050432481141</v>
      </c>
      <c r="T84" s="68">
        <v>7941.6426924187372</v>
      </c>
      <c r="U84" s="68">
        <v>31627.367743519379</v>
      </c>
      <c r="V84" s="68">
        <v>61117.74500896332</v>
      </c>
      <c r="W84" s="68">
        <v>28837.494275521134</v>
      </c>
      <c r="X84" s="68">
        <v>13094.121288153057</v>
      </c>
      <c r="Y84" s="68">
        <v>1042.1608928101132</v>
      </c>
      <c r="Z84" s="68">
        <v>19747.861331511558</v>
      </c>
      <c r="AA84" s="68">
        <v>3726.7258405492476</v>
      </c>
      <c r="AB84" s="68">
        <v>89874.080402746491</v>
      </c>
      <c r="AC84" s="68">
        <v>5808.4918746288613</v>
      </c>
      <c r="AD84" s="68">
        <v>40712.197482119111</v>
      </c>
      <c r="AE84" s="68">
        <v>40570.824387583882</v>
      </c>
      <c r="AF84" s="68">
        <v>29680.518721931534</v>
      </c>
      <c r="AG84" s="68">
        <v>3325.0299818682315</v>
      </c>
      <c r="AH84" s="68">
        <v>18849.032461803723</v>
      </c>
      <c r="AI84" s="68">
        <v>154.1493239034501</v>
      </c>
      <c r="AJ84" s="68">
        <v>3066.2563179176668</v>
      </c>
      <c r="AK84" s="68">
        <v>15809.308579041934</v>
      </c>
      <c r="AL84" s="75">
        <v>8.377173996926528</v>
      </c>
      <c r="AM84" s="75">
        <v>9386.7491017440425</v>
      </c>
      <c r="AN84" s="75">
        <v>0</v>
      </c>
      <c r="AO84" s="75">
        <v>8874.8586154457189</v>
      </c>
      <c r="AP84" s="75">
        <v>30.952245151146521</v>
      </c>
      <c r="AQ84" s="75">
        <v>134.21064210095955</v>
      </c>
      <c r="AR84" s="68">
        <v>47809.911849527445</v>
      </c>
      <c r="AS84" s="68">
        <v>226113.83419756874</v>
      </c>
      <c r="AT84" s="68">
        <v>34783.794097219368</v>
      </c>
      <c r="AU84" s="68">
        <v>11191.254976285807</v>
      </c>
      <c r="AV84" s="68">
        <v>516225.96236012568</v>
      </c>
      <c r="AW84" s="68">
        <v>24166.786906819725</v>
      </c>
      <c r="AX84" s="68">
        <v>12833.677959024973</v>
      </c>
      <c r="AY84" s="68">
        <v>2899.586731139635</v>
      </c>
      <c r="AZ84" s="68">
        <v>38520.688745740074</v>
      </c>
      <c r="BA84" s="68">
        <v>112368.67398588816</v>
      </c>
      <c r="BB84" s="68">
        <v>12966.766491123399</v>
      </c>
      <c r="BC84" s="68">
        <v>12360.658898003219</v>
      </c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>
        <v>959315.79033555207</v>
      </c>
      <c r="DT84" s="68">
        <v>0</v>
      </c>
      <c r="DU84" s="68">
        <v>1367736.0684128376</v>
      </c>
      <c r="DV84" s="77">
        <v>0</v>
      </c>
      <c r="DW84" s="77">
        <v>0</v>
      </c>
      <c r="DX84" s="68">
        <v>276662.26689220406</v>
      </c>
      <c r="DY84" s="68"/>
    </row>
    <row r="85" spans="2:129" x14ac:dyDescent="0.35">
      <c r="B85" s="66" t="s">
        <v>1218</v>
      </c>
      <c r="C85" s="68">
        <v>201807.5927973917</v>
      </c>
      <c r="D85" s="68">
        <v>438895.31048812316</v>
      </c>
      <c r="E85" s="68">
        <v>29719.369386955332</v>
      </c>
      <c r="F85" s="68"/>
      <c r="G85" s="68"/>
      <c r="H85" s="68"/>
      <c r="I85" s="69">
        <v>0.87667298973871854</v>
      </c>
      <c r="J85" s="69">
        <v>1.1688973196516248</v>
      </c>
      <c r="K85" s="69">
        <v>3044.9775176924827</v>
      </c>
      <c r="L85" s="69">
        <v>0</v>
      </c>
      <c r="M85" s="69">
        <v>0</v>
      </c>
      <c r="N85" s="69">
        <v>21.916824743467963</v>
      </c>
      <c r="O85" s="69">
        <v>4.0911406187806865</v>
      </c>
      <c r="P85" s="69">
        <v>54.061501033887652</v>
      </c>
      <c r="Q85" s="69">
        <v>0</v>
      </c>
      <c r="R85" s="69">
        <v>71.0105121688362</v>
      </c>
      <c r="S85" s="68">
        <v>383.01766968699405</v>
      </c>
      <c r="T85" s="68">
        <v>614.99203525728649</v>
      </c>
      <c r="U85" s="68">
        <v>15434.662822272547</v>
      </c>
      <c r="V85" s="68">
        <v>78209.863295207586</v>
      </c>
      <c r="W85" s="68">
        <v>71598.432269248966</v>
      </c>
      <c r="X85" s="68">
        <v>13801.892503351552</v>
      </c>
      <c r="Y85" s="68">
        <v>198.94267171304293</v>
      </c>
      <c r="Z85" s="68">
        <v>53948.79269797117</v>
      </c>
      <c r="AA85" s="68">
        <v>92774.954976172899</v>
      </c>
      <c r="AB85" s="68">
        <v>10654.631879521679</v>
      </c>
      <c r="AC85" s="68">
        <v>64438.766423511886</v>
      </c>
      <c r="AD85" s="68">
        <v>6372.391530456408</v>
      </c>
      <c r="AE85" s="68">
        <v>452381.46278887481</v>
      </c>
      <c r="AF85" s="68">
        <v>184155.1145959667</v>
      </c>
      <c r="AG85" s="68">
        <v>944.60323805765597</v>
      </c>
      <c r="AH85" s="68">
        <v>34095.46380063759</v>
      </c>
      <c r="AI85" s="68">
        <v>373.32889336916941</v>
      </c>
      <c r="AJ85" s="68">
        <v>3232.6202133885517</v>
      </c>
      <c r="AK85" s="68">
        <v>103580.96794307651</v>
      </c>
      <c r="AL85" s="75">
        <v>1253.9656045500092</v>
      </c>
      <c r="AM85" s="75">
        <v>1901.8515740175403</v>
      </c>
      <c r="AN85" s="75">
        <v>1470.104159768546</v>
      </c>
      <c r="AO85" s="75">
        <v>340.8217062261258</v>
      </c>
      <c r="AP85" s="75">
        <v>135.4404767409213</v>
      </c>
      <c r="AQ85" s="75">
        <v>806.17012272428576</v>
      </c>
      <c r="AR85" s="68">
        <v>26706.938025979867</v>
      </c>
      <c r="AS85" s="68">
        <v>8009.3917147105867</v>
      </c>
      <c r="AT85" s="68"/>
      <c r="AU85" s="68">
        <v>814.59414924528505</v>
      </c>
      <c r="AV85" s="68"/>
      <c r="AW85" s="68"/>
      <c r="AX85" s="68">
        <v>198.08870269644322</v>
      </c>
      <c r="AY85" s="68"/>
      <c r="AZ85" s="68">
        <v>16836.698966619148</v>
      </c>
      <c r="BA85" s="68">
        <v>7687.612939310804</v>
      </c>
      <c r="BB85" s="68">
        <v>29709.575269741472</v>
      </c>
      <c r="BC85" s="68">
        <v>920.22421367490256</v>
      </c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  <c r="DS85" s="68">
        <v>1508052.7131188377</v>
      </c>
      <c r="DT85" s="68">
        <v>0</v>
      </c>
      <c r="DU85" s="68">
        <v>197945.50563753207</v>
      </c>
      <c r="DV85" s="77">
        <v>0</v>
      </c>
      <c r="DW85" s="77">
        <v>0</v>
      </c>
      <c r="DX85" s="68">
        <v>-484905.52569202892</v>
      </c>
      <c r="DY85" s="68"/>
    </row>
    <row r="86" spans="2:129" x14ac:dyDescent="0.35">
      <c r="B86" s="66" t="s">
        <v>900</v>
      </c>
      <c r="C86" s="68">
        <v>232.48580230350871</v>
      </c>
      <c r="D86" s="68">
        <v>45104.682470136213</v>
      </c>
      <c r="E86" s="68">
        <v>35.913118714907483</v>
      </c>
      <c r="F86" s="68"/>
      <c r="G86" s="68">
        <v>22618.221616416642</v>
      </c>
      <c r="H86" s="68">
        <v>442.49455817396051</v>
      </c>
      <c r="I86" s="69">
        <v>0</v>
      </c>
      <c r="J86" s="69">
        <v>0</v>
      </c>
      <c r="K86" s="69">
        <v>34.605011108298648</v>
      </c>
      <c r="L86" s="69">
        <v>80.745025919363513</v>
      </c>
      <c r="M86" s="69">
        <v>0</v>
      </c>
      <c r="N86" s="69">
        <v>2999.1009627192166</v>
      </c>
      <c r="O86" s="69">
        <v>11.535003702766216</v>
      </c>
      <c r="P86" s="69">
        <v>161.49005183872703</v>
      </c>
      <c r="Q86" s="69">
        <v>0</v>
      </c>
      <c r="R86" s="69">
        <v>294.14259442053856</v>
      </c>
      <c r="S86" s="68">
        <v>7086.3177213873123</v>
      </c>
      <c r="T86" s="68"/>
      <c r="U86" s="68">
        <v>16305.636781751158</v>
      </c>
      <c r="V86" s="68">
        <v>8128.7325930514071</v>
      </c>
      <c r="W86" s="68">
        <v>24866.881747385534</v>
      </c>
      <c r="X86" s="68">
        <v>6225.1135908499728</v>
      </c>
      <c r="Y86" s="68"/>
      <c r="Z86" s="68">
        <v>3075.658149976623</v>
      </c>
      <c r="AA86" s="68">
        <v>8562.2945661438771</v>
      </c>
      <c r="AB86" s="68">
        <v>2699.1172852003592</v>
      </c>
      <c r="AC86" s="68">
        <v>32794.647033264184</v>
      </c>
      <c r="AD86" s="68">
        <v>2965.2485044147907</v>
      </c>
      <c r="AE86" s="68">
        <v>89603.284949864363</v>
      </c>
      <c r="AF86" s="68">
        <v>435279.75098675978</v>
      </c>
      <c r="AG86" s="68">
        <v>1936.8196672212107</v>
      </c>
      <c r="AH86" s="68">
        <v>4288.6581456921203</v>
      </c>
      <c r="AI86" s="68">
        <v>42.124867414871787</v>
      </c>
      <c r="AJ86" s="68">
        <v>857.43545878926193</v>
      </c>
      <c r="AK86" s="68">
        <v>31719.665419597277</v>
      </c>
      <c r="AL86" s="75">
        <v>1421.0524285079694</v>
      </c>
      <c r="AM86" s="75">
        <v>2155.2669509672128</v>
      </c>
      <c r="AN86" s="75">
        <v>1665.987736539063</v>
      </c>
      <c r="AO86" s="75">
        <v>386.23456463774073</v>
      </c>
      <c r="AP86" s="75">
        <v>7.7648573911078689</v>
      </c>
      <c r="AQ86" s="75">
        <v>2942.380101077028</v>
      </c>
      <c r="AR86" s="68">
        <v>16118.721913388505</v>
      </c>
      <c r="AS86" s="68">
        <v>3278.4827960312482</v>
      </c>
      <c r="AT86" s="68">
        <v>4098.76942457926</v>
      </c>
      <c r="AU86" s="68"/>
      <c r="AV86" s="68">
        <v>74714.115347823914</v>
      </c>
      <c r="AW86" s="68">
        <v>1458.1218642323968</v>
      </c>
      <c r="AX86" s="68"/>
      <c r="AY86" s="68"/>
      <c r="AZ86" s="68">
        <v>3001.7597450371577</v>
      </c>
      <c r="BA86" s="68">
        <v>12245.402810320929</v>
      </c>
      <c r="BB86" s="68">
        <v>4096.7719573055692</v>
      </c>
      <c r="BC86" s="68">
        <v>132.36890995981534</v>
      </c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  <c r="DR86" s="68"/>
      <c r="DS86" s="68">
        <v>331026.64369277493</v>
      </c>
      <c r="DT86" s="68">
        <v>0</v>
      </c>
      <c r="DU86" s="68">
        <v>703626.94249458576</v>
      </c>
      <c r="DV86" s="77">
        <v>0</v>
      </c>
      <c r="DW86" s="77">
        <v>0</v>
      </c>
      <c r="DX86" s="68">
        <v>501400.98766419711</v>
      </c>
      <c r="DY86" s="68"/>
    </row>
    <row r="87" spans="2:129" x14ac:dyDescent="0.35">
      <c r="B87" s="66" t="s">
        <v>1219</v>
      </c>
      <c r="C87" s="68">
        <v>14.654790235760792</v>
      </c>
      <c r="D87" s="68">
        <v>92525.432359441475</v>
      </c>
      <c r="E87" s="68">
        <v>717.52386772626289</v>
      </c>
      <c r="F87" s="68"/>
      <c r="G87" s="68"/>
      <c r="H87" s="68">
        <v>111.18098545365585</v>
      </c>
      <c r="I87" s="69">
        <v>0</v>
      </c>
      <c r="J87" s="69">
        <v>0</v>
      </c>
      <c r="K87" s="69">
        <v>110.59787776495601</v>
      </c>
      <c r="L87" s="69">
        <v>0</v>
      </c>
      <c r="M87" s="69">
        <v>0</v>
      </c>
      <c r="N87" s="69">
        <v>172.53268931333136</v>
      </c>
      <c r="O87" s="69">
        <v>13.271745331794721</v>
      </c>
      <c r="P87" s="69">
        <v>0</v>
      </c>
      <c r="Q87" s="69">
        <v>0</v>
      </c>
      <c r="R87" s="69">
        <v>141.56528353914371</v>
      </c>
      <c r="S87" s="68"/>
      <c r="T87" s="68">
        <v>82.538641676917038</v>
      </c>
      <c r="U87" s="68">
        <v>377.02360345624874</v>
      </c>
      <c r="V87" s="68"/>
      <c r="W87" s="68">
        <v>2855.291070069346</v>
      </c>
      <c r="X87" s="68">
        <v>33894.430911246585</v>
      </c>
      <c r="Y87" s="68"/>
      <c r="Z87" s="68">
        <v>400.9921160863741</v>
      </c>
      <c r="AA87" s="68">
        <v>746.58805657072946</v>
      </c>
      <c r="AB87" s="68">
        <v>1581.179888657419</v>
      </c>
      <c r="AC87" s="68">
        <v>141.98640220429579</v>
      </c>
      <c r="AD87" s="68">
        <v>89.894256951968117</v>
      </c>
      <c r="AE87" s="68">
        <v>52507.250068797555</v>
      </c>
      <c r="AF87" s="68">
        <v>217.52415562759029</v>
      </c>
      <c r="AG87" s="68">
        <v>219047.33137182883</v>
      </c>
      <c r="AH87" s="68">
        <v>2180.6232670230347</v>
      </c>
      <c r="AI87" s="68">
        <v>136.02193758544593</v>
      </c>
      <c r="AJ87" s="68">
        <v>1399.9909023443802</v>
      </c>
      <c r="AK87" s="68">
        <v>499.38325246744188</v>
      </c>
      <c r="AL87" s="75">
        <v>1303.0149518570399</v>
      </c>
      <c r="AM87" s="75">
        <v>1976.2479012803094</v>
      </c>
      <c r="AN87" s="75">
        <v>1527.6058588975254</v>
      </c>
      <c r="AO87" s="75">
        <v>354.15322536839875</v>
      </c>
      <c r="AP87" s="75">
        <v>1017.790815244492</v>
      </c>
      <c r="AQ87" s="75">
        <v>11727.936802399792</v>
      </c>
      <c r="AR87" s="68">
        <v>596571.58313293767</v>
      </c>
      <c r="AS87" s="68">
        <v>7189.1214025600902</v>
      </c>
      <c r="AT87" s="68">
        <v>6.7630019413204678</v>
      </c>
      <c r="AU87" s="68"/>
      <c r="AV87" s="68">
        <v>2186.3222956783297</v>
      </c>
      <c r="AW87" s="68">
        <v>2637.5397133545307</v>
      </c>
      <c r="AX87" s="68"/>
      <c r="AY87" s="68">
        <v>94.609563910967211</v>
      </c>
      <c r="AZ87" s="68">
        <v>2472.3682114804528</v>
      </c>
      <c r="BA87" s="68">
        <v>2363.1406182940491</v>
      </c>
      <c r="BB87" s="68">
        <v>790.8432921224736</v>
      </c>
      <c r="BC87" s="68">
        <v>115.83824619755227</v>
      </c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  <c r="DS87" s="68">
        <v>109762.24049147891</v>
      </c>
      <c r="DT87" s="68">
        <v>0</v>
      </c>
      <c r="DU87" s="68">
        <v>10435.138554744917</v>
      </c>
      <c r="DV87" s="77">
        <v>0</v>
      </c>
      <c r="DW87" s="77">
        <v>0</v>
      </c>
      <c r="DX87" s="68">
        <v>27206.431335147005</v>
      </c>
      <c r="DY87" s="68"/>
    </row>
    <row r="88" spans="2:129" x14ac:dyDescent="0.35">
      <c r="B88" s="66" t="s">
        <v>1220</v>
      </c>
      <c r="C88" s="68">
        <v>240296.89046454843</v>
      </c>
      <c r="D88" s="68">
        <v>216197.17837692672</v>
      </c>
      <c r="E88" s="68">
        <v>14052.919967930437</v>
      </c>
      <c r="F88" s="68"/>
      <c r="G88" s="68">
        <v>30001.347022014139</v>
      </c>
      <c r="H88" s="68">
        <v>611.21356547528273</v>
      </c>
      <c r="I88" s="69">
        <v>460.4046512177751</v>
      </c>
      <c r="J88" s="69">
        <v>306.9364341451834</v>
      </c>
      <c r="K88" s="69">
        <v>39211.129462047182</v>
      </c>
      <c r="L88" s="69">
        <v>23.020232560888758</v>
      </c>
      <c r="M88" s="69">
        <v>0</v>
      </c>
      <c r="N88" s="69">
        <v>798.03472877747686</v>
      </c>
      <c r="O88" s="69">
        <v>1972.0665893828034</v>
      </c>
      <c r="P88" s="69">
        <v>31583.759073539371</v>
      </c>
      <c r="Q88" s="69">
        <v>0</v>
      </c>
      <c r="R88" s="69">
        <v>7097.9050396073653</v>
      </c>
      <c r="S88" s="68">
        <v>177009.06998004537</v>
      </c>
      <c r="T88" s="68">
        <v>3278.2108465130236</v>
      </c>
      <c r="U88" s="68">
        <v>26882.508346247585</v>
      </c>
      <c r="V88" s="68">
        <v>25710.84049895042</v>
      </c>
      <c r="W88" s="68">
        <v>8723.699300986118</v>
      </c>
      <c r="X88" s="68">
        <v>9450.3657257256473</v>
      </c>
      <c r="Y88" s="68">
        <v>4631.7213840815375</v>
      </c>
      <c r="Z88" s="68">
        <v>25895.771503826454</v>
      </c>
      <c r="AA88" s="68">
        <v>3144.5637790996284</v>
      </c>
      <c r="AB88" s="68">
        <v>20448.768302508215</v>
      </c>
      <c r="AC88" s="68">
        <v>8191.4088582930563</v>
      </c>
      <c r="AD88" s="68">
        <v>13953.280695008081</v>
      </c>
      <c r="AE88" s="68">
        <v>18752.126991863555</v>
      </c>
      <c r="AF88" s="68">
        <v>16329.136472429635</v>
      </c>
      <c r="AG88" s="68">
        <v>92599.821977914529</v>
      </c>
      <c r="AH88" s="68">
        <v>453976.39743323129</v>
      </c>
      <c r="AI88" s="68">
        <v>5.8725256738477842</v>
      </c>
      <c r="AJ88" s="68">
        <v>12641.235976240361</v>
      </c>
      <c r="AK88" s="68">
        <v>5103.8919217745133</v>
      </c>
      <c r="AL88" s="75">
        <v>9511.4981410219989</v>
      </c>
      <c r="AM88" s="75">
        <v>14425.815191662507</v>
      </c>
      <c r="AN88" s="75">
        <v>11150.905558478929</v>
      </c>
      <c r="AO88" s="75">
        <v>2585.1791842399662</v>
      </c>
      <c r="AP88" s="75">
        <v>3558.3321361484473</v>
      </c>
      <c r="AQ88" s="75">
        <v>2573.7673515085539</v>
      </c>
      <c r="AR88" s="68">
        <v>335977.17961814412</v>
      </c>
      <c r="AS88" s="68">
        <v>118445.37727926986</v>
      </c>
      <c r="AT88" s="68">
        <v>60128.287078203241</v>
      </c>
      <c r="AU88" s="68">
        <v>710.54032590472264</v>
      </c>
      <c r="AV88" s="68">
        <v>57655.232404627415</v>
      </c>
      <c r="AW88" s="68">
        <v>3101.9751549258026</v>
      </c>
      <c r="AX88" s="68">
        <v>455.49766384807208</v>
      </c>
      <c r="AY88" s="68">
        <v>480.54413960582394</v>
      </c>
      <c r="AZ88" s="68">
        <v>9611.630863590377</v>
      </c>
      <c r="BA88" s="68">
        <v>104905.0599837121</v>
      </c>
      <c r="BB88" s="68">
        <v>12666.011276251149</v>
      </c>
      <c r="BC88" s="68">
        <v>937.07212276006408</v>
      </c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  <c r="DR88" s="68"/>
      <c r="DS88" s="68">
        <v>299828.86657235911</v>
      </c>
      <c r="DT88" s="68">
        <v>0</v>
      </c>
      <c r="DU88" s="68">
        <v>206627.46749465133</v>
      </c>
      <c r="DV88" s="77">
        <v>1717848.5870081885</v>
      </c>
      <c r="DW88" s="77">
        <v>548854.42501984944</v>
      </c>
      <c r="DX88" s="68">
        <v>-1354876.000231476</v>
      </c>
      <c r="DY88" s="68"/>
    </row>
    <row r="89" spans="2:129" x14ac:dyDescent="0.35">
      <c r="B89" s="66" t="s">
        <v>1221</v>
      </c>
      <c r="C89" s="71"/>
      <c r="D89" s="71"/>
      <c r="E89" s="71"/>
      <c r="F89" s="71"/>
      <c r="G89" s="71"/>
      <c r="H89" s="71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>
        <v>2291.0729872819111</v>
      </c>
      <c r="AD89" s="71"/>
      <c r="AE89" s="71"/>
      <c r="AF89" s="71"/>
      <c r="AG89" s="71"/>
      <c r="AH89" s="71"/>
      <c r="AI89" s="71">
        <v>164.89504847908972</v>
      </c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>
        <v>6533.2282232794232</v>
      </c>
      <c r="AX89" s="71"/>
      <c r="AY89" s="71"/>
      <c r="AZ89" s="71"/>
      <c r="BA89" s="71">
        <v>5.7258472191892382</v>
      </c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DO89" s="71"/>
      <c r="DP89" s="71"/>
      <c r="DQ89" s="71"/>
      <c r="DR89" s="71"/>
      <c r="DS89" s="67">
        <v>433211.41240040201</v>
      </c>
      <c r="DT89" s="67">
        <v>0</v>
      </c>
      <c r="DU89" s="67">
        <v>15333.178664216293</v>
      </c>
      <c r="DV89" s="77">
        <v>17747.438818699036</v>
      </c>
      <c r="DW89" s="77">
        <v>5670.3253139303497</v>
      </c>
      <c r="DX89" s="67">
        <v>-66115.268449333962</v>
      </c>
      <c r="DY89" s="67"/>
    </row>
    <row r="90" spans="2:129" x14ac:dyDescent="0.35">
      <c r="B90" s="66" t="s">
        <v>1222</v>
      </c>
      <c r="C90" s="68">
        <v>170.49684256491383</v>
      </c>
      <c r="D90" s="68">
        <v>4164.502449498621</v>
      </c>
      <c r="E90" s="68">
        <v>2520.0900244383961</v>
      </c>
      <c r="F90" s="68">
        <v>133.682065922085</v>
      </c>
      <c r="G90" s="68">
        <v>26642.984279526408</v>
      </c>
      <c r="H90" s="68">
        <v>18929.719683399795</v>
      </c>
      <c r="I90" s="69">
        <v>0</v>
      </c>
      <c r="J90" s="69">
        <v>0</v>
      </c>
      <c r="K90" s="69">
        <v>51558.060388927268</v>
      </c>
      <c r="L90" s="69">
        <v>0</v>
      </c>
      <c r="M90" s="69">
        <v>0</v>
      </c>
      <c r="N90" s="69">
        <v>1582.3111194775618</v>
      </c>
      <c r="O90" s="69">
        <v>0</v>
      </c>
      <c r="P90" s="69">
        <v>2794.1086159369615</v>
      </c>
      <c r="Q90" s="69">
        <v>0</v>
      </c>
      <c r="R90" s="69">
        <v>16372.343153602538</v>
      </c>
      <c r="S90" s="68">
        <v>5977.2559272136414</v>
      </c>
      <c r="T90" s="68">
        <v>279.97853829706855</v>
      </c>
      <c r="U90" s="68">
        <v>7957.2194521078909</v>
      </c>
      <c r="V90" s="68">
        <v>2037.865201899644</v>
      </c>
      <c r="W90" s="68">
        <v>29578.922958075185</v>
      </c>
      <c r="X90" s="68">
        <v>351.02519321697071</v>
      </c>
      <c r="Y90" s="68">
        <v>268.98017583281569</v>
      </c>
      <c r="Z90" s="68">
        <v>548.46991014390824</v>
      </c>
      <c r="AA90" s="68">
        <v>629.94789589370009</v>
      </c>
      <c r="AB90" s="68">
        <v>7469.1316433538959</v>
      </c>
      <c r="AC90" s="68">
        <v>4641.902881828958</v>
      </c>
      <c r="AD90" s="68">
        <v>3092.4962497731271</v>
      </c>
      <c r="AE90" s="68">
        <v>3506.3257888739981</v>
      </c>
      <c r="AF90" s="68">
        <v>3246.5562219954718</v>
      </c>
      <c r="AG90" s="68">
        <v>501.20152753959928</v>
      </c>
      <c r="AH90" s="68">
        <v>15409.674511414063</v>
      </c>
      <c r="AI90" s="68">
        <v>27.522805603458188</v>
      </c>
      <c r="AJ90" s="68">
        <v>8907.2209321097889</v>
      </c>
      <c r="AK90" s="68">
        <v>2493.2089728364499</v>
      </c>
      <c r="AL90" s="75">
        <v>1774.427138491701</v>
      </c>
      <c r="AM90" s="75">
        <v>2691.2142780480012</v>
      </c>
      <c r="AN90" s="75">
        <v>2080.2661757957508</v>
      </c>
      <c r="AO90" s="75">
        <v>482.27994484397055</v>
      </c>
      <c r="AP90" s="75">
        <v>1591.4301748057187</v>
      </c>
      <c r="AQ90" s="75">
        <v>1731.3781492936148</v>
      </c>
      <c r="AR90" s="68">
        <v>59526.261635978626</v>
      </c>
      <c r="AS90" s="68">
        <v>50707.475717929599</v>
      </c>
      <c r="AT90" s="68">
        <v>34902.379403131396</v>
      </c>
      <c r="AU90" s="68">
        <v>2966.9344911245971</v>
      </c>
      <c r="AV90" s="68">
        <v>315091.67644100916</v>
      </c>
      <c r="AW90" s="68">
        <v>2307.2101535031829</v>
      </c>
      <c r="AX90" s="68">
        <v>750.87456337647131</v>
      </c>
      <c r="AY90" s="68">
        <v>715.0042472577054</v>
      </c>
      <c r="AZ90" s="68">
        <v>31619.909996399336</v>
      </c>
      <c r="BA90" s="68">
        <v>16468.117134725107</v>
      </c>
      <c r="BB90" s="68">
        <v>6914.449359331632</v>
      </c>
      <c r="BC90" s="68">
        <v>6398.5627279762393</v>
      </c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  <c r="DR90" s="68"/>
      <c r="DS90" s="68">
        <v>486375.77714514959</v>
      </c>
      <c r="DT90" s="68">
        <v>0</v>
      </c>
      <c r="DU90" s="68">
        <v>439270.7107928234</v>
      </c>
      <c r="DV90" s="77">
        <v>2229559.802933244</v>
      </c>
      <c r="DW90" s="77">
        <v>712346.69512841152</v>
      </c>
      <c r="DX90" s="68">
        <v>-2138954.0488282572</v>
      </c>
      <c r="DY90" s="68"/>
    </row>
    <row r="91" spans="2:129" x14ac:dyDescent="0.35">
      <c r="B91" s="66" t="s">
        <v>1223</v>
      </c>
      <c r="C91" s="68">
        <v>517.54233571964653</v>
      </c>
      <c r="D91" s="68">
        <v>58225.155595009172</v>
      </c>
      <c r="E91" s="68">
        <v>13735.961379463275</v>
      </c>
      <c r="F91" s="68">
        <v>173.5676348699092</v>
      </c>
      <c r="G91" s="68">
        <v>763.73712942824693</v>
      </c>
      <c r="H91" s="68">
        <v>3870.1786495182973</v>
      </c>
      <c r="I91" s="69">
        <v>59.784302528416362</v>
      </c>
      <c r="J91" s="69">
        <v>5520.083933457111</v>
      </c>
      <c r="K91" s="69">
        <v>48963.343770772997</v>
      </c>
      <c r="L91" s="69">
        <v>0</v>
      </c>
      <c r="M91" s="69">
        <v>0</v>
      </c>
      <c r="N91" s="69">
        <v>1853.3133783809074</v>
      </c>
      <c r="O91" s="69">
        <v>159.42480674244362</v>
      </c>
      <c r="P91" s="69">
        <v>4722.959899744892</v>
      </c>
      <c r="Q91" s="69">
        <v>0</v>
      </c>
      <c r="R91" s="69">
        <v>2829.7903196783745</v>
      </c>
      <c r="S91" s="68">
        <v>6956.9435305860616</v>
      </c>
      <c r="T91" s="68">
        <v>17891.016101973222</v>
      </c>
      <c r="U91" s="68">
        <v>33445.024886992811</v>
      </c>
      <c r="V91" s="68">
        <v>50140.501284666985</v>
      </c>
      <c r="W91" s="68">
        <v>32590.752848873031</v>
      </c>
      <c r="X91" s="68">
        <v>7934.5384621608382</v>
      </c>
      <c r="Y91" s="68">
        <v>364.13115812583129</v>
      </c>
      <c r="Z91" s="68">
        <v>27433.787373795629</v>
      </c>
      <c r="AA91" s="68">
        <v>3471.5350071110256</v>
      </c>
      <c r="AB91" s="68">
        <v>42006.857280018608</v>
      </c>
      <c r="AC91" s="68">
        <v>7250.7889500399742</v>
      </c>
      <c r="AD91" s="68">
        <v>9933.4223194206479</v>
      </c>
      <c r="AE91" s="68">
        <v>15147.935568754945</v>
      </c>
      <c r="AF91" s="68">
        <v>34151.305502311756</v>
      </c>
      <c r="AG91" s="68">
        <v>29181.942075583058</v>
      </c>
      <c r="AH91" s="68">
        <v>13137.336012316719</v>
      </c>
      <c r="AI91" s="68">
        <v>626.5838821252911</v>
      </c>
      <c r="AJ91" s="68">
        <v>1735.9503848099096</v>
      </c>
      <c r="AK91" s="68">
        <v>6886.4465724897409</v>
      </c>
      <c r="AL91" s="75">
        <v>1534.7417836974914</v>
      </c>
      <c r="AM91" s="75">
        <v>2327.6971595999457</v>
      </c>
      <c r="AN91" s="75">
        <v>1799.2756419625196</v>
      </c>
      <c r="AO91" s="75">
        <v>417.13469744469467</v>
      </c>
      <c r="AP91" s="75">
        <v>239.33043742096507</v>
      </c>
      <c r="AQ91" s="75">
        <v>6090.8267039819148</v>
      </c>
      <c r="AR91" s="68">
        <v>41594.314981191092</v>
      </c>
      <c r="AS91" s="68">
        <v>153027.00650324058</v>
      </c>
      <c r="AT91" s="68">
        <v>4488.649642727798</v>
      </c>
      <c r="AU91" s="68">
        <v>30857.207779745444</v>
      </c>
      <c r="AV91" s="68">
        <v>62850.300140318213</v>
      </c>
      <c r="AW91" s="68">
        <v>389029.00949340774</v>
      </c>
      <c r="AX91" s="68">
        <v>9896.8079262022366</v>
      </c>
      <c r="AY91" s="68">
        <v>3363.9433709598698</v>
      </c>
      <c r="AZ91" s="68">
        <v>29522.441903100542</v>
      </c>
      <c r="BA91" s="68">
        <v>29930.51239100306</v>
      </c>
      <c r="BB91" s="68">
        <v>10650.825077178311</v>
      </c>
      <c r="BC91" s="68">
        <v>14842.219228805607</v>
      </c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  <c r="DS91" s="68">
        <v>355425.93955277657</v>
      </c>
      <c r="DT91" s="68">
        <v>0</v>
      </c>
      <c r="DU91" s="68">
        <v>5600.7685602014953</v>
      </c>
      <c r="DV91" s="77">
        <v>757785.80310798436</v>
      </c>
      <c r="DW91" s="77">
        <v>242113.3587666158</v>
      </c>
      <c r="DX91" s="68">
        <v>-1036699.2913377148</v>
      </c>
      <c r="DY91" s="68"/>
    </row>
    <row r="92" spans="2:129" x14ac:dyDescent="0.35">
      <c r="B92" s="66" t="s">
        <v>1224</v>
      </c>
      <c r="C92" s="75">
        <v>7.8637012884234281</v>
      </c>
      <c r="D92" s="75">
        <v>964.48748137623738</v>
      </c>
      <c r="E92" s="75">
        <v>921.40542739834814</v>
      </c>
      <c r="F92" s="75">
        <v>57.343272172830126</v>
      </c>
      <c r="G92" s="75">
        <v>656.72854025407617</v>
      </c>
      <c r="H92" s="75">
        <v>158.68592530596385</v>
      </c>
      <c r="I92" s="75">
        <v>0.57589139928141253</v>
      </c>
      <c r="J92" s="75">
        <v>3.5513302955687105</v>
      </c>
      <c r="K92" s="75">
        <v>2993.2915296650217</v>
      </c>
      <c r="L92" s="75">
        <v>0</v>
      </c>
      <c r="M92" s="75">
        <v>0</v>
      </c>
      <c r="N92" s="75">
        <v>25.627167268022855</v>
      </c>
      <c r="O92" s="75">
        <v>4.7031130941315347</v>
      </c>
      <c r="P92" s="75">
        <v>92.430569584666713</v>
      </c>
      <c r="Q92" s="75">
        <v>0</v>
      </c>
      <c r="R92" s="75">
        <v>16.892814378921432</v>
      </c>
      <c r="S92" s="75">
        <v>924.21086821155507</v>
      </c>
      <c r="T92" s="75">
        <v>1510.1714713176566</v>
      </c>
      <c r="U92" s="75">
        <v>2857.0478488059252</v>
      </c>
      <c r="V92" s="75">
        <v>1883.2899378262857</v>
      </c>
      <c r="W92" s="75">
        <v>3557.6812897008926</v>
      </c>
      <c r="X92" s="75">
        <v>1032.9845071612874</v>
      </c>
      <c r="Y92" s="75">
        <v>83.037376603280563</v>
      </c>
      <c r="Z92" s="75">
        <v>1158.2197240656535</v>
      </c>
      <c r="AA92" s="75">
        <v>1142.4231123025652</v>
      </c>
      <c r="AB92" s="75">
        <v>2121.220903276921</v>
      </c>
      <c r="AC92" s="75">
        <v>1122.1568999471388</v>
      </c>
      <c r="AD92" s="75">
        <v>260.45411856436812</v>
      </c>
      <c r="AE92" s="75">
        <v>2034.401675934394</v>
      </c>
      <c r="AF92" s="75">
        <v>2276.6945804661532</v>
      </c>
      <c r="AG92" s="75">
        <v>1550.1165929869069</v>
      </c>
      <c r="AH92" s="75">
        <v>878.00731996919285</v>
      </c>
      <c r="AI92" s="75">
        <v>0.66813859860202995</v>
      </c>
      <c r="AJ92" s="75">
        <v>196.37819122093083</v>
      </c>
      <c r="AK92" s="75">
        <v>1936.2761752092956</v>
      </c>
      <c r="AL92" s="75">
        <v>259.91225606430174</v>
      </c>
      <c r="AM92" s="75">
        <v>18674.632019327426</v>
      </c>
      <c r="AN92" s="75">
        <v>506.60991642506536</v>
      </c>
      <c r="AO92" s="75">
        <v>77.666827325942421</v>
      </c>
      <c r="AP92" s="75">
        <v>185.20340376337029</v>
      </c>
      <c r="AQ92" s="75">
        <v>2171.3369700951675</v>
      </c>
      <c r="AR92" s="75">
        <v>463.74612533331441</v>
      </c>
      <c r="AS92" s="75">
        <v>10721.11415689332</v>
      </c>
      <c r="AT92" s="75">
        <v>432.02788264177991</v>
      </c>
      <c r="AU92" s="75">
        <v>1885.0585714331792</v>
      </c>
      <c r="AV92" s="75">
        <v>2696.6548740564281</v>
      </c>
      <c r="AW92" s="75">
        <v>3456.2109980376572</v>
      </c>
      <c r="AX92" s="75">
        <v>1191.1968362087475</v>
      </c>
      <c r="AY92" s="75">
        <v>842.70741120594846</v>
      </c>
      <c r="AZ92" s="75">
        <v>923.25273951551651</v>
      </c>
      <c r="BA92" s="75">
        <v>18040.849170406433</v>
      </c>
      <c r="BB92" s="75">
        <v>1423.6672513177932</v>
      </c>
      <c r="BC92" s="75">
        <v>3423.9664206356488</v>
      </c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  <c r="DR92" s="68"/>
      <c r="DS92" s="75">
        <v>36480.733064539942</v>
      </c>
      <c r="DT92" s="75">
        <v>0</v>
      </c>
      <c r="DU92" s="75">
        <v>6311.2541962348232</v>
      </c>
      <c r="DV92" s="77">
        <v>0</v>
      </c>
      <c r="DW92" s="77">
        <v>0</v>
      </c>
      <c r="DX92" s="75">
        <v>4390.4730373116154</v>
      </c>
      <c r="DY92" s="75"/>
    </row>
    <row r="93" spans="2:129" x14ac:dyDescent="0.35">
      <c r="B93" s="66" t="s">
        <v>1225</v>
      </c>
      <c r="C93" s="75">
        <v>22.827530109698767</v>
      </c>
      <c r="D93" s="75">
        <v>2799.8096842711698</v>
      </c>
      <c r="E93" s="75">
        <v>2674.7468355823808</v>
      </c>
      <c r="F93" s="75">
        <v>166.4617238247576</v>
      </c>
      <c r="G93" s="75">
        <v>1906.4165812882809</v>
      </c>
      <c r="H93" s="75">
        <v>460.64920386027865</v>
      </c>
      <c r="I93" s="75">
        <v>1.6717545307025059</v>
      </c>
      <c r="J93" s="75">
        <v>10.309152939332121</v>
      </c>
      <c r="K93" s="75">
        <v>8689.2227990813917</v>
      </c>
      <c r="L93" s="75">
        <v>0</v>
      </c>
      <c r="M93" s="75">
        <v>0</v>
      </c>
      <c r="N93" s="75">
        <v>74.39307661626151</v>
      </c>
      <c r="O93" s="75">
        <v>13.652662000737131</v>
      </c>
      <c r="P93" s="75">
        <v>268.3166021777522</v>
      </c>
      <c r="Q93" s="75">
        <v>0</v>
      </c>
      <c r="R93" s="75">
        <v>49.03813290060684</v>
      </c>
      <c r="S93" s="75">
        <v>2682.8907467363733</v>
      </c>
      <c r="T93" s="75">
        <v>4383.8751585162754</v>
      </c>
      <c r="U93" s="75">
        <v>8293.7211627659617</v>
      </c>
      <c r="V93" s="75">
        <v>5467.0003582551362</v>
      </c>
      <c r="W93" s="75">
        <v>10327.589233446233</v>
      </c>
      <c r="X93" s="75">
        <v>2998.6496275984841</v>
      </c>
      <c r="Y93" s="75">
        <v>241.04911225866442</v>
      </c>
      <c r="Z93" s="75">
        <v>3362.1948056036149</v>
      </c>
      <c r="AA93" s="75">
        <v>3316.3388381110581</v>
      </c>
      <c r="AB93" s="75">
        <v>6157.6899049002886</v>
      </c>
      <c r="AC93" s="75">
        <v>3257.5080718109566</v>
      </c>
      <c r="AD93" s="75">
        <v>756.07198387302526</v>
      </c>
      <c r="AE93" s="75">
        <v>5905.662462151422</v>
      </c>
      <c r="AF93" s="75">
        <v>6609.0142771176779</v>
      </c>
      <c r="AG93" s="75">
        <v>4499.831809741414</v>
      </c>
      <c r="AH93" s="75">
        <v>2548.7665156659305</v>
      </c>
      <c r="AI93" s="75">
        <v>1.9395388275357037</v>
      </c>
      <c r="AJ93" s="75">
        <v>570.06604251148133</v>
      </c>
      <c r="AK93" s="75">
        <v>5620.8140504208013</v>
      </c>
      <c r="AL93" s="75">
        <v>754.49901179767551</v>
      </c>
      <c r="AM93" s="75">
        <v>54210.569434563091</v>
      </c>
      <c r="AN93" s="75">
        <v>1470.6373877769358</v>
      </c>
      <c r="AO93" s="75">
        <v>225.45895047129616</v>
      </c>
      <c r="AP93" s="75">
        <v>537.626763881648</v>
      </c>
      <c r="AQ93" s="75">
        <v>6303.1717819849864</v>
      </c>
      <c r="AR93" s="75">
        <v>1346.2081341882667</v>
      </c>
      <c r="AS93" s="75">
        <v>31122.310887659176</v>
      </c>
      <c r="AT93" s="75">
        <v>1254.1332812009532</v>
      </c>
      <c r="AU93" s="75">
        <v>5472.1345228722257</v>
      </c>
      <c r="AV93" s="75">
        <v>7828.1165668909371</v>
      </c>
      <c r="AW93" s="75">
        <v>10033.031231657382</v>
      </c>
      <c r="AX93" s="75">
        <v>3457.9240293834659</v>
      </c>
      <c r="AY93" s="75">
        <v>2446.2944480469764</v>
      </c>
      <c r="AZ93" s="75">
        <v>2680.1093959632985</v>
      </c>
      <c r="BA93" s="75">
        <v>52370.761876250406</v>
      </c>
      <c r="BB93" s="75">
        <v>4132.7621502475204</v>
      </c>
      <c r="BC93" s="75">
        <v>9939.4284821986166</v>
      </c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  <c r="DR93" s="68"/>
      <c r="DS93" s="75">
        <v>105899.88122776565</v>
      </c>
      <c r="DT93" s="75">
        <v>0</v>
      </c>
      <c r="DU93" s="75">
        <v>18320.933096302466</v>
      </c>
      <c r="DV93" s="77">
        <v>0</v>
      </c>
      <c r="DW93" s="77">
        <v>0</v>
      </c>
      <c r="DX93" s="75">
        <v>12745.099512184684</v>
      </c>
      <c r="DY93" s="75"/>
    </row>
    <row r="94" spans="2:129" x14ac:dyDescent="0.35">
      <c r="B94" s="66" t="s">
        <v>1226</v>
      </c>
      <c r="C94" s="75">
        <v>14.476442970538656</v>
      </c>
      <c r="D94" s="75">
        <v>1775.5440482583283</v>
      </c>
      <c r="E94" s="75">
        <v>1696.2334444358348</v>
      </c>
      <c r="F94" s="75">
        <v>105.56436198512843</v>
      </c>
      <c r="G94" s="75">
        <v>1208.9845368502399</v>
      </c>
      <c r="H94" s="75">
        <v>292.12805314728627</v>
      </c>
      <c r="I94" s="75">
        <v>1.0601698479053632</v>
      </c>
      <c r="J94" s="75">
        <v>6.537714062083074</v>
      </c>
      <c r="K94" s="75">
        <v>5510.4094794627763</v>
      </c>
      <c r="L94" s="75">
        <v>0</v>
      </c>
      <c r="M94" s="75">
        <v>0</v>
      </c>
      <c r="N94" s="75">
        <v>47.177558231788666</v>
      </c>
      <c r="O94" s="75">
        <v>8.6580537578937982</v>
      </c>
      <c r="P94" s="75">
        <v>170.1572605888108</v>
      </c>
      <c r="Q94" s="75">
        <v>0</v>
      </c>
      <c r="R94" s="75">
        <v>31.098315538557323</v>
      </c>
      <c r="S94" s="75">
        <v>1701.39803582226</v>
      </c>
      <c r="T94" s="75">
        <v>2780.1044798647922</v>
      </c>
      <c r="U94" s="75">
        <v>5259.5957972395536</v>
      </c>
      <c r="V94" s="75">
        <v>3466.9856320798103</v>
      </c>
      <c r="W94" s="75">
        <v>6549.4057325813046</v>
      </c>
      <c r="X94" s="75">
        <v>1901.641575498913</v>
      </c>
      <c r="Y94" s="75">
        <v>152.86514616090344</v>
      </c>
      <c r="Z94" s="75">
        <v>2132.1895590658942</v>
      </c>
      <c r="AA94" s="75">
        <v>2103.1092645673302</v>
      </c>
      <c r="AB94" s="75">
        <v>3904.9974443217125</v>
      </c>
      <c r="AC94" s="75">
        <v>2065.8007940861257</v>
      </c>
      <c r="AD94" s="75">
        <v>479.47512952833893</v>
      </c>
      <c r="AE94" s="75">
        <v>3745.1702144623364</v>
      </c>
      <c r="AF94" s="75">
        <v>4191.2120064851097</v>
      </c>
      <c r="AG94" s="75">
        <v>2853.640243061624</v>
      </c>
      <c r="AH94" s="75">
        <v>1616.3410115744343</v>
      </c>
      <c r="AI94" s="75">
        <v>1.2299895385544424</v>
      </c>
      <c r="AJ94" s="75">
        <v>361.5164897034507</v>
      </c>
      <c r="AK94" s="75">
        <v>3564.5290426907632</v>
      </c>
      <c r="AL94" s="75">
        <v>478.47760415289872</v>
      </c>
      <c r="AM94" s="75">
        <v>34378.498814746919</v>
      </c>
      <c r="AN94" s="75">
        <v>932.62819815313321</v>
      </c>
      <c r="AO94" s="75">
        <v>142.9783959548258</v>
      </c>
      <c r="AP94" s="75">
        <v>340.9446028267941</v>
      </c>
      <c r="AQ94" s="75">
        <v>3997.2571012685116</v>
      </c>
      <c r="AR94" s="75">
        <v>853.71939878732951</v>
      </c>
      <c r="AS94" s="75">
        <v>19736.710739684913</v>
      </c>
      <c r="AT94" s="75">
        <v>795.32865954019314</v>
      </c>
      <c r="AU94" s="75">
        <v>3470.2415446083883</v>
      </c>
      <c r="AV94" s="75">
        <v>4964.3252030659978</v>
      </c>
      <c r="AW94" s="75">
        <v>6362.6070691288614</v>
      </c>
      <c r="AX94" s="75">
        <v>2192.8977759427671</v>
      </c>
      <c r="AY94" s="75">
        <v>1551.356712535937</v>
      </c>
      <c r="AZ94" s="75">
        <v>1699.6341977874838</v>
      </c>
      <c r="BA94" s="75">
        <v>33211.755454134131</v>
      </c>
      <c r="BB94" s="75">
        <v>2620.8571532423412</v>
      </c>
      <c r="BC94" s="75">
        <v>6303.2473899207407</v>
      </c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  <c r="DR94" s="68"/>
      <c r="DS94" s="75">
        <v>67158.101810112872</v>
      </c>
      <c r="DT94" s="75">
        <v>0</v>
      </c>
      <c r="DU94" s="75">
        <v>11618.51246548095</v>
      </c>
      <c r="DV94" s="77">
        <v>0</v>
      </c>
      <c r="DW94" s="77">
        <v>0</v>
      </c>
      <c r="DX94" s="75">
        <v>8082.5085042201417</v>
      </c>
      <c r="DY94" s="75"/>
    </row>
    <row r="95" spans="2:129" x14ac:dyDescent="0.35">
      <c r="B95" s="66" t="s">
        <v>1227</v>
      </c>
      <c r="C95" s="75">
        <v>2.4826972328391577</v>
      </c>
      <c r="D95" s="75">
        <v>304.50424212398667</v>
      </c>
      <c r="E95" s="75">
        <v>290.90254334717861</v>
      </c>
      <c r="F95" s="75">
        <v>18.104195203219703</v>
      </c>
      <c r="G95" s="75">
        <v>207.33978438570372</v>
      </c>
      <c r="H95" s="75">
        <v>50.099704095782549</v>
      </c>
      <c r="I95" s="75">
        <v>0.18181819616122305</v>
      </c>
      <c r="J95" s="75">
        <v>1.1212122096608756</v>
      </c>
      <c r="K95" s="75">
        <v>945.03037758065034</v>
      </c>
      <c r="L95" s="75">
        <v>0</v>
      </c>
      <c r="M95" s="75">
        <v>0</v>
      </c>
      <c r="N95" s="75">
        <v>8.0909097291744256</v>
      </c>
      <c r="O95" s="75">
        <v>1.4848486019833216</v>
      </c>
      <c r="P95" s="75">
        <v>29.181820483876301</v>
      </c>
      <c r="Q95" s="75">
        <v>0</v>
      </c>
      <c r="R95" s="75">
        <v>5.3333337540625427</v>
      </c>
      <c r="S95" s="75">
        <v>291.78826622605965</v>
      </c>
      <c r="T95" s="75">
        <v>476.78547231601061</v>
      </c>
      <c r="U95" s="75">
        <v>902.01605174929421</v>
      </c>
      <c r="V95" s="75">
        <v>594.58498559176007</v>
      </c>
      <c r="W95" s="75">
        <v>1123.2173208648016</v>
      </c>
      <c r="X95" s="75">
        <v>326.12985710310681</v>
      </c>
      <c r="Y95" s="75">
        <v>26.216238073371613</v>
      </c>
      <c r="Z95" s="75">
        <v>365.66863344500638</v>
      </c>
      <c r="AA95" s="75">
        <v>360.68138852381526</v>
      </c>
      <c r="AB95" s="75">
        <v>669.703626021383</v>
      </c>
      <c r="AC95" s="75">
        <v>354.28301866088327</v>
      </c>
      <c r="AD95" s="75">
        <v>82.229562864150893</v>
      </c>
      <c r="AE95" s="75">
        <v>642.2933967190769</v>
      </c>
      <c r="AF95" s="75">
        <v>718.78917161621337</v>
      </c>
      <c r="AG95" s="75">
        <v>489.39679100631577</v>
      </c>
      <c r="AH95" s="75">
        <v>277.20106140210055</v>
      </c>
      <c r="AI95" s="75">
        <v>0.21094212369743487</v>
      </c>
      <c r="AJ95" s="75">
        <v>61.999759916098114</v>
      </c>
      <c r="AK95" s="75">
        <v>611.31359469127119</v>
      </c>
      <c r="AL95" s="75">
        <v>82.058488139901826</v>
      </c>
      <c r="AM95" s="75">
        <v>5895.8822999708591</v>
      </c>
      <c r="AN95" s="75">
        <v>159.944915441918</v>
      </c>
      <c r="AO95" s="75">
        <v>24.520669111551733</v>
      </c>
      <c r="AP95" s="75">
        <v>58.471699416229676</v>
      </c>
      <c r="AQ95" s="75">
        <v>685.52607601622344</v>
      </c>
      <c r="AR95" s="75">
        <v>146.41212577591818</v>
      </c>
      <c r="AS95" s="75">
        <v>3384.8285271792397</v>
      </c>
      <c r="AT95" s="75">
        <v>136.39816536814931</v>
      </c>
      <c r="AU95" s="75">
        <v>595.14337172580679</v>
      </c>
      <c r="AV95" s="75">
        <v>851.3774046323648</v>
      </c>
      <c r="AW95" s="75">
        <v>1091.1815144311875</v>
      </c>
      <c r="AX95" s="75">
        <v>376.08003922732092</v>
      </c>
      <c r="AY95" s="75">
        <v>266.05631129123361</v>
      </c>
      <c r="AZ95" s="75">
        <v>291.48576955494872</v>
      </c>
      <c r="BA95" s="75">
        <v>5695.7868401454098</v>
      </c>
      <c r="BB95" s="75">
        <v>449.47469590862903</v>
      </c>
      <c r="BC95" s="75">
        <v>1081.0013816725987</v>
      </c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75">
        <v>11517.555373652238</v>
      </c>
      <c r="DT95" s="75">
        <v>0</v>
      </c>
      <c r="DU95" s="75">
        <v>1992.5646656751555</v>
      </c>
      <c r="DV95" s="77">
        <v>0</v>
      </c>
      <c r="DW95" s="77">
        <v>0</v>
      </c>
      <c r="DX95" s="75">
        <v>1386.1430973522945</v>
      </c>
      <c r="DY95" s="75"/>
    </row>
    <row r="96" spans="2:129" x14ac:dyDescent="0.35">
      <c r="B96" s="66" t="s">
        <v>1228</v>
      </c>
      <c r="C96" s="75">
        <v>21.914511057148399</v>
      </c>
      <c r="D96" s="75">
        <v>2687.8273728704057</v>
      </c>
      <c r="E96" s="75">
        <v>2567.7665880523186</v>
      </c>
      <c r="F96" s="75">
        <v>159.80385393511028</v>
      </c>
      <c r="G96" s="75">
        <v>1830.16677885895</v>
      </c>
      <c r="H96" s="75">
        <v>442.22489349268881</v>
      </c>
      <c r="I96" s="75">
        <v>1.6048903657935618</v>
      </c>
      <c r="J96" s="75">
        <v>9.896823922393633</v>
      </c>
      <c r="K96" s="75">
        <v>8341.6851579396698</v>
      </c>
      <c r="L96" s="75">
        <v>0</v>
      </c>
      <c r="M96" s="75">
        <v>0</v>
      </c>
      <c r="N96" s="75">
        <v>71.41762127781351</v>
      </c>
      <c r="O96" s="75">
        <v>13.106604653980755</v>
      </c>
      <c r="P96" s="75">
        <v>257.58490370986669</v>
      </c>
      <c r="Q96" s="75">
        <v>0</v>
      </c>
      <c r="R96" s="75">
        <v>47.076784063277813</v>
      </c>
      <c r="S96" s="75">
        <v>2575.5847720685028</v>
      </c>
      <c r="T96" s="75">
        <v>4208.5359288890177</v>
      </c>
      <c r="U96" s="75">
        <v>7962.0021637434511</v>
      </c>
      <c r="V96" s="75">
        <v>5248.3400185950923</v>
      </c>
      <c r="W96" s="75">
        <v>9914.5228310918155</v>
      </c>
      <c r="X96" s="75">
        <v>2878.7144340508803</v>
      </c>
      <c r="Y96" s="75">
        <v>231.40801525715369</v>
      </c>
      <c r="Z96" s="75">
        <v>3227.7191132641387</v>
      </c>
      <c r="AA96" s="75">
        <v>3183.6972194445834</v>
      </c>
      <c r="AB96" s="75">
        <v>5911.4044690316769</v>
      </c>
      <c r="AC96" s="75">
        <v>3127.219472076009</v>
      </c>
      <c r="AD96" s="75">
        <v>725.83182547400816</v>
      </c>
      <c r="AE96" s="75">
        <v>5669.4572169950552</v>
      </c>
      <c r="AF96" s="75">
        <v>6344.6774905889379</v>
      </c>
      <c r="AG96" s="75">
        <v>4319.8547313705676</v>
      </c>
      <c r="AH96" s="75">
        <v>2446.8250275538767</v>
      </c>
      <c r="AI96" s="75">
        <v>1.861964254456993</v>
      </c>
      <c r="AJ96" s="75">
        <v>547.26545236774825</v>
      </c>
      <c r="AK96" s="75">
        <v>5396.0017166196694</v>
      </c>
      <c r="AL96" s="75">
        <v>724.32176662085203</v>
      </c>
      <c r="AM96" s="75">
        <v>52042.341750468113</v>
      </c>
      <c r="AN96" s="75">
        <v>1411.817184803564</v>
      </c>
      <c r="AO96" s="75">
        <v>216.44140383532246</v>
      </c>
      <c r="AP96" s="75">
        <v>516.12362814045855</v>
      </c>
      <c r="AQ96" s="75">
        <v>6051.0675945939447</v>
      </c>
      <c r="AR96" s="75">
        <v>1292.3646535617775</v>
      </c>
      <c r="AS96" s="75">
        <v>29877.530455291871</v>
      </c>
      <c r="AT96" s="75">
        <v>1203.9724633344824</v>
      </c>
      <c r="AU96" s="75">
        <v>5253.2688351043571</v>
      </c>
      <c r="AV96" s="75">
        <v>7515.0200760831149</v>
      </c>
      <c r="AW96" s="75">
        <v>9631.746089317603</v>
      </c>
      <c r="AX96" s="75">
        <v>3319.6195126036391</v>
      </c>
      <c r="AY96" s="75">
        <v>2348.4514738626553</v>
      </c>
      <c r="AZ96" s="75">
        <v>2572.9146653168109</v>
      </c>
      <c r="BA96" s="75">
        <v>50276.119873378644</v>
      </c>
      <c r="BB96" s="75">
        <v>3967.4665372441746</v>
      </c>
      <c r="BC96" s="75">
        <v>9541.8871129791132</v>
      </c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  <c r="DR96" s="68"/>
      <c r="DS96" s="75">
        <v>101664.26709171462</v>
      </c>
      <c r="DT96" s="75">
        <v>0</v>
      </c>
      <c r="DU96" s="75">
        <v>17588.161705922488</v>
      </c>
      <c r="DV96" s="77">
        <v>0</v>
      </c>
      <c r="DW96" s="77">
        <v>0</v>
      </c>
      <c r="DX96" s="75">
        <v>12235.341398829663</v>
      </c>
      <c r="DY96" s="75"/>
    </row>
    <row r="97" spans="2:129" x14ac:dyDescent="0.35">
      <c r="B97" s="66" t="s">
        <v>901</v>
      </c>
      <c r="C97" s="75">
        <v>11.496763178353248</v>
      </c>
      <c r="D97" s="75">
        <v>1410.0846096726659</v>
      </c>
      <c r="E97" s="75">
        <v>1347.0984720188885</v>
      </c>
      <c r="F97" s="75">
        <v>83.836096497385583</v>
      </c>
      <c r="G97" s="75">
        <v>960.13978950114347</v>
      </c>
      <c r="H97" s="75">
        <v>231.99946641745888</v>
      </c>
      <c r="I97" s="75">
        <v>0.84195556152874607</v>
      </c>
      <c r="J97" s="75">
        <v>5.1920592960939347</v>
      </c>
      <c r="K97" s="75">
        <v>4376.2043569725793</v>
      </c>
      <c r="L97" s="75">
        <v>0</v>
      </c>
      <c r="M97" s="75">
        <v>0</v>
      </c>
      <c r="N97" s="75">
        <v>37.467022488029201</v>
      </c>
      <c r="O97" s="75">
        <v>6.8759704191514253</v>
      </c>
      <c r="P97" s="75">
        <v>135.13386762536373</v>
      </c>
      <c r="Q97" s="75">
        <v>0</v>
      </c>
      <c r="R97" s="75">
        <v>24.697363138176552</v>
      </c>
      <c r="S97" s="75">
        <v>1351.2000378664889</v>
      </c>
      <c r="T97" s="75">
        <v>2207.876816226988</v>
      </c>
      <c r="U97" s="75">
        <v>4177.015542960773</v>
      </c>
      <c r="V97" s="75">
        <v>2753.377527607654</v>
      </c>
      <c r="W97" s="75">
        <v>5201.3444752744172</v>
      </c>
      <c r="X97" s="75">
        <v>1510.2275391900409</v>
      </c>
      <c r="Y97" s="75">
        <v>121.40098138837682</v>
      </c>
      <c r="Z97" s="75">
        <v>1693.3219342503926</v>
      </c>
      <c r="AA97" s="75">
        <v>1670.227223782693</v>
      </c>
      <c r="AB97" s="75">
        <v>3101.2335641295249</v>
      </c>
      <c r="AC97" s="75">
        <v>1640.597939120576</v>
      </c>
      <c r="AD97" s="75">
        <v>380.78497772664173</v>
      </c>
      <c r="AE97" s="75">
        <v>2974.3035016214208</v>
      </c>
      <c r="AF97" s="75">
        <v>3328.5367107716452</v>
      </c>
      <c r="AG97" s="75">
        <v>2266.2767461223348</v>
      </c>
      <c r="AH97" s="75">
        <v>1283.6502629374675</v>
      </c>
      <c r="AI97" s="75">
        <v>0.97682134108433161</v>
      </c>
      <c r="AJ97" s="75">
        <v>287.10571206260221</v>
      </c>
      <c r="AK97" s="75">
        <v>2830.8436215704628</v>
      </c>
      <c r="AL97" s="75">
        <v>379.99277255378439</v>
      </c>
      <c r="AM97" s="75">
        <v>27302.387755390475</v>
      </c>
      <c r="AN97" s="75">
        <v>740.66575259142644</v>
      </c>
      <c r="AO97" s="75">
        <v>113.54921656229813</v>
      </c>
      <c r="AP97" s="75">
        <v>270.76812747541311</v>
      </c>
      <c r="AQ97" s="75">
        <v>3174.5034570854182</v>
      </c>
      <c r="AR97" s="75">
        <v>677.99871616244377</v>
      </c>
      <c r="AS97" s="75">
        <v>15674.312381543235</v>
      </c>
      <c r="AT97" s="75">
        <v>631.62651670022149</v>
      </c>
      <c r="AU97" s="75">
        <v>2755.9632771143988</v>
      </c>
      <c r="AV97" s="75">
        <v>3942.5203633331835</v>
      </c>
      <c r="AW97" s="75">
        <v>5052.9944973056417</v>
      </c>
      <c r="AX97" s="75">
        <v>1741.5346059566903</v>
      </c>
      <c r="AY97" s="75">
        <v>1232.0416531513927</v>
      </c>
      <c r="AZ97" s="75">
        <v>1349.7992498267706</v>
      </c>
      <c r="BA97" s="75">
        <v>26375.794659684583</v>
      </c>
      <c r="BB97" s="75">
        <v>2081.4072957315084</v>
      </c>
      <c r="BC97" s="75">
        <v>5005.8527943619256</v>
      </c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  <c r="DR97" s="68"/>
      <c r="DS97" s="75">
        <v>53334.979703917903</v>
      </c>
      <c r="DT97" s="75">
        <v>0</v>
      </c>
      <c r="DU97" s="75">
        <v>9227.0792329456726</v>
      </c>
      <c r="DV97" s="77">
        <v>0</v>
      </c>
      <c r="DW97" s="77">
        <v>0</v>
      </c>
      <c r="DX97" s="75">
        <v>6418.8893880322821</v>
      </c>
      <c r="DY97" s="75"/>
    </row>
    <row r="98" spans="2:129" x14ac:dyDescent="0.35">
      <c r="B98" s="66" t="s">
        <v>902</v>
      </c>
      <c r="C98" s="71">
        <v>91631.363936288399</v>
      </c>
      <c r="D98" s="71">
        <v>21683.039632173561</v>
      </c>
      <c r="E98" s="71">
        <v>203.34768865537288</v>
      </c>
      <c r="F98" s="71"/>
      <c r="G98" s="71"/>
      <c r="H98" s="71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71"/>
      <c r="T98" s="71">
        <v>691.33581033072903</v>
      </c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>
        <v>8805.2242136206569</v>
      </c>
      <c r="AS98" s="71"/>
      <c r="AT98" s="71"/>
      <c r="AU98" s="71">
        <v>808.32263765658558</v>
      </c>
      <c r="AV98" s="71"/>
      <c r="AW98" s="71"/>
      <c r="AX98" s="71">
        <v>325.36863533704854</v>
      </c>
      <c r="AY98" s="71"/>
      <c r="AZ98" s="71"/>
      <c r="BA98" s="71">
        <v>31690.106851263194</v>
      </c>
      <c r="BB98" s="71">
        <v>1706.8242954528541</v>
      </c>
      <c r="BC98" s="71">
        <v>7750.4589828879552</v>
      </c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71"/>
      <c r="CZ98" s="71"/>
      <c r="DA98" s="71"/>
      <c r="DB98" s="71"/>
      <c r="DC98" s="71"/>
      <c r="DD98" s="71"/>
      <c r="DE98" s="71"/>
      <c r="DF98" s="71"/>
      <c r="DG98" s="71"/>
      <c r="DH98" s="71"/>
      <c r="DI98" s="71"/>
      <c r="DJ98" s="71"/>
      <c r="DK98" s="71"/>
      <c r="DL98" s="71"/>
      <c r="DM98" s="71"/>
      <c r="DN98" s="71"/>
      <c r="DO98" s="71"/>
      <c r="DP98" s="71"/>
      <c r="DQ98" s="71"/>
      <c r="DR98" s="71"/>
      <c r="DS98" s="67">
        <v>72994.573611950516</v>
      </c>
      <c r="DT98" s="67">
        <v>0</v>
      </c>
      <c r="DU98" s="67">
        <v>967.92889270043736</v>
      </c>
      <c r="DV98" s="77">
        <v>2377591.1873139315</v>
      </c>
      <c r="DW98" s="77">
        <v>759642.87767535856</v>
      </c>
      <c r="DX98" s="67">
        <v>356302.44605315337</v>
      </c>
      <c r="DY98" s="67"/>
    </row>
    <row r="99" spans="2:129" x14ac:dyDescent="0.35">
      <c r="B99" s="66" t="s">
        <v>903</v>
      </c>
      <c r="C99" s="71"/>
      <c r="D99" s="71"/>
      <c r="E99" s="71"/>
      <c r="F99" s="71"/>
      <c r="G99" s="71"/>
      <c r="H99" s="71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>
        <v>648060.74043530133</v>
      </c>
      <c r="BE99" s="71">
        <v>1276338.9791825446</v>
      </c>
      <c r="BF99" s="71">
        <v>118177.32406701686</v>
      </c>
      <c r="BG99" s="71"/>
      <c r="BH99" s="71">
        <v>75860.806296039256</v>
      </c>
      <c r="BI99" s="71">
        <v>9218.2267916377732</v>
      </c>
      <c r="BJ99" s="69">
        <v>456.48939940525639</v>
      </c>
      <c r="BK99" s="69">
        <v>268.42541829051351</v>
      </c>
      <c r="BL99" s="69">
        <v>1102.4099551254162</v>
      </c>
      <c r="BM99" s="69">
        <v>10.321299763020425</v>
      </c>
      <c r="BN99" s="69">
        <v>2.4952003643436109</v>
      </c>
      <c r="BO99" s="69">
        <v>213.97489274498389</v>
      </c>
      <c r="BP99" s="69">
        <v>50.610478151784079</v>
      </c>
      <c r="BQ99" s="69">
        <v>171.07186228169562</v>
      </c>
      <c r="BR99" s="69">
        <v>1.7673719251986539</v>
      </c>
      <c r="BS99" s="69">
        <v>768.95222917724527</v>
      </c>
      <c r="BT99" s="71">
        <v>260532.17360586286</v>
      </c>
      <c r="BU99" s="71">
        <v>81602.701564406918</v>
      </c>
      <c r="BV99" s="71">
        <v>26434.852768233799</v>
      </c>
      <c r="BW99" s="71">
        <v>177430.69806311172</v>
      </c>
      <c r="BX99" s="71">
        <v>33038.449467285049</v>
      </c>
      <c r="BY99" s="71">
        <v>138416.81991659064</v>
      </c>
      <c r="BZ99" s="71">
        <v>182893.40019173129</v>
      </c>
      <c r="CA99" s="71">
        <v>49213.570375904193</v>
      </c>
      <c r="CB99" s="71">
        <v>97362.912638274298</v>
      </c>
      <c r="CC99" s="71">
        <v>29240.67295032764</v>
      </c>
      <c r="CD99" s="71">
        <v>49866.361660823648</v>
      </c>
      <c r="CE99" s="71">
        <v>97137.257982605195</v>
      </c>
      <c r="CF99" s="71">
        <v>229144.24536966367</v>
      </c>
      <c r="CG99" s="71">
        <v>533928.55674785504</v>
      </c>
      <c r="CH99" s="71">
        <v>175947.42968494666</v>
      </c>
      <c r="CI99" s="71">
        <v>101634.23310881936</v>
      </c>
      <c r="CJ99" s="71">
        <v>428413.12945066486</v>
      </c>
      <c r="CK99" s="71">
        <v>74530.981091006659</v>
      </c>
      <c r="CL99" s="71">
        <v>422751.34319525928</v>
      </c>
      <c r="CM99" s="71">
        <v>252961.37538041922</v>
      </c>
      <c r="CN99" s="71"/>
      <c r="CO99" s="71"/>
      <c r="CP99" s="71"/>
      <c r="CQ99" s="71"/>
      <c r="CR99" s="71"/>
      <c r="CS99" s="71"/>
      <c r="CT99" s="71">
        <v>48016.556030102394</v>
      </c>
      <c r="CU99" s="71"/>
      <c r="CV99" s="71"/>
      <c r="CW99" s="71"/>
      <c r="CX99" s="71"/>
      <c r="CY99" s="71"/>
      <c r="CZ99" s="71"/>
      <c r="DA99" s="71"/>
      <c r="DB99" s="71"/>
      <c r="DC99" s="71"/>
      <c r="DD99" s="71"/>
      <c r="DE99" s="71"/>
      <c r="DF99" s="71"/>
      <c r="DG99" s="71"/>
      <c r="DH99" s="71"/>
      <c r="DI99" s="71"/>
      <c r="DJ99" s="71"/>
      <c r="DK99" s="71"/>
      <c r="DL99" s="71"/>
      <c r="DM99" s="71"/>
      <c r="DN99" s="71"/>
      <c r="DO99" s="71"/>
      <c r="DP99" s="71"/>
      <c r="DQ99" s="71"/>
      <c r="DR99" s="71"/>
      <c r="DS99" s="67">
        <v>0</v>
      </c>
      <c r="DT99" s="67">
        <v>0</v>
      </c>
      <c r="DU99" s="78">
        <v>0</v>
      </c>
      <c r="DV99" s="77">
        <v>0</v>
      </c>
      <c r="DW99" s="77">
        <v>0</v>
      </c>
      <c r="DX99" s="67">
        <v>0</v>
      </c>
      <c r="DY99" s="67"/>
    </row>
    <row r="100" spans="2:129" x14ac:dyDescent="0.35">
      <c r="B100" s="66" t="s">
        <v>1229</v>
      </c>
      <c r="C100" s="68">
        <v>871.66444085329533</v>
      </c>
      <c r="D100" s="68">
        <v>8134.5790689793803</v>
      </c>
      <c r="E100" s="68">
        <v>1731.2597857494893</v>
      </c>
      <c r="F100" s="68">
        <v>238.13571723289823</v>
      </c>
      <c r="G100" s="68">
        <v>62043.908973390979</v>
      </c>
      <c r="H100" s="68">
        <v>2363.1319493265132</v>
      </c>
      <c r="I100" s="69">
        <v>6695.6783342372637</v>
      </c>
      <c r="J100" s="69">
        <v>101.70414415159723</v>
      </c>
      <c r="K100" s="69">
        <v>1280.1659245503799</v>
      </c>
      <c r="L100" s="69">
        <v>0</v>
      </c>
      <c r="M100" s="69">
        <v>0</v>
      </c>
      <c r="N100" s="69">
        <v>174.48325648026312</v>
      </c>
      <c r="O100" s="69">
        <v>27.991966280256115</v>
      </c>
      <c r="P100" s="69">
        <v>97.038816438221204</v>
      </c>
      <c r="Q100" s="69">
        <v>0</v>
      </c>
      <c r="R100" s="69">
        <v>659.67733867136928</v>
      </c>
      <c r="S100" s="68">
        <v>3030.3804566016615</v>
      </c>
      <c r="T100" s="68">
        <v>3450.6729412325885</v>
      </c>
      <c r="U100" s="68">
        <v>11423.709474661526</v>
      </c>
      <c r="V100" s="68">
        <v>13376.912482519787</v>
      </c>
      <c r="W100" s="68">
        <v>9314.7789654040898</v>
      </c>
      <c r="X100" s="68">
        <v>1327.1878807016744</v>
      </c>
      <c r="Y100" s="68">
        <v>509.81354061225431</v>
      </c>
      <c r="Z100" s="68">
        <v>2347.2966036901066</v>
      </c>
      <c r="AA100" s="68">
        <v>241.74967489633497</v>
      </c>
      <c r="AB100" s="68">
        <v>4840.6761594483414</v>
      </c>
      <c r="AC100" s="68">
        <v>3720.7403302299749</v>
      </c>
      <c r="AD100" s="68">
        <v>18280.218938879654</v>
      </c>
      <c r="AE100" s="68">
        <v>15980.937135662458</v>
      </c>
      <c r="AF100" s="68">
        <v>4476.2425848732046</v>
      </c>
      <c r="AG100" s="68">
        <v>2989.6473478648095</v>
      </c>
      <c r="AH100" s="68">
        <v>55233.540046895505</v>
      </c>
      <c r="AI100" s="68"/>
      <c r="AJ100" s="68">
        <v>603.07164250859319</v>
      </c>
      <c r="AK100" s="68">
        <v>16125.571476738907</v>
      </c>
      <c r="AL100" s="75">
        <v>3445.5433448477975</v>
      </c>
      <c r="AM100" s="75">
        <v>2573.879246840253</v>
      </c>
      <c r="AN100" s="75">
        <v>1989.5680322440194</v>
      </c>
      <c r="AO100" s="75">
        <v>461.25165503872432</v>
      </c>
      <c r="AP100" s="75">
        <v>1225.7185953278788</v>
      </c>
      <c r="AQ100" s="75">
        <v>2331.8089826103492</v>
      </c>
      <c r="AR100" s="68">
        <v>14150.273076109261</v>
      </c>
      <c r="AS100" s="68">
        <v>155949.948130234</v>
      </c>
      <c r="AT100" s="68">
        <v>8549.4343568603672</v>
      </c>
      <c r="AU100" s="68">
        <v>3236.8739798419538</v>
      </c>
      <c r="AV100" s="68">
        <v>78228.89968448189</v>
      </c>
      <c r="AW100" s="68">
        <v>33229.328686865309</v>
      </c>
      <c r="AX100" s="68">
        <v>70822.401086650905</v>
      </c>
      <c r="AY100" s="68">
        <v>1865.5225667811428</v>
      </c>
      <c r="AZ100" s="68">
        <v>17442.292866442145</v>
      </c>
      <c r="BA100" s="68">
        <v>106596.1234638223</v>
      </c>
      <c r="BB100" s="68">
        <v>12522.462184600834</v>
      </c>
      <c r="BC100" s="68">
        <v>2959.3767482343665</v>
      </c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  <c r="DR100" s="68"/>
      <c r="DS100" s="68">
        <v>110642.84440217921</v>
      </c>
      <c r="DT100" s="68">
        <v>0</v>
      </c>
      <c r="DU100" s="68">
        <v>25516.457552311371</v>
      </c>
      <c r="DV100" s="77">
        <v>0</v>
      </c>
      <c r="DW100" s="77">
        <v>0</v>
      </c>
      <c r="DX100" s="68">
        <v>13969.992568172514</v>
      </c>
      <c r="DY100" s="68"/>
    </row>
    <row r="101" spans="2:129" x14ac:dyDescent="0.35">
      <c r="B101" s="66" t="s">
        <v>1230</v>
      </c>
      <c r="C101" s="68"/>
      <c r="D101" s="68"/>
      <c r="E101" s="68"/>
      <c r="F101" s="68">
        <v>2.9187840412268997</v>
      </c>
      <c r="G101" s="68"/>
      <c r="H101" s="68"/>
      <c r="I101" s="69">
        <v>0.28885439249658901</v>
      </c>
      <c r="J101" s="69">
        <v>155.1148087706683</v>
      </c>
      <c r="K101" s="69">
        <v>108.89810597121406</v>
      </c>
      <c r="L101" s="69">
        <v>0</v>
      </c>
      <c r="M101" s="69">
        <v>0</v>
      </c>
      <c r="N101" s="69">
        <v>4.3328158874488354</v>
      </c>
      <c r="O101" s="69">
        <v>0</v>
      </c>
      <c r="P101" s="69">
        <v>1.7331263549795342</v>
      </c>
      <c r="Q101" s="69">
        <v>0</v>
      </c>
      <c r="R101" s="69">
        <v>125.94051512851281</v>
      </c>
      <c r="S101" s="68">
        <v>178.15706856854297</v>
      </c>
      <c r="T101" s="68">
        <v>51.955192956327267</v>
      </c>
      <c r="U101" s="68">
        <v>2622.1204560538904</v>
      </c>
      <c r="V101" s="68"/>
      <c r="W101" s="68">
        <v>47.89325908284421</v>
      </c>
      <c r="X101" s="68">
        <v>66.648612341976076</v>
      </c>
      <c r="Y101" s="68">
        <v>54.956672451161424</v>
      </c>
      <c r="Z101" s="68">
        <v>124.52883586374472</v>
      </c>
      <c r="AA101" s="68">
        <v>72.354002959195881</v>
      </c>
      <c r="AB101" s="68">
        <v>25.723820368503269</v>
      </c>
      <c r="AC101" s="68">
        <v>1724.7359439561253</v>
      </c>
      <c r="AD101" s="68">
        <v>305.93128419574958</v>
      </c>
      <c r="AE101" s="68">
        <v>104.17107224614458</v>
      </c>
      <c r="AF101" s="68">
        <v>109.83186302187511</v>
      </c>
      <c r="AG101" s="68">
        <v>52.293478022050564</v>
      </c>
      <c r="AH101" s="68">
        <v>579.11922259118569</v>
      </c>
      <c r="AI101" s="68"/>
      <c r="AJ101" s="68">
        <v>197.09210612471932</v>
      </c>
      <c r="AK101" s="68">
        <v>116.89610679193522</v>
      </c>
      <c r="AL101" s="68"/>
      <c r="AM101" s="68"/>
      <c r="AN101" s="68"/>
      <c r="AO101" s="68"/>
      <c r="AP101" s="68"/>
      <c r="AQ101" s="68"/>
      <c r="AR101" s="68">
        <v>576.67163016979373</v>
      </c>
      <c r="AS101" s="68"/>
      <c r="AT101" s="68">
        <v>372.47342860762478</v>
      </c>
      <c r="AU101" s="68">
        <v>1309.7718444745774</v>
      </c>
      <c r="AV101" s="68">
        <v>35.506266934193313</v>
      </c>
      <c r="AW101" s="68">
        <v>1257.754549930464</v>
      </c>
      <c r="AX101" s="68">
        <v>219.96045653301726</v>
      </c>
      <c r="AY101" s="68">
        <v>50.526140242132975</v>
      </c>
      <c r="AZ101" s="68">
        <v>1595.6816468483553</v>
      </c>
      <c r="BA101" s="68">
        <v>12081.904637042935</v>
      </c>
      <c r="BB101" s="68"/>
      <c r="BC101" s="68">
        <v>482.53105106952034</v>
      </c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  <c r="DS101" s="68">
        <v>274006.25781504711</v>
      </c>
      <c r="DT101" s="68">
        <v>0</v>
      </c>
      <c r="DU101" s="68">
        <v>0</v>
      </c>
      <c r="DV101" s="77">
        <v>0</v>
      </c>
      <c r="DW101" s="77">
        <v>0</v>
      </c>
      <c r="DX101" s="68">
        <v>28113.139024379081</v>
      </c>
      <c r="DY101" s="68"/>
    </row>
    <row r="102" spans="2:129" x14ac:dyDescent="0.35">
      <c r="B102" s="66" t="s">
        <v>1231</v>
      </c>
      <c r="C102" s="68">
        <v>24.440867397208933</v>
      </c>
      <c r="D102" s="68">
        <v>62869.425137905062</v>
      </c>
      <c r="E102" s="68">
        <v>56.159267805520393</v>
      </c>
      <c r="F102" s="68">
        <v>1544.4023534247738</v>
      </c>
      <c r="G102" s="68">
        <v>377620.38268237689</v>
      </c>
      <c r="H102" s="68">
        <v>1953.7606413566875</v>
      </c>
      <c r="I102" s="69">
        <v>397.15942770149536</v>
      </c>
      <c r="J102" s="69">
        <v>51.252389778466075</v>
      </c>
      <c r="K102" s="69">
        <v>489.41372930273428</v>
      </c>
      <c r="L102" s="69">
        <v>0.37274465293429876</v>
      </c>
      <c r="M102" s="69">
        <v>0</v>
      </c>
      <c r="N102" s="69">
        <v>754.62154986548785</v>
      </c>
      <c r="O102" s="69">
        <v>30.565061540612501</v>
      </c>
      <c r="P102" s="69">
        <v>17.705371014379192</v>
      </c>
      <c r="Q102" s="69">
        <v>0</v>
      </c>
      <c r="R102" s="69">
        <v>350.56634608470802</v>
      </c>
      <c r="S102" s="68">
        <v>973.53224554981614</v>
      </c>
      <c r="T102" s="68">
        <v>7711.9240605120003</v>
      </c>
      <c r="U102" s="68">
        <v>11081.951268036102</v>
      </c>
      <c r="V102" s="68">
        <v>69067.232899754046</v>
      </c>
      <c r="W102" s="68">
        <v>11504.072558135565</v>
      </c>
      <c r="X102" s="68">
        <v>1333.658661397983</v>
      </c>
      <c r="Y102" s="68">
        <v>16.165907571398201</v>
      </c>
      <c r="Z102" s="68">
        <v>1595.1890726528529</v>
      </c>
      <c r="AA102" s="68">
        <v>331.35623936064536</v>
      </c>
      <c r="AB102" s="68">
        <v>18620.443348188754</v>
      </c>
      <c r="AC102" s="68">
        <v>1576.8482053247708</v>
      </c>
      <c r="AD102" s="68"/>
      <c r="AE102" s="68">
        <v>3338.4292800810904</v>
      </c>
      <c r="AF102" s="68">
        <v>852.77992106192539</v>
      </c>
      <c r="AG102" s="68">
        <v>595.04951822401165</v>
      </c>
      <c r="AH102" s="68">
        <v>17674.619691788856</v>
      </c>
      <c r="AI102" s="68"/>
      <c r="AJ102" s="68">
        <v>466.97907268037153</v>
      </c>
      <c r="AK102" s="68">
        <v>5497.7440358886879</v>
      </c>
      <c r="AL102" s="75">
        <v>540.18743952416685</v>
      </c>
      <c r="AM102" s="75">
        <v>853.78277595640463</v>
      </c>
      <c r="AN102" s="75">
        <v>659.96099035961731</v>
      </c>
      <c r="AO102" s="75">
        <v>153.00206339799237</v>
      </c>
      <c r="AP102" s="75">
        <v>1580.8243487838472</v>
      </c>
      <c r="AQ102" s="75">
        <v>1407.4716862122016</v>
      </c>
      <c r="AR102" s="68">
        <v>3027.8941834235807</v>
      </c>
      <c r="AS102" s="68">
        <v>745867.23896981613</v>
      </c>
      <c r="AT102" s="68">
        <v>360.91797487048575</v>
      </c>
      <c r="AU102" s="68">
        <v>4609.5593929855131</v>
      </c>
      <c r="AV102" s="68">
        <v>18094.577442518392</v>
      </c>
      <c r="AW102" s="68">
        <v>5891.6525018650891</v>
      </c>
      <c r="AX102" s="68">
        <v>51820.951258232417</v>
      </c>
      <c r="AY102" s="68">
        <v>24.275523437260265</v>
      </c>
      <c r="AZ102" s="68">
        <v>142165.55382427116</v>
      </c>
      <c r="BA102" s="68">
        <v>46212.505738767664</v>
      </c>
      <c r="BB102" s="68">
        <v>69.040851392925489</v>
      </c>
      <c r="BC102" s="68">
        <v>12234.509554448832</v>
      </c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  <c r="DR102" s="68"/>
      <c r="DS102" s="68">
        <v>1579237.8659051431</v>
      </c>
      <c r="DT102" s="68">
        <v>0</v>
      </c>
      <c r="DU102" s="68">
        <v>77563.682235549364</v>
      </c>
      <c r="DV102" s="77">
        <v>0</v>
      </c>
      <c r="DW102" s="77">
        <v>0</v>
      </c>
      <c r="DX102" s="68">
        <v>41694.209444227628</v>
      </c>
      <c r="DY102" s="68"/>
    </row>
    <row r="103" spans="2:129" x14ac:dyDescent="0.35">
      <c r="B103" s="66" t="s">
        <v>1232</v>
      </c>
      <c r="C103" s="68">
        <v>13548.313332240294</v>
      </c>
      <c r="D103" s="68">
        <v>118801.27496754867</v>
      </c>
      <c r="E103" s="68">
        <v>1658.4810548006089</v>
      </c>
      <c r="F103" s="68">
        <v>145.7052108976535</v>
      </c>
      <c r="G103" s="68">
        <v>433.79004083916834</v>
      </c>
      <c r="H103" s="68">
        <v>117.95013884381838</v>
      </c>
      <c r="I103" s="69">
        <v>63.830411053234947</v>
      </c>
      <c r="J103" s="69">
        <v>6799.1208218186557</v>
      </c>
      <c r="K103" s="69">
        <v>4756.5476681151376</v>
      </c>
      <c r="L103" s="69">
        <v>0</v>
      </c>
      <c r="M103" s="69">
        <v>0</v>
      </c>
      <c r="N103" s="69">
        <v>4685.6249891670986</v>
      </c>
      <c r="O103" s="69">
        <v>182.034875966633</v>
      </c>
      <c r="P103" s="69">
        <v>182.034875966633</v>
      </c>
      <c r="Q103" s="69">
        <v>54.374053860163094</v>
      </c>
      <c r="R103" s="69">
        <v>2210.4234938805434</v>
      </c>
      <c r="S103" s="68">
        <v>397.09999904174566</v>
      </c>
      <c r="T103" s="68">
        <v>607.32677315396802</v>
      </c>
      <c r="U103" s="68">
        <v>2463.4625474904988</v>
      </c>
      <c r="V103" s="68">
        <v>1332.0909147908628</v>
      </c>
      <c r="W103" s="68">
        <v>4996.0268599456413</v>
      </c>
      <c r="X103" s="68">
        <v>960.01294738026627</v>
      </c>
      <c r="Y103" s="68">
        <v>361.21620162030922</v>
      </c>
      <c r="Z103" s="68">
        <v>1298.746547982171</v>
      </c>
      <c r="AA103" s="68">
        <v>161.19681947656417</v>
      </c>
      <c r="AB103" s="68">
        <v>911.56649973056858</v>
      </c>
      <c r="AC103" s="68">
        <v>2452.4906949159613</v>
      </c>
      <c r="AD103" s="68">
        <v>1188.3493863167641</v>
      </c>
      <c r="AE103" s="68">
        <v>3814.9207761399248</v>
      </c>
      <c r="AF103" s="68">
        <v>1294.681462626628</v>
      </c>
      <c r="AG103" s="68">
        <v>603.51568496465427</v>
      </c>
      <c r="AH103" s="68">
        <v>2221.3191466605599</v>
      </c>
      <c r="AI103" s="68">
        <v>21.436637821090951</v>
      </c>
      <c r="AJ103" s="68">
        <v>340.94527437271023</v>
      </c>
      <c r="AK103" s="68">
        <v>4150.7645194822353</v>
      </c>
      <c r="AL103" s="75">
        <v>1136.7236196672079</v>
      </c>
      <c r="AM103" s="75">
        <v>849.14870410386516</v>
      </c>
      <c r="AN103" s="75">
        <v>656.38280850999672</v>
      </c>
      <c r="AO103" s="75">
        <v>152.17200923787445</v>
      </c>
      <c r="AP103" s="75">
        <v>551.16298802132815</v>
      </c>
      <c r="AQ103" s="75">
        <v>1245.6403404017713</v>
      </c>
      <c r="AR103" s="68">
        <v>9059.0165299093605</v>
      </c>
      <c r="AS103" s="68">
        <v>128424.77344300598</v>
      </c>
      <c r="AT103" s="68">
        <v>1829.242253320281</v>
      </c>
      <c r="AU103" s="68">
        <v>4898.7604932994991</v>
      </c>
      <c r="AV103" s="68">
        <v>8608.3032475305172</v>
      </c>
      <c r="AW103" s="68">
        <v>1026.5630706951833</v>
      </c>
      <c r="AX103" s="68">
        <v>53771.237163121121</v>
      </c>
      <c r="AY103" s="68">
        <v>1124.4111160563161</v>
      </c>
      <c r="AZ103" s="68">
        <v>17577.734314662124</v>
      </c>
      <c r="BA103" s="68">
        <v>40973.391867592094</v>
      </c>
      <c r="BB103" s="68">
        <v>4923.4804714676229</v>
      </c>
      <c r="BC103" s="68">
        <v>16646.858734950267</v>
      </c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  <c r="DS103" s="68">
        <v>2216583.4453378031</v>
      </c>
      <c r="DT103" s="68">
        <v>0</v>
      </c>
      <c r="DU103" s="68">
        <v>47276.901792166034</v>
      </c>
      <c r="DV103" s="77">
        <v>0</v>
      </c>
      <c r="DW103" s="77">
        <v>0</v>
      </c>
      <c r="DX103" s="68">
        <v>232272.87281009369</v>
      </c>
      <c r="DY103" s="68"/>
    </row>
    <row r="104" spans="2:129" x14ac:dyDescent="0.35">
      <c r="B104" s="66" t="s">
        <v>1233</v>
      </c>
      <c r="C104" s="68">
        <v>55046.932115509677</v>
      </c>
      <c r="D104" s="68">
        <v>70358.499119047628</v>
      </c>
      <c r="E104" s="68">
        <v>2475.1144451915056</v>
      </c>
      <c r="F104" s="68">
        <v>1050.5811946389726</v>
      </c>
      <c r="G104" s="68">
        <v>22666.166486851889</v>
      </c>
      <c r="H104" s="68">
        <v>2065.3979610070414</v>
      </c>
      <c r="I104" s="69">
        <v>9669.3186842975683</v>
      </c>
      <c r="J104" s="69">
        <v>3783.5262425181018</v>
      </c>
      <c r="K104" s="69">
        <v>1572.2565732217706</v>
      </c>
      <c r="L104" s="69">
        <v>0.39494010882234887</v>
      </c>
      <c r="M104" s="69">
        <v>0</v>
      </c>
      <c r="N104" s="69">
        <v>5472.6850879512886</v>
      </c>
      <c r="O104" s="69">
        <v>43.838352079280718</v>
      </c>
      <c r="P104" s="69">
        <v>85.307063505627355</v>
      </c>
      <c r="Q104" s="69">
        <v>0.39494010882234887</v>
      </c>
      <c r="R104" s="69">
        <v>1477.4709471044071</v>
      </c>
      <c r="S104" s="68">
        <v>15632.645065816792</v>
      </c>
      <c r="T104" s="68">
        <v>24474.752083802934</v>
      </c>
      <c r="U104" s="68">
        <v>32460.25533257713</v>
      </c>
      <c r="V104" s="68">
        <v>1484.83519332234</v>
      </c>
      <c r="W104" s="68">
        <v>63587.749266453779</v>
      </c>
      <c r="X104" s="68">
        <v>1335.3522973853405</v>
      </c>
      <c r="Y104" s="68">
        <v>269.15701426284187</v>
      </c>
      <c r="Z104" s="68">
        <v>42364.341651224393</v>
      </c>
      <c r="AA104" s="68">
        <v>548.20712487409958</v>
      </c>
      <c r="AB104" s="68">
        <v>30076.557543912688</v>
      </c>
      <c r="AC104" s="68">
        <v>1153.6741350078958</v>
      </c>
      <c r="AD104" s="68">
        <v>58570.951769939267</v>
      </c>
      <c r="AE104" s="68">
        <v>12487.197599227335</v>
      </c>
      <c r="AF104" s="68">
        <v>32679.921344338778</v>
      </c>
      <c r="AG104" s="68">
        <v>17627.701318968735</v>
      </c>
      <c r="AH104" s="68">
        <v>20643.876755835965</v>
      </c>
      <c r="AI104" s="68"/>
      <c r="AJ104" s="68">
        <v>416.5274519665453</v>
      </c>
      <c r="AK104" s="68">
        <v>11737.12617204257</v>
      </c>
      <c r="AL104" s="75">
        <v>1915.3335329136689</v>
      </c>
      <c r="AM104" s="75">
        <v>1465.1622242543308</v>
      </c>
      <c r="AN104" s="75">
        <v>1132.5497899677778</v>
      </c>
      <c r="AO104" s="75">
        <v>262.56514388921488</v>
      </c>
      <c r="AP104" s="75">
        <v>589.39124335817428</v>
      </c>
      <c r="AQ104" s="75">
        <v>1019.9959445144862</v>
      </c>
      <c r="AR104" s="68">
        <v>39119.667681455488</v>
      </c>
      <c r="AS104" s="68">
        <v>126571.55366191856</v>
      </c>
      <c r="AT104" s="68">
        <v>6233.6327509430148</v>
      </c>
      <c r="AU104" s="68">
        <v>9628.221002465054</v>
      </c>
      <c r="AV104" s="68">
        <v>58982.164975972228</v>
      </c>
      <c r="AW104" s="68">
        <v>5233.3760334270464</v>
      </c>
      <c r="AX104" s="68">
        <v>580671.40956009692</v>
      </c>
      <c r="AY104" s="68">
        <v>3133.7079310065756</v>
      </c>
      <c r="AZ104" s="68">
        <v>12111.103305688835</v>
      </c>
      <c r="BA104" s="68">
        <v>43780.675487252833</v>
      </c>
      <c r="BB104" s="68">
        <v>222.0669833416982</v>
      </c>
      <c r="BC104" s="68">
        <v>130868.30307302398</v>
      </c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  <c r="DR104" s="68"/>
      <c r="DS104" s="68">
        <v>437089.57817835442</v>
      </c>
      <c r="DT104" s="68">
        <v>0</v>
      </c>
      <c r="DU104" s="68">
        <v>69838.829744199611</v>
      </c>
      <c r="DV104" s="77">
        <v>0</v>
      </c>
      <c r="DW104" s="77">
        <v>0</v>
      </c>
      <c r="DX104" s="68">
        <v>-5897.927807316184</v>
      </c>
      <c r="DY104" s="68"/>
    </row>
    <row r="105" spans="2:129" x14ac:dyDescent="0.35">
      <c r="B105" s="66" t="s">
        <v>1234</v>
      </c>
      <c r="C105" s="68">
        <v>687.21975543032931</v>
      </c>
      <c r="D105" s="68">
        <v>7099.6063270307932</v>
      </c>
      <c r="E105" s="68">
        <v>1201.5395015167728</v>
      </c>
      <c r="F105" s="68">
        <v>3589.2760476027302</v>
      </c>
      <c r="G105" s="68">
        <v>692.38085139870532</v>
      </c>
      <c r="H105" s="68">
        <v>539.13973746975751</v>
      </c>
      <c r="I105" s="69">
        <v>91755.232369904727</v>
      </c>
      <c r="J105" s="69">
        <v>4193.2179313209472</v>
      </c>
      <c r="K105" s="69">
        <v>23291.41960033726</v>
      </c>
      <c r="L105" s="69">
        <v>38.120163012008611</v>
      </c>
      <c r="M105" s="69">
        <v>0</v>
      </c>
      <c r="N105" s="69">
        <v>20775.488841544691</v>
      </c>
      <c r="O105" s="69">
        <v>4955.6211915611193</v>
      </c>
      <c r="P105" s="69">
        <v>1829.7678245764132</v>
      </c>
      <c r="Q105" s="69">
        <v>0</v>
      </c>
      <c r="R105" s="69">
        <v>54588.073433196325</v>
      </c>
      <c r="S105" s="68">
        <v>517.01901453547282</v>
      </c>
      <c r="T105" s="68">
        <v>2114.7619581181348</v>
      </c>
      <c r="U105" s="68">
        <v>8014.7824172411692</v>
      </c>
      <c r="V105" s="68">
        <v>8269.2221825539509</v>
      </c>
      <c r="W105" s="68">
        <v>3865.8021909142076</v>
      </c>
      <c r="X105" s="68">
        <v>880.22181232242247</v>
      </c>
      <c r="Y105" s="68">
        <v>821.11550601450494</v>
      </c>
      <c r="Z105" s="68">
        <v>7869.5680857259813</v>
      </c>
      <c r="AA105" s="68">
        <v>1169.5874345514512</v>
      </c>
      <c r="AB105" s="68">
        <v>7340.913078032002</v>
      </c>
      <c r="AC105" s="68">
        <v>6557.6338229277135</v>
      </c>
      <c r="AD105" s="68">
        <v>3622.5028139817696</v>
      </c>
      <c r="AE105" s="68">
        <v>6430.2845380301178</v>
      </c>
      <c r="AF105" s="68">
        <v>3036.3104990046609</v>
      </c>
      <c r="AG105" s="68">
        <v>2032.9838889757541</v>
      </c>
      <c r="AH105" s="68">
        <v>4614.9684642770781</v>
      </c>
      <c r="AI105" s="68">
        <v>20.449077953438852</v>
      </c>
      <c r="AJ105" s="68">
        <v>1669.0514413075523</v>
      </c>
      <c r="AK105" s="68">
        <v>22633.406288041544</v>
      </c>
      <c r="AL105" s="75">
        <v>478.30402413742701</v>
      </c>
      <c r="AM105" s="75">
        <v>357.30171121022966</v>
      </c>
      <c r="AN105" s="75">
        <v>276.1889773022404</v>
      </c>
      <c r="AO105" s="75">
        <v>64.030317637913811</v>
      </c>
      <c r="AP105" s="75">
        <v>628.31104481773764</v>
      </c>
      <c r="AQ105" s="75">
        <v>367.47423961577181</v>
      </c>
      <c r="AR105" s="68">
        <v>20327.359125406052</v>
      </c>
      <c r="AS105" s="68">
        <v>244233.22491207725</v>
      </c>
      <c r="AT105" s="68">
        <v>26820.525633983005</v>
      </c>
      <c r="AU105" s="68">
        <v>11944.190964550107</v>
      </c>
      <c r="AV105" s="68">
        <v>51826.177439315608</v>
      </c>
      <c r="AW105" s="68">
        <v>5848.58665421557</v>
      </c>
      <c r="AX105" s="68">
        <v>37500.580693062067</v>
      </c>
      <c r="AY105" s="68">
        <v>4167.768498559507</v>
      </c>
      <c r="AZ105" s="68">
        <v>31274.050948648692</v>
      </c>
      <c r="BA105" s="68">
        <v>41399.43412055746</v>
      </c>
      <c r="BB105" s="68">
        <v>15512.029267056956</v>
      </c>
      <c r="BC105" s="68">
        <v>2797.8415575115405</v>
      </c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  <c r="DR105" s="68"/>
      <c r="DS105" s="68">
        <v>1305397.8547440027</v>
      </c>
      <c r="DT105" s="68">
        <v>0</v>
      </c>
      <c r="DU105" s="68">
        <v>4984.2785887195232</v>
      </c>
      <c r="DV105" s="77">
        <v>0</v>
      </c>
      <c r="DW105" s="77">
        <v>0</v>
      </c>
      <c r="DX105" s="68">
        <v>134445.67063249834</v>
      </c>
      <c r="DY105" s="68"/>
    </row>
    <row r="106" spans="2:129" x14ac:dyDescent="0.35">
      <c r="B106" s="66" t="s">
        <v>1235</v>
      </c>
      <c r="C106" s="68">
        <v>30199.899271601338</v>
      </c>
      <c r="D106" s="68">
        <v>62385.82848277477</v>
      </c>
      <c r="E106" s="68">
        <v>5899.1901650691216</v>
      </c>
      <c r="F106" s="68">
        <v>554.4574236397242</v>
      </c>
      <c r="G106" s="68">
        <v>70736.35178793229</v>
      </c>
      <c r="H106" s="68">
        <v>5374.4995400754269</v>
      </c>
      <c r="I106" s="69">
        <v>173841.28444648322</v>
      </c>
      <c r="J106" s="69">
        <v>29488.026850258419</v>
      </c>
      <c r="K106" s="69">
        <v>144652.27128930824</v>
      </c>
      <c r="L106" s="69">
        <v>184.68492808095044</v>
      </c>
      <c r="M106" s="69">
        <v>0</v>
      </c>
      <c r="N106" s="69">
        <v>60286.437237853112</v>
      </c>
      <c r="O106" s="69">
        <v>4370.8766312491598</v>
      </c>
      <c r="P106" s="69">
        <v>19497.451693117484</v>
      </c>
      <c r="Q106" s="69">
        <v>430.93149885555101</v>
      </c>
      <c r="R106" s="69">
        <v>81718.683415628169</v>
      </c>
      <c r="S106" s="68">
        <v>7697.7966467263859</v>
      </c>
      <c r="T106" s="68">
        <v>11790.529308727557</v>
      </c>
      <c r="U106" s="68">
        <v>88212.110447504034</v>
      </c>
      <c r="V106" s="68">
        <v>150034.98399940127</v>
      </c>
      <c r="W106" s="68">
        <v>32333.249675682135</v>
      </c>
      <c r="X106" s="68">
        <v>35934.637373176651</v>
      </c>
      <c r="Y106" s="68">
        <v>17335.459569959334</v>
      </c>
      <c r="Z106" s="68">
        <v>28010.472519008497</v>
      </c>
      <c r="AA106" s="68">
        <v>1095.9620825811089</v>
      </c>
      <c r="AB106" s="68">
        <v>12944.124240054784</v>
      </c>
      <c r="AC106" s="68">
        <v>27016.577411530434</v>
      </c>
      <c r="AD106" s="68">
        <v>29969.751083800646</v>
      </c>
      <c r="AE106" s="68">
        <v>88822.73050443086</v>
      </c>
      <c r="AF106" s="68">
        <v>25445.447229094352</v>
      </c>
      <c r="AG106" s="68">
        <v>19150.23454901237</v>
      </c>
      <c r="AH106" s="68">
        <v>186376.24513254158</v>
      </c>
      <c r="AI106" s="68">
        <v>577.80659873033414</v>
      </c>
      <c r="AJ106" s="68">
        <v>8874.5130076387286</v>
      </c>
      <c r="AK106" s="68">
        <v>65337.169219860582</v>
      </c>
      <c r="AL106" s="75">
        <v>26180.87572172788</v>
      </c>
      <c r="AM106" s="75">
        <v>19557.55767374795</v>
      </c>
      <c r="AN106" s="75">
        <v>15117.683389469681</v>
      </c>
      <c r="AO106" s="75">
        <v>3504.8092705226377</v>
      </c>
      <c r="AP106" s="75">
        <v>9313.5923720348983</v>
      </c>
      <c r="AQ106" s="75">
        <v>17718.19276974646</v>
      </c>
      <c r="AR106" s="68">
        <v>248827.09376856149</v>
      </c>
      <c r="AS106" s="68">
        <v>615095.69672715373</v>
      </c>
      <c r="AT106" s="68">
        <v>26485.483374995874</v>
      </c>
      <c r="AU106" s="68">
        <v>23643.924366015963</v>
      </c>
      <c r="AV106" s="68">
        <v>219939.48534354783</v>
      </c>
      <c r="AW106" s="68">
        <v>53038.757611432426</v>
      </c>
      <c r="AX106" s="68">
        <v>183997.77094116126</v>
      </c>
      <c r="AY106" s="68">
        <v>13245.599936442861</v>
      </c>
      <c r="AZ106" s="68">
        <v>119556.73500652329</v>
      </c>
      <c r="BA106" s="68">
        <v>400632.98808555218</v>
      </c>
      <c r="BB106" s="68">
        <v>58207.029466122898</v>
      </c>
      <c r="BC106" s="68">
        <v>15800.200807351477</v>
      </c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  <c r="DS106" s="68">
        <v>118356.28324490512</v>
      </c>
      <c r="DT106" s="68">
        <v>0</v>
      </c>
      <c r="DU106" s="68">
        <v>111554.15520198732</v>
      </c>
      <c r="DV106" s="77">
        <v>0</v>
      </c>
      <c r="DW106" s="77">
        <v>0</v>
      </c>
      <c r="DX106" s="68">
        <v>-215621.4917157907</v>
      </c>
      <c r="DY106" s="68"/>
    </row>
    <row r="107" spans="2:129" x14ac:dyDescent="0.35">
      <c r="B107" s="66" t="s">
        <v>1236</v>
      </c>
      <c r="C107" s="71"/>
      <c r="D107" s="71"/>
      <c r="E107" s="71"/>
      <c r="F107" s="71"/>
      <c r="G107" s="71"/>
      <c r="H107" s="71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>
        <v>2936.0198552774887</v>
      </c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  <c r="DK107" s="71"/>
      <c r="DL107" s="71"/>
      <c r="DM107" s="71"/>
      <c r="DN107" s="71"/>
      <c r="DO107" s="71"/>
      <c r="DP107" s="71"/>
      <c r="DQ107" s="71"/>
      <c r="DR107" s="71"/>
      <c r="DS107" s="67">
        <v>283122.58179016015</v>
      </c>
      <c r="DT107" s="67">
        <v>3924565.0537966592</v>
      </c>
      <c r="DU107" s="67">
        <v>108285.95854822312</v>
      </c>
      <c r="DV107" s="77">
        <v>0</v>
      </c>
      <c r="DW107" s="77">
        <v>0</v>
      </c>
      <c r="DX107" s="67">
        <v>366922.34748536628</v>
      </c>
      <c r="DY107" s="67"/>
    </row>
    <row r="108" spans="2:129" x14ac:dyDescent="0.35">
      <c r="B108" s="66" t="s">
        <v>1237</v>
      </c>
      <c r="C108" s="71"/>
      <c r="D108" s="71"/>
      <c r="E108" s="71"/>
      <c r="F108" s="71"/>
      <c r="G108" s="71"/>
      <c r="H108" s="71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71"/>
      <c r="CZ108" s="71"/>
      <c r="DA108" s="71"/>
      <c r="DB108" s="71"/>
      <c r="DC108" s="71"/>
      <c r="DD108" s="71"/>
      <c r="DE108" s="71"/>
      <c r="DF108" s="71"/>
      <c r="DG108" s="71"/>
      <c r="DH108" s="71"/>
      <c r="DI108" s="71"/>
      <c r="DJ108" s="71"/>
      <c r="DK108" s="71"/>
      <c r="DL108" s="71"/>
      <c r="DM108" s="71"/>
      <c r="DN108" s="71"/>
      <c r="DO108" s="71"/>
      <c r="DP108" s="71"/>
      <c r="DQ108" s="71"/>
      <c r="DR108" s="71"/>
      <c r="DS108" s="67">
        <v>211117.54039762696</v>
      </c>
      <c r="DT108" s="67">
        <v>222624.97709640168</v>
      </c>
      <c r="DU108" s="78">
        <v>0</v>
      </c>
      <c r="DV108" s="77">
        <v>0</v>
      </c>
      <c r="DW108" s="77">
        <v>0</v>
      </c>
      <c r="DX108" s="67">
        <v>44502.135799119656</v>
      </c>
      <c r="DY108" s="67"/>
    </row>
    <row r="109" spans="2:129" x14ac:dyDescent="0.35">
      <c r="B109" s="66" t="s">
        <v>1238</v>
      </c>
      <c r="C109" s="71"/>
      <c r="D109" s="71"/>
      <c r="E109" s="71"/>
      <c r="F109" s="71"/>
      <c r="G109" s="71"/>
      <c r="H109" s="71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  <c r="DH109" s="71"/>
      <c r="DI109" s="71"/>
      <c r="DJ109" s="71"/>
      <c r="DK109" s="71"/>
      <c r="DL109" s="71"/>
      <c r="DM109" s="71"/>
      <c r="DN109" s="71"/>
      <c r="DO109" s="71"/>
      <c r="DP109" s="71"/>
      <c r="DQ109" s="71"/>
      <c r="DR109" s="71"/>
      <c r="DS109" s="67">
        <v>776180.72360167874</v>
      </c>
      <c r="DT109" s="67">
        <v>0</v>
      </c>
      <c r="DU109" s="78">
        <v>0</v>
      </c>
      <c r="DV109" s="77">
        <v>0</v>
      </c>
      <c r="DW109" s="77">
        <v>0</v>
      </c>
      <c r="DX109" s="67">
        <v>79636.416936821304</v>
      </c>
      <c r="DY109" s="67"/>
    </row>
    <row r="110" spans="2:129" x14ac:dyDescent="0.35">
      <c r="B110" s="67" t="s">
        <v>1239</v>
      </c>
      <c r="C110" s="79">
        <v>28628.984070092374</v>
      </c>
      <c r="D110" s="79">
        <v>21330.243867994082</v>
      </c>
      <c r="E110" s="79">
        <v>2403.6442466285694</v>
      </c>
      <c r="F110" s="79">
        <v>42.799892411454088</v>
      </c>
      <c r="G110" s="79">
        <v>1057.0888370084929</v>
      </c>
      <c r="H110" s="79">
        <v>151.84777576976325</v>
      </c>
      <c r="I110" s="79">
        <v>404.61709904895775</v>
      </c>
      <c r="J110" s="79">
        <v>4748.6869927770795</v>
      </c>
      <c r="K110" s="79">
        <v>16156.268766843934</v>
      </c>
      <c r="L110" s="79">
        <v>314.56127659674712</v>
      </c>
      <c r="M110" s="79">
        <v>79.890438479923972</v>
      </c>
      <c r="N110" s="79">
        <v>1687.1532355171034</v>
      </c>
      <c r="O110" s="79">
        <v>1057.5228213454975</v>
      </c>
      <c r="P110" s="79">
        <v>992.71194729259071</v>
      </c>
      <c r="Q110" s="79">
        <v>45.06393354772139</v>
      </c>
      <c r="R110" s="79">
        <v>16425.005356723344</v>
      </c>
      <c r="S110" s="79">
        <v>1983.6107703286293</v>
      </c>
      <c r="T110" s="79">
        <v>4959.966348401872</v>
      </c>
      <c r="U110" s="79">
        <v>12812.241794472551</v>
      </c>
      <c r="V110" s="79">
        <v>19480.782220233959</v>
      </c>
      <c r="W110" s="79">
        <v>12587.675479520734</v>
      </c>
      <c r="X110" s="79">
        <v>9802.1527931623605</v>
      </c>
      <c r="Y110" s="79">
        <v>1773.5990785933477</v>
      </c>
      <c r="Z110" s="79">
        <v>5546.4975913849667</v>
      </c>
      <c r="AA110" s="79">
        <v>1961.3616505126101</v>
      </c>
      <c r="AB110" s="79">
        <v>5449.3564507337651</v>
      </c>
      <c r="AC110" s="79">
        <v>4568.8083526825831</v>
      </c>
      <c r="AD110" s="79">
        <v>18707.222368658953</v>
      </c>
      <c r="AE110" s="79">
        <v>19697.071589113977</v>
      </c>
      <c r="AF110" s="79">
        <v>23546.278288955709</v>
      </c>
      <c r="AG110" s="79">
        <v>7762.8163486674694</v>
      </c>
      <c r="AH110" s="79">
        <v>29731.948989907098</v>
      </c>
      <c r="AI110" s="79">
        <v>30.968841646504263</v>
      </c>
      <c r="AJ110" s="79">
        <v>10455.620526261266</v>
      </c>
      <c r="AK110" s="79">
        <v>22284.531098858904</v>
      </c>
      <c r="AL110" s="79">
        <v>12701.145992303338</v>
      </c>
      <c r="AM110" s="79">
        <v>16664.641541286132</v>
      </c>
      <c r="AN110" s="79">
        <v>14937.459009429946</v>
      </c>
      <c r="AO110" s="79">
        <v>3053.8408823165</v>
      </c>
      <c r="AP110" s="79">
        <v>29729.273215878213</v>
      </c>
      <c r="AQ110" s="79">
        <v>24651.070486375931</v>
      </c>
      <c r="AR110" s="79">
        <v>152170.59978762025</v>
      </c>
      <c r="AS110" s="79">
        <v>156949.98934920478</v>
      </c>
      <c r="AT110" s="79">
        <v>30661.384839260016</v>
      </c>
      <c r="AU110" s="79">
        <v>2373.6877895640605</v>
      </c>
      <c r="AV110" s="79">
        <v>129107.02268525817</v>
      </c>
      <c r="AW110" s="79">
        <v>243818.10389461368</v>
      </c>
      <c r="AX110" s="79">
        <v>376572.04384653637</v>
      </c>
      <c r="AY110" s="79">
        <v>605329.48395860381</v>
      </c>
      <c r="AZ110" s="79">
        <v>1067236.1237476296</v>
      </c>
      <c r="BA110" s="79">
        <v>1124164.0961830714</v>
      </c>
      <c r="BB110" s="79">
        <v>103502.58949462599</v>
      </c>
      <c r="BC110" s="79">
        <v>93585.984133816339</v>
      </c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X110" s="71"/>
      <c r="CY110" s="71"/>
      <c r="CZ110" s="71"/>
      <c r="DA110" s="71"/>
      <c r="DB110" s="71"/>
      <c r="DC110" s="71"/>
      <c r="DD110" s="71"/>
      <c r="DE110" s="71"/>
      <c r="DF110" s="71"/>
      <c r="DG110" s="71"/>
      <c r="DH110" s="71"/>
      <c r="DI110" s="71"/>
      <c r="DJ110" s="71"/>
      <c r="DK110" s="71"/>
      <c r="DL110" s="71"/>
      <c r="DM110" s="71"/>
      <c r="DN110" s="71"/>
      <c r="DO110" s="71"/>
      <c r="DP110" s="71"/>
      <c r="DQ110" s="71"/>
      <c r="DR110" s="71"/>
      <c r="DS110" s="71"/>
      <c r="DT110" s="71"/>
      <c r="DU110" s="71"/>
      <c r="DV110" s="71"/>
      <c r="DW110" s="71"/>
      <c r="DX110" s="71"/>
      <c r="DY110" s="71"/>
    </row>
    <row r="111" spans="2:129" x14ac:dyDescent="0.35">
      <c r="B111" s="67" t="s">
        <v>1240</v>
      </c>
      <c r="C111" s="79">
        <v>153255.40841325972</v>
      </c>
      <c r="D111" s="79">
        <v>114184.1159134542</v>
      </c>
      <c r="E111" s="79">
        <v>12867.081828518923</v>
      </c>
      <c r="F111" s="79">
        <v>229.11448675586226</v>
      </c>
      <c r="G111" s="79">
        <v>5658.7611019726828</v>
      </c>
      <c r="H111" s="79">
        <v>812.8647819030017</v>
      </c>
      <c r="I111" s="79">
        <v>307.44869944246796</v>
      </c>
      <c r="J111" s="79">
        <v>3608.2944675850772</v>
      </c>
      <c r="K111" s="79">
        <v>12276.356663829749</v>
      </c>
      <c r="L111" s="79">
        <v>239.01969445174259</v>
      </c>
      <c r="M111" s="79">
        <v>60.704828012147736</v>
      </c>
      <c r="N111" s="79">
        <v>1281.9850402741438</v>
      </c>
      <c r="O111" s="79">
        <v>803.55975270847898</v>
      </c>
      <c r="P111" s="79">
        <v>754.31314651182686</v>
      </c>
      <c r="Q111" s="79">
        <v>34.241874091762838</v>
      </c>
      <c r="R111" s="79">
        <v>12480.556425147872</v>
      </c>
      <c r="S111" s="79">
        <v>6853.5001905238796</v>
      </c>
      <c r="T111" s="79">
        <v>17136.99624051373</v>
      </c>
      <c r="U111" s="79">
        <v>44267.102645801911</v>
      </c>
      <c r="V111" s="79">
        <v>67307.329973716798</v>
      </c>
      <c r="W111" s="79">
        <v>43491.211878656832</v>
      </c>
      <c r="X111" s="79">
        <v>33867.055493126158</v>
      </c>
      <c r="Y111" s="79">
        <v>6127.8965636180119</v>
      </c>
      <c r="Z111" s="79">
        <v>19163.498639906771</v>
      </c>
      <c r="AA111" s="79">
        <v>6776.6280797353229</v>
      </c>
      <c r="AB111" s="79">
        <v>18827.869878498896</v>
      </c>
      <c r="AC111" s="79">
        <v>15785.520720070292</v>
      </c>
      <c r="AD111" s="79">
        <v>64634.631947746428</v>
      </c>
      <c r="AE111" s="79">
        <v>68054.623370687987</v>
      </c>
      <c r="AF111" s="79">
        <v>81353.875041095365</v>
      </c>
      <c r="AG111" s="79">
        <v>26821.019587315615</v>
      </c>
      <c r="AH111" s="79">
        <v>102725.75704618495</v>
      </c>
      <c r="AI111" s="79">
        <v>106.99929910617379</v>
      </c>
      <c r="AJ111" s="79">
        <v>36124.827683258285</v>
      </c>
      <c r="AK111" s="79">
        <v>76994.459001884825</v>
      </c>
      <c r="AL111" s="79">
        <v>7382.82495290523</v>
      </c>
      <c r="AM111" s="79">
        <v>9686.6953168464916</v>
      </c>
      <c r="AN111" s="79">
        <v>8682.7318711749704</v>
      </c>
      <c r="AO111" s="79">
        <v>1775.1132600027454</v>
      </c>
      <c r="AP111" s="79">
        <v>17280.804445750589</v>
      </c>
      <c r="AQ111" s="79">
        <v>14328.985621685419</v>
      </c>
      <c r="AR111" s="79">
        <v>168543.3120318884</v>
      </c>
      <c r="AS111" s="79">
        <v>340938.04439403681</v>
      </c>
      <c r="AT111" s="79">
        <v>66604.863299809091</v>
      </c>
      <c r="AU111" s="79">
        <v>10576.011399842042</v>
      </c>
      <c r="AV111" s="79">
        <v>146302.51110662092</v>
      </c>
      <c r="AW111" s="79">
        <v>276291.71605945501</v>
      </c>
      <c r="AX111" s="79">
        <v>38768.069100959139</v>
      </c>
      <c r="AY111" s="79">
        <v>103700.57139322141</v>
      </c>
      <c r="AZ111" s="79">
        <v>182831.00159001086</v>
      </c>
      <c r="BA111" s="79">
        <v>166328.60611748023</v>
      </c>
      <c r="BB111" s="79">
        <v>10671.787047480551</v>
      </c>
      <c r="BC111" s="79">
        <v>70616.366189700377</v>
      </c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X111" s="71"/>
      <c r="CY111" s="71"/>
      <c r="CZ111" s="71"/>
      <c r="DA111" s="71"/>
      <c r="DB111" s="71"/>
      <c r="DC111" s="71"/>
      <c r="DD111" s="71"/>
      <c r="DE111" s="71"/>
      <c r="DF111" s="71"/>
      <c r="DG111" s="71"/>
      <c r="DH111" s="71"/>
      <c r="DI111" s="71"/>
      <c r="DJ111" s="71"/>
      <c r="DK111" s="71"/>
      <c r="DL111" s="71"/>
      <c r="DM111" s="71"/>
      <c r="DN111" s="71"/>
      <c r="DO111" s="71"/>
      <c r="DP111" s="71"/>
      <c r="DQ111" s="71"/>
      <c r="DR111" s="71"/>
      <c r="DS111" s="71"/>
      <c r="DT111" s="71"/>
      <c r="DU111" s="71"/>
      <c r="DV111" s="71"/>
      <c r="DW111" s="71"/>
      <c r="DX111" s="71"/>
      <c r="DY111" s="71"/>
    </row>
    <row r="112" spans="2:129" x14ac:dyDescent="0.35">
      <c r="B112" s="67" t="s">
        <v>1241</v>
      </c>
      <c r="C112" s="79">
        <v>1001758.9980841938</v>
      </c>
      <c r="D112" s="79">
        <v>746368.21459603834</v>
      </c>
      <c r="E112" s="79">
        <v>84106.101926574687</v>
      </c>
      <c r="F112" s="79">
        <v>1497.6143489841691</v>
      </c>
      <c r="G112" s="79">
        <v>36988.677336750377</v>
      </c>
      <c r="H112" s="79">
        <v>5313.3172781824287</v>
      </c>
      <c r="I112" s="79">
        <v>1501.3377705916621</v>
      </c>
      <c r="J112" s="79">
        <v>17620.073792558447</v>
      </c>
      <c r="K112" s="79">
        <v>59948.075819104852</v>
      </c>
      <c r="L112" s="79">
        <v>1167.1843004911784</v>
      </c>
      <c r="M112" s="79">
        <v>296.4346615132215</v>
      </c>
      <c r="N112" s="79">
        <v>6260.2072013552552</v>
      </c>
      <c r="O112" s="79">
        <v>3923.9541746517884</v>
      </c>
      <c r="P112" s="79">
        <v>3683.4724614730912</v>
      </c>
      <c r="Q112" s="79">
        <v>167.21039641095496</v>
      </c>
      <c r="R112" s="79">
        <v>60945.226937221938</v>
      </c>
      <c r="S112" s="79">
        <v>19839.369013235544</v>
      </c>
      <c r="T112" s="79">
        <v>49607.818303422791</v>
      </c>
      <c r="U112" s="79">
        <v>128143.48290981924</v>
      </c>
      <c r="V112" s="79">
        <v>194839.85110126692</v>
      </c>
      <c r="W112" s="79">
        <v>125897.45054454151</v>
      </c>
      <c r="X112" s="79">
        <v>98037.643925197845</v>
      </c>
      <c r="Y112" s="79">
        <v>17738.906809786302</v>
      </c>
      <c r="Z112" s="79">
        <v>55474.095065675654</v>
      </c>
      <c r="AA112" s="79">
        <v>19616.841234675154</v>
      </c>
      <c r="AB112" s="79">
        <v>54502.523946697242</v>
      </c>
      <c r="AC112" s="79">
        <v>45695.595232428408</v>
      </c>
      <c r="AD112" s="79">
        <v>187102.98075412837</v>
      </c>
      <c r="AE112" s="79">
        <v>197003.10039746811</v>
      </c>
      <c r="AF112" s="79">
        <v>235501.49598428328</v>
      </c>
      <c r="AG112" s="79">
        <v>77640.926550160133</v>
      </c>
      <c r="AH112" s="79">
        <v>297368.3730280103</v>
      </c>
      <c r="AI112" s="79">
        <v>309.73933320379462</v>
      </c>
      <c r="AJ112" s="79">
        <v>104573.39564076443</v>
      </c>
      <c r="AK112" s="79">
        <v>222881.94960946884</v>
      </c>
      <c r="AL112" s="79">
        <v>15001.66909336123</v>
      </c>
      <c r="AM112" s="79">
        <v>19683.061521641412</v>
      </c>
      <c r="AN112" s="79">
        <v>17643.039241569852</v>
      </c>
      <c r="AO112" s="79">
        <v>3606.9745523791394</v>
      </c>
      <c r="AP112" s="79">
        <v>35114.053443759563</v>
      </c>
      <c r="AQ112" s="79">
        <v>29116.050036573975</v>
      </c>
      <c r="AR112" s="79">
        <v>369094.65342793928</v>
      </c>
      <c r="AS112" s="79">
        <v>1293116.5209748643</v>
      </c>
      <c r="AT112" s="79">
        <v>252620.23563059416</v>
      </c>
      <c r="AU112" s="79">
        <v>35474.629330195508</v>
      </c>
      <c r="AV112" s="79">
        <v>362841.17666969437</v>
      </c>
      <c r="AW112" s="79">
        <v>685224.13320740976</v>
      </c>
      <c r="AX112" s="79">
        <v>35284.213423239926</v>
      </c>
      <c r="AY112" s="79">
        <v>114901.72658708776</v>
      </c>
      <c r="AZ112" s="79">
        <v>202579.38287225325</v>
      </c>
      <c r="BA112" s="79">
        <v>304150.69722795219</v>
      </c>
      <c r="BB112" s="79">
        <v>17857.605928386783</v>
      </c>
      <c r="BC112" s="79">
        <v>122193.12673093165</v>
      </c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X112" s="71"/>
      <c r="CY112" s="71"/>
      <c r="CZ112" s="71"/>
      <c r="DA112" s="71"/>
      <c r="DB112" s="71"/>
      <c r="DC112" s="71"/>
      <c r="DD112" s="71"/>
      <c r="DE112" s="71"/>
      <c r="DF112" s="71"/>
      <c r="DG112" s="71"/>
      <c r="DH112" s="71"/>
      <c r="DI112" s="71"/>
      <c r="DJ112" s="71"/>
      <c r="DK112" s="71"/>
      <c r="DL112" s="71"/>
      <c r="DM112" s="71"/>
      <c r="DN112" s="71"/>
      <c r="DO112" s="71"/>
      <c r="DP112" s="71"/>
      <c r="DQ112" s="71"/>
      <c r="DR112" s="71"/>
      <c r="DS112" s="71"/>
      <c r="DT112" s="71"/>
      <c r="DU112" s="71"/>
      <c r="DV112" s="71"/>
      <c r="DW112" s="71"/>
      <c r="DX112" s="71"/>
      <c r="DY112" s="71"/>
    </row>
    <row r="113" spans="2:129" x14ac:dyDescent="0.35">
      <c r="B113" s="67" t="s">
        <v>1242</v>
      </c>
      <c r="C113" s="71">
        <v>1564105.589348716</v>
      </c>
      <c r="D113" s="71">
        <v>1165345.960954617</v>
      </c>
      <c r="E113" s="71">
        <v>131319.34996460954</v>
      </c>
      <c r="F113" s="71">
        <v>2338.3001847743735</v>
      </c>
      <c r="G113" s="71">
        <v>54385.087343910287</v>
      </c>
      <c r="H113" s="71">
        <v>1372.6484535554175</v>
      </c>
      <c r="I113" s="71">
        <v>3409.2456008088234</v>
      </c>
      <c r="J113" s="71">
        <v>59633.475560929634</v>
      </c>
      <c r="K113" s="71">
        <v>184570.81593684756</v>
      </c>
      <c r="L113" s="71">
        <v>3593.5792057846284</v>
      </c>
      <c r="M113" s="71">
        <v>912.67628860277728</v>
      </c>
      <c r="N113" s="71">
        <v>19274.205807280272</v>
      </c>
      <c r="O113" s="71">
        <v>12081.245541553637</v>
      </c>
      <c r="P113" s="71">
        <v>11340.83969177759</v>
      </c>
      <c r="Q113" s="71">
        <v>107.3402949041833</v>
      </c>
      <c r="R113" s="71">
        <v>187640.88937904732</v>
      </c>
      <c r="S113" s="71">
        <v>33980.560710747646</v>
      </c>
      <c r="T113" s="71">
        <v>78772.579233363693</v>
      </c>
      <c r="U113" s="71">
        <v>244759.0101122371</v>
      </c>
      <c r="V113" s="71">
        <v>304968.90839451837</v>
      </c>
      <c r="W113" s="71">
        <v>288366.38486351713</v>
      </c>
      <c r="X113" s="71">
        <v>167108.53255051162</v>
      </c>
      <c r="Y113" s="71">
        <v>30236.576149212913</v>
      </c>
      <c r="Z113" s="71">
        <v>123485.78086858893</v>
      </c>
      <c r="AA113" s="71">
        <v>44033.176093746792</v>
      </c>
      <c r="AB113" s="71">
        <v>141115.56492217851</v>
      </c>
      <c r="AC113" s="71">
        <v>120126.7619438055</v>
      </c>
      <c r="AD113" s="71">
        <v>478084.66667523573</v>
      </c>
      <c r="AE113" s="71">
        <v>495410.19986880542</v>
      </c>
      <c r="AF113" s="71">
        <v>366840.13642723864</v>
      </c>
      <c r="AG113" s="71">
        <v>168142.07109952616</v>
      </c>
      <c r="AH113" s="71">
        <v>585415.14502974343</v>
      </c>
      <c r="AI113" s="71">
        <v>620.30697848050636</v>
      </c>
      <c r="AJ113" s="71">
        <v>95028.447005655456</v>
      </c>
      <c r="AK113" s="71">
        <v>362551.55000176938</v>
      </c>
      <c r="AL113" s="71">
        <v>22286.73301327027</v>
      </c>
      <c r="AM113" s="71">
        <v>45570.987719127188</v>
      </c>
      <c r="AN113" s="71">
        <v>154758.00820751517</v>
      </c>
      <c r="AO113" s="71">
        <v>9892.687356872766</v>
      </c>
      <c r="AP113" s="71">
        <v>139763.71197505147</v>
      </c>
      <c r="AQ113" s="71">
        <v>36630.107865619633</v>
      </c>
      <c r="AR113" s="71">
        <v>899812.19653693587</v>
      </c>
      <c r="AS113" s="71">
        <v>1695261.4738533625</v>
      </c>
      <c r="AT113" s="71">
        <v>271978.34162514203</v>
      </c>
      <c r="AU113" s="71">
        <v>38667.442291057829</v>
      </c>
      <c r="AV113" s="71">
        <v>782184.28022202407</v>
      </c>
      <c r="AW113" s="71">
        <v>1096482.4256232353</v>
      </c>
      <c r="AX113" s="71">
        <v>362024.52673432621</v>
      </c>
      <c r="AY113" s="71">
        <v>1197849.8754592203</v>
      </c>
      <c r="AZ113" s="71">
        <v>1129190.199100615</v>
      </c>
      <c r="BA113" s="71">
        <v>1714985.5892052541</v>
      </c>
      <c r="BB113" s="71">
        <v>142972.15465411343</v>
      </c>
      <c r="BC113" s="71">
        <v>276641.42086705635</v>
      </c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X113" s="71"/>
      <c r="CY113" s="71"/>
      <c r="CZ113" s="71"/>
      <c r="DA113" s="71"/>
      <c r="DB113" s="71"/>
      <c r="DC113" s="71"/>
      <c r="DD113" s="71"/>
      <c r="DE113" s="71"/>
      <c r="DF113" s="71"/>
      <c r="DG113" s="71"/>
      <c r="DH113" s="71"/>
      <c r="DI113" s="71"/>
      <c r="DJ113" s="71"/>
      <c r="DK113" s="71"/>
      <c r="DL113" s="71"/>
      <c r="DM113" s="71"/>
      <c r="DN113" s="71"/>
      <c r="DO113" s="71"/>
      <c r="DP113" s="71"/>
      <c r="DQ113" s="71"/>
      <c r="DR113" s="71"/>
      <c r="DS113" s="71"/>
      <c r="DT113" s="71"/>
      <c r="DU113" s="71"/>
      <c r="DV113" s="71"/>
      <c r="DW113" s="71"/>
      <c r="DX113" s="71"/>
      <c r="DY113" s="71"/>
    </row>
    <row r="114" spans="2:129" x14ac:dyDescent="0.35">
      <c r="B114" s="67" t="s">
        <v>904</v>
      </c>
      <c r="C114" s="71">
        <v>1479558.3738593478</v>
      </c>
      <c r="D114" s="71">
        <v>1102350.4474388729</v>
      </c>
      <c r="E114" s="71">
        <v>124221.28433177987</v>
      </c>
      <c r="F114" s="71">
        <v>2211.9055801919749</v>
      </c>
      <c r="G114" s="71">
        <v>0</v>
      </c>
      <c r="H114" s="71">
        <v>0</v>
      </c>
      <c r="I114" s="71">
        <v>0</v>
      </c>
      <c r="J114" s="71">
        <v>0</v>
      </c>
      <c r="K114" s="71">
        <v>0</v>
      </c>
      <c r="L114" s="71">
        <v>0</v>
      </c>
      <c r="M114" s="71">
        <v>0</v>
      </c>
      <c r="N114" s="71">
        <v>0</v>
      </c>
      <c r="O114" s="71">
        <v>0</v>
      </c>
      <c r="P114" s="71">
        <v>0</v>
      </c>
      <c r="Q114" s="71">
        <v>0</v>
      </c>
      <c r="R114" s="71">
        <v>0</v>
      </c>
      <c r="S114" s="71">
        <v>0</v>
      </c>
      <c r="T114" s="71">
        <v>0</v>
      </c>
      <c r="U114" s="71">
        <v>231527.77647479039</v>
      </c>
      <c r="V114" s="71">
        <v>0</v>
      </c>
      <c r="W114" s="71">
        <v>0</v>
      </c>
      <c r="X114" s="71">
        <v>0</v>
      </c>
      <c r="Y114" s="71">
        <v>0</v>
      </c>
      <c r="Z114" s="71">
        <v>0</v>
      </c>
      <c r="AA114" s="71">
        <v>0</v>
      </c>
      <c r="AB114" s="71">
        <v>0</v>
      </c>
      <c r="AC114" s="71">
        <v>0</v>
      </c>
      <c r="AD114" s="71">
        <v>0</v>
      </c>
      <c r="AE114" s="71">
        <v>0</v>
      </c>
      <c r="AF114" s="71">
        <v>0</v>
      </c>
      <c r="AG114" s="71">
        <v>0</v>
      </c>
      <c r="AH114" s="71">
        <v>0</v>
      </c>
      <c r="AI114" s="71">
        <v>0</v>
      </c>
      <c r="AJ114" s="71">
        <v>0</v>
      </c>
      <c r="AK114" s="71">
        <v>0</v>
      </c>
      <c r="AL114" s="71">
        <v>0</v>
      </c>
      <c r="AM114" s="71">
        <v>0</v>
      </c>
      <c r="AN114" s="71">
        <v>0</v>
      </c>
      <c r="AO114" s="71">
        <v>0</v>
      </c>
      <c r="AP114" s="71">
        <v>0</v>
      </c>
      <c r="AQ114" s="71">
        <v>0</v>
      </c>
      <c r="AR114" s="71">
        <v>0</v>
      </c>
      <c r="AS114" s="71">
        <v>0</v>
      </c>
      <c r="AT114" s="71">
        <v>0</v>
      </c>
      <c r="AU114" s="71">
        <v>0</v>
      </c>
      <c r="AV114" s="71">
        <v>0</v>
      </c>
      <c r="AW114" s="71">
        <v>0</v>
      </c>
      <c r="AX114" s="71">
        <v>0</v>
      </c>
      <c r="AY114" s="71">
        <v>0</v>
      </c>
      <c r="AZ114" s="71">
        <v>0</v>
      </c>
      <c r="BA114" s="71">
        <v>0</v>
      </c>
      <c r="BB114" s="71">
        <v>0</v>
      </c>
      <c r="BC114" s="71">
        <v>0</v>
      </c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X114" s="71"/>
      <c r="CY114" s="71"/>
      <c r="CZ114" s="71"/>
      <c r="DA114" s="71"/>
      <c r="DB114" s="71"/>
      <c r="DC114" s="71"/>
      <c r="DD114" s="71"/>
      <c r="DE114" s="71"/>
      <c r="DF114" s="71"/>
      <c r="DG114" s="71"/>
      <c r="DH114" s="71"/>
      <c r="DI114" s="71"/>
      <c r="DJ114" s="71"/>
      <c r="DK114" s="71"/>
      <c r="DL114" s="71"/>
      <c r="DM114" s="71"/>
      <c r="DN114" s="71"/>
      <c r="DO114" s="71"/>
      <c r="DP114" s="71"/>
      <c r="DQ114" s="71"/>
      <c r="DR114" s="71"/>
      <c r="DS114" s="71"/>
      <c r="DT114" s="71"/>
      <c r="DU114" s="71"/>
      <c r="DV114" s="71"/>
      <c r="DW114" s="71"/>
      <c r="DX114" s="71"/>
      <c r="DY114" s="71"/>
    </row>
    <row r="115" spans="2:129" x14ac:dyDescent="0.35">
      <c r="B115" s="67" t="s">
        <v>1243</v>
      </c>
      <c r="C115" s="71">
        <v>0</v>
      </c>
      <c r="D115" s="71">
        <v>0</v>
      </c>
      <c r="E115" s="71">
        <v>0</v>
      </c>
      <c r="F115" s="71">
        <v>0</v>
      </c>
      <c r="G115" s="71">
        <v>38588.983146142193</v>
      </c>
      <c r="H115" s="71">
        <v>8555.9674096365798</v>
      </c>
      <c r="I115" s="71">
        <v>2707.4128771795972</v>
      </c>
      <c r="J115" s="71">
        <v>39816.520507013236</v>
      </c>
      <c r="K115" s="71">
        <v>65955.397741946625</v>
      </c>
      <c r="L115" s="71">
        <v>1284.1463837696351</v>
      </c>
      <c r="M115" s="71">
        <v>326.1400092907233</v>
      </c>
      <c r="N115" s="71">
        <v>6887.5347585518175</v>
      </c>
      <c r="O115" s="71">
        <v>4317.1687293397954</v>
      </c>
      <c r="P115" s="71">
        <v>4052.5886435631146</v>
      </c>
      <c r="Q115" s="71">
        <v>347.6224102724521</v>
      </c>
      <c r="R115" s="71">
        <v>67052.472130167094</v>
      </c>
      <c r="S115" s="71">
        <v>0</v>
      </c>
      <c r="T115" s="71">
        <v>0</v>
      </c>
      <c r="U115" s="71">
        <v>0</v>
      </c>
      <c r="V115" s="71">
        <v>0</v>
      </c>
      <c r="W115" s="71">
        <v>0</v>
      </c>
      <c r="X115" s="71">
        <v>0</v>
      </c>
      <c r="Y115" s="71">
        <v>0</v>
      </c>
      <c r="Z115" s="71">
        <v>0</v>
      </c>
      <c r="AA115" s="71">
        <v>0</v>
      </c>
      <c r="AB115" s="71">
        <v>0</v>
      </c>
      <c r="AC115" s="71">
        <v>0</v>
      </c>
      <c r="AD115" s="71">
        <v>0</v>
      </c>
      <c r="AE115" s="71">
        <v>0</v>
      </c>
      <c r="AF115" s="71">
        <v>0</v>
      </c>
      <c r="AG115" s="71">
        <v>0</v>
      </c>
      <c r="AH115" s="71">
        <v>0</v>
      </c>
      <c r="AI115" s="71">
        <v>0</v>
      </c>
      <c r="AJ115" s="71">
        <v>0</v>
      </c>
      <c r="AK115" s="71">
        <v>0</v>
      </c>
      <c r="AL115" s="71">
        <v>0</v>
      </c>
      <c r="AM115" s="71">
        <v>0</v>
      </c>
      <c r="AN115" s="71">
        <v>0</v>
      </c>
      <c r="AO115" s="71">
        <v>0</v>
      </c>
      <c r="AP115" s="71">
        <v>0</v>
      </c>
      <c r="AQ115" s="71">
        <v>0</v>
      </c>
      <c r="AR115" s="71">
        <v>0</v>
      </c>
      <c r="AS115" s="71">
        <v>0</v>
      </c>
      <c r="AT115" s="71">
        <v>0</v>
      </c>
      <c r="AU115" s="71">
        <v>0</v>
      </c>
      <c r="AV115" s="71">
        <v>0</v>
      </c>
      <c r="AW115" s="71">
        <v>0</v>
      </c>
      <c r="AX115" s="71">
        <v>0</v>
      </c>
      <c r="AY115" s="71">
        <v>0</v>
      </c>
      <c r="AZ115" s="71">
        <v>0</v>
      </c>
      <c r="BA115" s="71">
        <v>0</v>
      </c>
      <c r="BB115" s="71">
        <v>0</v>
      </c>
      <c r="BC115" s="71">
        <v>0</v>
      </c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  <c r="CY115" s="71"/>
      <c r="CZ115" s="71"/>
      <c r="DA115" s="71"/>
      <c r="DB115" s="71"/>
      <c r="DC115" s="71"/>
      <c r="DD115" s="71"/>
      <c r="DE115" s="71"/>
      <c r="DF115" s="71"/>
      <c r="DG115" s="71"/>
      <c r="DH115" s="71"/>
      <c r="DI115" s="71"/>
      <c r="DJ115" s="71"/>
      <c r="DK115" s="71"/>
      <c r="DL115" s="71"/>
      <c r="DM115" s="71"/>
      <c r="DN115" s="71"/>
      <c r="DO115" s="71"/>
      <c r="DP115" s="71"/>
      <c r="DQ115" s="71"/>
      <c r="DR115" s="71"/>
      <c r="DS115" s="71"/>
      <c r="DT115" s="71"/>
      <c r="DU115" s="71"/>
      <c r="DV115" s="71"/>
      <c r="DW115" s="71"/>
      <c r="DX115" s="71"/>
      <c r="DY115" s="71"/>
    </row>
    <row r="116" spans="2:129" x14ac:dyDescent="0.35">
      <c r="B116" s="68" t="s">
        <v>1244</v>
      </c>
      <c r="C116" s="71">
        <v>-15.491449155817644</v>
      </c>
      <c r="D116" s="71">
        <v>-708.75030981309646</v>
      </c>
      <c r="E116" s="71">
        <v>13.837734118977931</v>
      </c>
      <c r="F116" s="71">
        <v>-2.4952623719509575</v>
      </c>
      <c r="G116" s="71">
        <v>-176.5446492852831</v>
      </c>
      <c r="H116" s="71">
        <v>41.054829999041488</v>
      </c>
      <c r="I116" s="72">
        <v>11.755336341792781</v>
      </c>
      <c r="J116" s="72">
        <v>177.00194383959035</v>
      </c>
      <c r="K116" s="72">
        <v>478.26351725018833</v>
      </c>
      <c r="L116" s="72">
        <v>9.3117528995686634</v>
      </c>
      <c r="M116" s="72">
        <v>2.3649446944383903</v>
      </c>
      <c r="N116" s="72">
        <v>49.943700009149516</v>
      </c>
      <c r="O116" s="72">
        <v>31.305160331759033</v>
      </c>
      <c r="P116" s="72">
        <v>29.386606176221974</v>
      </c>
      <c r="Q116" s="72">
        <v>0.98992306036149724</v>
      </c>
      <c r="R116" s="72">
        <v>486.21875175045324</v>
      </c>
      <c r="S116" s="71">
        <v>50.336251099145024</v>
      </c>
      <c r="T116" s="71">
        <v>90.573472581982998</v>
      </c>
      <c r="U116" s="71">
        <v>1219.0579304011528</v>
      </c>
      <c r="V116" s="71">
        <v>444.41096967162127</v>
      </c>
      <c r="W116" s="71">
        <v>510.08547449905564</v>
      </c>
      <c r="X116" s="71">
        <v>879.78738886303779</v>
      </c>
      <c r="Y116" s="71">
        <v>99.009302903052657</v>
      </c>
      <c r="Z116" s="71">
        <v>-59.514804452757161</v>
      </c>
      <c r="AA116" s="71">
        <v>62.243996885958325</v>
      </c>
      <c r="AB116" s="71">
        <v>1436.0249798984037</v>
      </c>
      <c r="AC116" s="71">
        <v>174.61050080590553</v>
      </c>
      <c r="AD116" s="71">
        <v>1095.9333359997675</v>
      </c>
      <c r="AE116" s="71">
        <v>1345.1382155188446</v>
      </c>
      <c r="AF116" s="71">
        <v>615.71927667788191</v>
      </c>
      <c r="AG116" s="71">
        <v>379.40564262776047</v>
      </c>
      <c r="AH116" s="71">
        <v>861.31186101011997</v>
      </c>
      <c r="AI116" s="71">
        <v>3.8114738617800206</v>
      </c>
      <c r="AJ116" s="71">
        <v>163.8488326549847</v>
      </c>
      <c r="AK116" s="71">
        <v>95.874406899464887</v>
      </c>
      <c r="AL116" s="75">
        <v>-1203.5968231005502</v>
      </c>
      <c r="AM116" s="75">
        <v>-2287.9414394922378</v>
      </c>
      <c r="AN116" s="75">
        <v>-6537.8056118258382</v>
      </c>
      <c r="AO116" s="75">
        <v>-483.48567667681192</v>
      </c>
      <c r="AP116" s="75">
        <v>-6464.6195154059133</v>
      </c>
      <c r="AQ116" s="75">
        <v>-2032.7998655889244</v>
      </c>
      <c r="AR116" s="71">
        <v>1076.6289112310712</v>
      </c>
      <c r="AS116" s="71">
        <v>18718.569864851921</v>
      </c>
      <c r="AT116" s="71">
        <v>200.85414357973409</v>
      </c>
      <c r="AU116" s="71">
        <v>199.83116907989111</v>
      </c>
      <c r="AV116" s="71">
        <v>-463.41012759930391</v>
      </c>
      <c r="AW116" s="71">
        <v>1629.869864668538</v>
      </c>
      <c r="AX116" s="71">
        <v>4968.6691072268122</v>
      </c>
      <c r="AY116" s="71">
        <v>171.4392724734746</v>
      </c>
      <c r="AZ116" s="71">
        <v>667.24712524263998</v>
      </c>
      <c r="BA116" s="71">
        <v>-211.68443219825136</v>
      </c>
      <c r="BB116" s="71">
        <v>43.474467967259933</v>
      </c>
      <c r="BC116" s="71">
        <v>232.04326746948081</v>
      </c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  <c r="CY116" s="71"/>
      <c r="CZ116" s="71"/>
      <c r="DA116" s="71"/>
      <c r="DB116" s="71"/>
      <c r="DC116" s="71"/>
      <c r="DD116" s="71"/>
      <c r="DE116" s="71"/>
      <c r="DF116" s="71"/>
      <c r="DG116" s="71"/>
      <c r="DH116" s="71"/>
      <c r="DI116" s="71"/>
      <c r="DJ116" s="71"/>
      <c r="DK116" s="71"/>
      <c r="DL116" s="71"/>
      <c r="DM116" s="71"/>
      <c r="DN116" s="71"/>
      <c r="DO116" s="71"/>
      <c r="DP116" s="71"/>
      <c r="DQ116" s="71"/>
      <c r="DR116" s="71"/>
      <c r="DS116" s="71"/>
      <c r="DT116" s="71"/>
      <c r="DU116" s="71"/>
      <c r="DV116" s="71"/>
      <c r="DW116" s="71"/>
      <c r="DX116" s="71"/>
      <c r="DY116" s="71"/>
    </row>
    <row r="117" spans="2:129" x14ac:dyDescent="0.35">
      <c r="B117" s="68" t="s">
        <v>1245</v>
      </c>
      <c r="C117" s="71"/>
      <c r="D117" s="71"/>
      <c r="E117" s="71"/>
      <c r="F117" s="71"/>
      <c r="G117" s="71"/>
      <c r="H117" s="71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69">
        <v>466.4683456105908</v>
      </c>
      <c r="BK117" s="69">
        <v>274.29324964159252</v>
      </c>
      <c r="BL117" s="69">
        <v>1126.5088491035772</v>
      </c>
      <c r="BM117" s="69">
        <v>10.546925364049716</v>
      </c>
      <c r="BN117" s="69">
        <v>2.5497459249628851</v>
      </c>
      <c r="BO117" s="69">
        <v>218.65242511873959</v>
      </c>
      <c r="BP117" s="69">
        <v>51.716832953365241</v>
      </c>
      <c r="BQ117" s="69">
        <v>174.81152614503955</v>
      </c>
      <c r="BR117" s="69">
        <v>1.8060070159353798</v>
      </c>
      <c r="BS117" s="69">
        <v>785.76167303164584</v>
      </c>
      <c r="BT117" s="71">
        <v>3774.488133794453</v>
      </c>
      <c r="BU117" s="71">
        <v>3737.0640615168222</v>
      </c>
      <c r="BV117" s="71">
        <v>3529.5137317011413</v>
      </c>
      <c r="BW117" s="71">
        <v>19578.867474659663</v>
      </c>
      <c r="BX117" s="71">
        <v>13664.749979415845</v>
      </c>
      <c r="BY117" s="71">
        <v>102013.60677552974</v>
      </c>
      <c r="BZ117" s="71">
        <v>43693.495212565671</v>
      </c>
      <c r="CA117" s="71">
        <v>2477.5451280412353</v>
      </c>
      <c r="CB117" s="71">
        <v>55472.319050561411</v>
      </c>
      <c r="CC117" s="71">
        <v>15312.310736249525</v>
      </c>
      <c r="CD117" s="71">
        <v>2399.7884245278415</v>
      </c>
      <c r="CE117" s="71">
        <v>90768.740045159051</v>
      </c>
      <c r="CF117" s="71">
        <v>67139.207177946155</v>
      </c>
      <c r="CG117" s="80">
        <v>83124.570518967928</v>
      </c>
      <c r="CH117" s="71">
        <v>96164.426204274772</v>
      </c>
      <c r="CI117" s="71">
        <v>64257.266958213193</v>
      </c>
      <c r="CJ117" s="80">
        <v>164511.73615257913</v>
      </c>
      <c r="CK117" s="71">
        <v>57450.407122312587</v>
      </c>
      <c r="CL117" s="80">
        <v>114464.3240457018</v>
      </c>
      <c r="CM117" s="71">
        <v>29082.246705490019</v>
      </c>
      <c r="CN117" s="71">
        <v>1659.2298423481877</v>
      </c>
      <c r="CO117" s="71">
        <v>4816.5765453061467</v>
      </c>
      <c r="CP117" s="71">
        <v>3054.5089782505015</v>
      </c>
      <c r="CQ117" s="71">
        <v>523.84560236365223</v>
      </c>
      <c r="CR117" s="71">
        <v>4623.9308174153612</v>
      </c>
      <c r="CS117" s="71">
        <v>2425.8007592450103</v>
      </c>
      <c r="CT117" s="71">
        <v>33078.463632363033</v>
      </c>
      <c r="CU117" s="71"/>
      <c r="CV117" s="71"/>
      <c r="CW117" s="71">
        <v>5176.0837679994384</v>
      </c>
      <c r="CX117" s="71">
        <v>96356.744466201228</v>
      </c>
      <c r="CY117" s="71">
        <v>3614.5190913888832</v>
      </c>
      <c r="CZ117" s="71">
        <v>39525.080298782181</v>
      </c>
      <c r="DA117" s="71"/>
      <c r="DB117" s="71">
        <v>76443.325302162004</v>
      </c>
      <c r="DC117" s="71"/>
      <c r="DD117" s="71"/>
      <c r="DE117" s="71">
        <v>249.06714607654052</v>
      </c>
      <c r="DF117" s="71"/>
      <c r="DG117" s="71"/>
      <c r="DH117" s="71"/>
      <c r="DI117" s="71"/>
      <c r="DJ117" s="71"/>
      <c r="DK117" s="71"/>
      <c r="DL117" s="71"/>
      <c r="DM117" s="71"/>
      <c r="DN117" s="71"/>
      <c r="DO117" s="71"/>
      <c r="DP117" s="71"/>
      <c r="DQ117" s="71"/>
      <c r="DR117" s="71"/>
      <c r="DS117" s="71"/>
      <c r="DT117" s="71"/>
      <c r="DU117" s="71"/>
      <c r="DV117" s="71"/>
      <c r="DW117" s="71"/>
      <c r="DX117" s="71"/>
      <c r="DY117" s="71"/>
    </row>
    <row r="118" spans="2:129" x14ac:dyDescent="0.35">
      <c r="B118" s="68" t="s">
        <v>1246</v>
      </c>
      <c r="C118" s="71"/>
      <c r="D118" s="71"/>
      <c r="E118" s="71"/>
      <c r="F118" s="71"/>
      <c r="G118" s="71"/>
      <c r="H118" s="71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>
        <v>83274.243911279991</v>
      </c>
      <c r="BU118" s="71"/>
      <c r="BV118" s="71"/>
      <c r="BW118" s="71"/>
      <c r="BX118" s="71"/>
      <c r="BY118" s="71"/>
      <c r="BZ118" s="71"/>
      <c r="CA118" s="71">
        <v>284370.79606825981</v>
      </c>
      <c r="CB118" s="71"/>
      <c r="CC118" s="71"/>
      <c r="CD118" s="71"/>
      <c r="CE118" s="71"/>
      <c r="CF118" s="80">
        <v>144966.80946525303</v>
      </c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>
        <v>27298.80440793177</v>
      </c>
      <c r="CW118" s="71"/>
      <c r="CX118" s="71">
        <v>20801.025223301931</v>
      </c>
      <c r="CY118" s="71">
        <v>40027.079025816791</v>
      </c>
      <c r="CZ118" s="71">
        <v>75831.410518559613</v>
      </c>
      <c r="DA118" s="71"/>
      <c r="DB118" s="80">
        <v>33803.887354823208</v>
      </c>
      <c r="DC118" s="71"/>
      <c r="DD118" s="71"/>
      <c r="DE118" s="71"/>
      <c r="DF118" s="71"/>
      <c r="DG118" s="71"/>
      <c r="DH118" s="71"/>
      <c r="DI118" s="71"/>
      <c r="DJ118" s="71"/>
      <c r="DK118" s="71"/>
      <c r="DL118" s="71"/>
      <c r="DM118" s="71"/>
      <c r="DN118" s="71"/>
      <c r="DO118" s="71"/>
      <c r="DP118" s="71"/>
      <c r="DQ118" s="71"/>
      <c r="DR118" s="71"/>
      <c r="DS118" s="71"/>
      <c r="DT118" s="71"/>
      <c r="DU118" s="71"/>
      <c r="DV118" s="71"/>
      <c r="DW118" s="71"/>
      <c r="DX118" s="71"/>
      <c r="DY118" s="71"/>
    </row>
    <row r="119" spans="2:129" x14ac:dyDescent="0.35">
      <c r="B119" s="68" t="s">
        <v>1247</v>
      </c>
      <c r="C119" s="71"/>
      <c r="D119" s="71"/>
      <c r="E119" s="71"/>
      <c r="F119" s="71"/>
      <c r="G119" s="71"/>
      <c r="H119" s="71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80">
        <v>462633.38004760351</v>
      </c>
      <c r="BF119" s="71"/>
      <c r="BG119" s="71"/>
      <c r="BH119" s="71">
        <v>4016.0854682461586</v>
      </c>
      <c r="BI119" s="71"/>
      <c r="BJ119" s="69">
        <v>19.531493511133018</v>
      </c>
      <c r="BK119" s="69">
        <v>11.484931133986723</v>
      </c>
      <c r="BL119" s="69">
        <v>47.168045771037406</v>
      </c>
      <c r="BM119" s="69">
        <v>0.44161025340465093</v>
      </c>
      <c r="BN119" s="69">
        <v>0.10676039747834022</v>
      </c>
      <c r="BO119" s="69">
        <v>9.155194479081068</v>
      </c>
      <c r="BP119" s="69">
        <v>2.165435225669619</v>
      </c>
      <c r="BQ119" s="69">
        <v>7.3195324413789766</v>
      </c>
      <c r="BR119" s="69">
        <v>7.561930974465185E-2</v>
      </c>
      <c r="BS119" s="69">
        <v>32.900622652166888</v>
      </c>
      <c r="BT119" s="71"/>
      <c r="BU119" s="71"/>
      <c r="BV119" s="80">
        <v>177137.69752923766</v>
      </c>
      <c r="BW119" s="71"/>
      <c r="BX119" s="71">
        <v>8.8939170081137853</v>
      </c>
      <c r="BY119" s="71">
        <v>87.205328914284621</v>
      </c>
      <c r="BZ119" s="71"/>
      <c r="CA119" s="71"/>
      <c r="CB119" s="71">
        <v>137.88695295637777</v>
      </c>
      <c r="CC119" s="71">
        <v>175.43085408163185</v>
      </c>
      <c r="CD119" s="71">
        <v>8151.5108363668051</v>
      </c>
      <c r="CE119" s="71">
        <v>1330.982150866731</v>
      </c>
      <c r="CF119" s="71">
        <v>1715.807405129276</v>
      </c>
      <c r="CG119" s="71">
        <v>978.02132571892139</v>
      </c>
      <c r="CH119" s="71">
        <v>1172.2744844759895</v>
      </c>
      <c r="CI119" s="71">
        <v>29.520445822554819</v>
      </c>
      <c r="CJ119" s="71">
        <v>1231.6716269590088</v>
      </c>
      <c r="CK119" s="71"/>
      <c r="CL119" s="71">
        <v>81.555946777975748</v>
      </c>
      <c r="CM119" s="71">
        <v>255.77656215279467</v>
      </c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  <c r="CY119" s="71"/>
      <c r="CZ119" s="71"/>
      <c r="DA119" s="71"/>
      <c r="DB119" s="71"/>
      <c r="DC119" s="71"/>
      <c r="DD119" s="71"/>
      <c r="DE119" s="71"/>
      <c r="DF119" s="71"/>
      <c r="DG119" s="71"/>
      <c r="DH119" s="71"/>
      <c r="DI119" s="71"/>
      <c r="DJ119" s="71"/>
      <c r="DK119" s="71"/>
      <c r="DL119" s="71"/>
      <c r="DM119" s="71"/>
      <c r="DN119" s="71"/>
      <c r="DO119" s="71"/>
      <c r="DP119" s="71"/>
      <c r="DQ119" s="71"/>
      <c r="DR119" s="71"/>
      <c r="DS119" s="71"/>
      <c r="DT119" s="71"/>
      <c r="DU119" s="71"/>
      <c r="DV119" s="71"/>
      <c r="DW119" s="71"/>
      <c r="DX119" s="71"/>
      <c r="DY119" s="71"/>
    </row>
    <row r="120" spans="2:129" x14ac:dyDescent="0.35">
      <c r="B120" s="68" t="s">
        <v>1248</v>
      </c>
      <c r="C120" s="71"/>
      <c r="D120" s="71"/>
      <c r="E120" s="71"/>
      <c r="F120" s="71"/>
      <c r="G120" s="71"/>
      <c r="H120" s="71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>
        <v>41615.955026231299</v>
      </c>
      <c r="BE120" s="71">
        <v>33508.384775273735</v>
      </c>
      <c r="BF120" s="71">
        <v>1422.5433717493406</v>
      </c>
      <c r="BG120" s="71"/>
      <c r="BH120" s="71">
        <v>19.071684127088663</v>
      </c>
      <c r="BI120" s="71">
        <v>1460.0268881333591</v>
      </c>
      <c r="BJ120" s="69">
        <v>497.02747160510012</v>
      </c>
      <c r="BK120" s="69">
        <v>292.26266183025643</v>
      </c>
      <c r="BL120" s="69">
        <v>1200.3083387744671</v>
      </c>
      <c r="BM120" s="69">
        <v>11.237872186245756</v>
      </c>
      <c r="BN120" s="69">
        <v>2.7167840695832575</v>
      </c>
      <c r="BO120" s="69">
        <v>232.97671329624131</v>
      </c>
      <c r="BP120" s="69">
        <v>55.104889676035597</v>
      </c>
      <c r="BQ120" s="69">
        <v>186.26372328344584</v>
      </c>
      <c r="BR120" s="69">
        <v>1.9243215735388446</v>
      </c>
      <c r="BS120" s="69">
        <v>837.23824200740216</v>
      </c>
      <c r="BT120" s="71">
        <v>79991.804708417272</v>
      </c>
      <c r="BU120" s="71">
        <v>62461.526753675003</v>
      </c>
      <c r="BV120" s="71">
        <v>3535.5668583996685</v>
      </c>
      <c r="BW120" s="71">
        <v>21738.115704799762</v>
      </c>
      <c r="BX120" s="71">
        <v>9139.4351599600595</v>
      </c>
      <c r="BY120" s="71">
        <v>74652.464425342347</v>
      </c>
      <c r="BZ120" s="71">
        <v>79227.54186829309</v>
      </c>
      <c r="CA120" s="71">
        <v>19416.768120963505</v>
      </c>
      <c r="CB120" s="71">
        <v>63750.604250212942</v>
      </c>
      <c r="CC120" s="71">
        <v>11745.885453960838</v>
      </c>
      <c r="CD120" s="71">
        <v>2944.3344369928063</v>
      </c>
      <c r="CE120" s="71">
        <v>40789.510775234885</v>
      </c>
      <c r="CF120" s="71">
        <v>12097.847255308923</v>
      </c>
      <c r="CG120" s="80">
        <v>29529.628683349147</v>
      </c>
      <c r="CH120" s="71">
        <v>59443.531267568287</v>
      </c>
      <c r="CI120" s="71">
        <v>109768.1494581341</v>
      </c>
      <c r="CJ120" s="80">
        <v>57381.531613341765</v>
      </c>
      <c r="CK120" s="71">
        <v>93706.406307054262</v>
      </c>
      <c r="CL120" s="71">
        <v>192212.73186892984</v>
      </c>
      <c r="CM120" s="71">
        <v>22926.604780120906</v>
      </c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X120" s="71"/>
      <c r="CY120" s="71"/>
      <c r="CZ120" s="71"/>
      <c r="DA120" s="71"/>
      <c r="DB120" s="71"/>
      <c r="DC120" s="71"/>
      <c r="DD120" s="71"/>
      <c r="DE120" s="71"/>
      <c r="DF120" s="71"/>
      <c r="DG120" s="71"/>
      <c r="DH120" s="71"/>
      <c r="DI120" s="71"/>
      <c r="DJ120" s="71"/>
      <c r="DK120" s="71"/>
      <c r="DL120" s="71"/>
      <c r="DM120" s="71"/>
      <c r="DN120" s="71"/>
      <c r="DO120" s="71"/>
      <c r="DP120" s="71"/>
      <c r="DQ120" s="71"/>
      <c r="DR120" s="71"/>
      <c r="DS120" s="71"/>
      <c r="DT120" s="71"/>
      <c r="DU120" s="71"/>
      <c r="DV120" s="71"/>
      <c r="DW120" s="71"/>
      <c r="DX120" s="71"/>
      <c r="DY120" s="71"/>
    </row>
    <row r="121" spans="2:129" x14ac:dyDescent="0.35">
      <c r="B121" s="68" t="s">
        <v>1249</v>
      </c>
      <c r="C121" s="71"/>
      <c r="D121" s="71"/>
      <c r="E121" s="71"/>
      <c r="F121" s="71"/>
      <c r="G121" s="71"/>
      <c r="H121" s="71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X121" s="71"/>
      <c r="CY121" s="71"/>
      <c r="CZ121" s="71"/>
      <c r="DA121" s="71"/>
      <c r="DB121" s="71"/>
      <c r="DC121" s="71"/>
      <c r="DD121" s="71"/>
      <c r="DE121" s="71"/>
      <c r="DF121" s="71"/>
      <c r="DG121" s="71"/>
      <c r="DH121" s="71"/>
      <c r="DI121" s="71"/>
      <c r="DJ121" s="71"/>
      <c r="DK121" s="71"/>
      <c r="DL121" s="71"/>
      <c r="DM121" s="71"/>
      <c r="DN121" s="71"/>
      <c r="DO121" s="71"/>
      <c r="DP121" s="71"/>
      <c r="DQ121" s="71"/>
      <c r="DR121" s="67">
        <v>549028.89972171455</v>
      </c>
      <c r="DS121" s="67">
        <v>844717.47849601449</v>
      </c>
      <c r="DT121" s="71"/>
      <c r="DU121" s="71"/>
      <c r="DV121" s="71"/>
      <c r="DW121" s="71"/>
      <c r="DX121" s="71"/>
      <c r="DY121" s="71"/>
    </row>
    <row r="122" spans="2:129" x14ac:dyDescent="0.35">
      <c r="B122" s="69" t="s">
        <v>644</v>
      </c>
      <c r="C122" s="71"/>
      <c r="D122" s="71"/>
      <c r="E122" s="71"/>
      <c r="F122" s="71"/>
      <c r="G122" s="71"/>
      <c r="H122" s="71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  <c r="CY122" s="71"/>
      <c r="CZ122" s="71"/>
      <c r="DA122" s="71"/>
      <c r="DB122" s="71"/>
      <c r="DC122" s="71"/>
      <c r="DD122" s="71"/>
      <c r="DE122" s="71"/>
      <c r="DF122" s="76"/>
      <c r="DG122" s="76"/>
      <c r="DH122" s="76"/>
      <c r="DI122" s="71">
        <v>12218694.96130831</v>
      </c>
      <c r="DJ122" s="71">
        <v>2047101.6343072511</v>
      </c>
      <c r="DK122" s="71">
        <v>167042.50462949614</v>
      </c>
      <c r="DL122" s="71"/>
      <c r="DM122" s="71"/>
      <c r="DN122" s="71"/>
      <c r="DO122" s="71"/>
      <c r="DP122" s="71"/>
      <c r="DQ122" s="71"/>
      <c r="DR122" s="71">
        <v>5233703.7575753191</v>
      </c>
      <c r="DS122" s="71">
        <v>23451.844587959757</v>
      </c>
      <c r="DT122" s="78">
        <v>310535.00440718286</v>
      </c>
      <c r="DU122" s="71">
        <v>1227028.318532466</v>
      </c>
      <c r="DV122" s="71"/>
      <c r="DW122" s="71"/>
      <c r="DX122" s="71"/>
      <c r="DY122" s="81">
        <v>1279900</v>
      </c>
    </row>
    <row r="123" spans="2:129" x14ac:dyDescent="0.35">
      <c r="B123" s="69" t="s">
        <v>1250</v>
      </c>
      <c r="C123" s="71"/>
      <c r="D123" s="71"/>
      <c r="E123" s="71"/>
      <c r="F123" s="71"/>
      <c r="G123" s="71"/>
      <c r="H123" s="71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  <c r="CY123" s="71"/>
      <c r="CZ123" s="71"/>
      <c r="DA123" s="71"/>
      <c r="DB123" s="71"/>
      <c r="DC123" s="71"/>
      <c r="DD123" s="71"/>
      <c r="DE123" s="71"/>
      <c r="DF123" s="71">
        <v>4495877.1419775691</v>
      </c>
      <c r="DG123" s="71">
        <v>2696584.6455982393</v>
      </c>
      <c r="DH123" s="71">
        <v>8078824.5903701633</v>
      </c>
      <c r="DI123" s="71">
        <v>5283804.4177583633</v>
      </c>
      <c r="DJ123" s="71">
        <v>885240.58364698302</v>
      </c>
      <c r="DK123" s="71">
        <v>72235.204063089855</v>
      </c>
      <c r="DL123" s="71"/>
      <c r="DM123" s="71"/>
      <c r="DN123" s="71"/>
      <c r="DO123" s="71"/>
      <c r="DP123" s="71"/>
      <c r="DQ123" s="71"/>
      <c r="DR123" s="71">
        <v>12430529.912004678</v>
      </c>
      <c r="DS123" s="71">
        <v>254607.20034600963</v>
      </c>
      <c r="DT123" s="78">
        <v>431179.21986637387</v>
      </c>
      <c r="DU123" s="71"/>
      <c r="DV123" s="71"/>
      <c r="DW123" s="71"/>
      <c r="DX123" s="71"/>
      <c r="DY123" s="71"/>
    </row>
    <row r="124" spans="2:129" x14ac:dyDescent="0.35">
      <c r="B124" s="69" t="s">
        <v>906</v>
      </c>
      <c r="C124" s="71"/>
      <c r="D124" s="71"/>
      <c r="E124" s="71"/>
      <c r="F124" s="71"/>
      <c r="G124" s="71"/>
      <c r="H124" s="71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X124" s="71"/>
      <c r="CY124" s="71"/>
      <c r="CZ124" s="71"/>
      <c r="DA124" s="71"/>
      <c r="DB124" s="71"/>
      <c r="DC124" s="71"/>
      <c r="DD124" s="71"/>
      <c r="DE124" s="71"/>
      <c r="DF124" s="76"/>
      <c r="DG124" s="76"/>
      <c r="DH124" s="76"/>
      <c r="DI124" s="71">
        <v>44930.391729733346</v>
      </c>
      <c r="DJ124" s="71">
        <v>7527.5697307491946</v>
      </c>
      <c r="DK124" s="71">
        <v>614.24605428691655</v>
      </c>
      <c r="DL124" s="71">
        <v>18119.104740155552</v>
      </c>
      <c r="DM124" s="67">
        <v>1307276.9654690195</v>
      </c>
      <c r="DN124" s="67">
        <v>710374.0559752261</v>
      </c>
      <c r="DO124" s="67">
        <v>659274.05012749275</v>
      </c>
      <c r="DP124" s="67">
        <v>1127803.0325138764</v>
      </c>
      <c r="DQ124" s="67">
        <v>1393746.378217729</v>
      </c>
      <c r="DR124" s="67">
        <v>767470.80138593423</v>
      </c>
      <c r="DS124" s="67">
        <v>55526.143121868627</v>
      </c>
      <c r="DT124" s="78">
        <v>0</v>
      </c>
      <c r="DU124" s="67">
        <v>199106.62545967556</v>
      </c>
      <c r="DV124" s="71"/>
      <c r="DW124" s="71"/>
      <c r="DX124" s="71"/>
      <c r="DY124" s="82">
        <v>3066242.0320790038</v>
      </c>
    </row>
    <row r="125" spans="2:129" x14ac:dyDescent="0.35">
      <c r="B125" s="69" t="s">
        <v>1251</v>
      </c>
      <c r="C125" s="71"/>
      <c r="D125" s="71"/>
      <c r="E125" s="71"/>
      <c r="F125" s="71"/>
      <c r="G125" s="71"/>
      <c r="H125" s="71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>
        <v>117198.64975293427</v>
      </c>
      <c r="BE125" s="71">
        <v>61229.926308240458</v>
      </c>
      <c r="BF125" s="71">
        <v>36334.220475711132</v>
      </c>
      <c r="BG125" s="78">
        <v>0</v>
      </c>
      <c r="BH125" s="71">
        <v>0</v>
      </c>
      <c r="BI125" s="71">
        <v>40054.066516547624</v>
      </c>
      <c r="BJ125" s="69">
        <v>358831.74274383468</v>
      </c>
      <c r="BK125" s="69">
        <v>211000.65142239683</v>
      </c>
      <c r="BL125" s="69">
        <v>866569.26958477555</v>
      </c>
      <c r="BM125" s="69">
        <v>8113.244220285178</v>
      </c>
      <c r="BN125" s="69">
        <v>1961.397343287704</v>
      </c>
      <c r="BO125" s="69">
        <v>168198.83170812487</v>
      </c>
      <c r="BP125" s="69">
        <v>39783.281057488552</v>
      </c>
      <c r="BQ125" s="69">
        <v>134474.12920639946</v>
      </c>
      <c r="BR125" s="69">
        <v>1389.2746443221286</v>
      </c>
      <c r="BS125" s="69">
        <v>627603.88585502643</v>
      </c>
      <c r="BT125" s="71">
        <v>367517.64799850539</v>
      </c>
      <c r="BU125" s="71">
        <v>402073.47933678736</v>
      </c>
      <c r="BV125" s="71">
        <v>1365.6130660205772</v>
      </c>
      <c r="BW125" s="71">
        <v>59894.597599965287</v>
      </c>
      <c r="BX125" s="71">
        <v>0</v>
      </c>
      <c r="BY125" s="71">
        <v>183190.92833627618</v>
      </c>
      <c r="BZ125" s="71">
        <v>57377.131724349078</v>
      </c>
      <c r="CA125" s="71">
        <v>16016.918193323771</v>
      </c>
      <c r="CB125" s="71">
        <v>114174.51619999688</v>
      </c>
      <c r="CC125" s="71">
        <v>17340.785551822686</v>
      </c>
      <c r="CD125" s="71">
        <v>8594.6990224056917</v>
      </c>
      <c r="CE125" s="71">
        <v>130587.43160006465</v>
      </c>
      <c r="CF125" s="71">
        <v>138822.97101728784</v>
      </c>
      <c r="CG125" s="71">
        <v>936484.10478193685</v>
      </c>
      <c r="CH125" s="71">
        <v>127817.98958440541</v>
      </c>
      <c r="CI125" s="71">
        <v>183690.04261079995</v>
      </c>
      <c r="CJ125" s="71">
        <v>1133053.0400102916</v>
      </c>
      <c r="CK125" s="71">
        <v>185959.17574719529</v>
      </c>
      <c r="CL125" s="71">
        <v>1471533.0726086367</v>
      </c>
      <c r="CM125" s="71">
        <v>40231.781218070813</v>
      </c>
      <c r="CN125" s="71">
        <v>0</v>
      </c>
      <c r="CO125" s="71">
        <v>0</v>
      </c>
      <c r="CP125" s="71">
        <v>0</v>
      </c>
      <c r="CQ125" s="71">
        <v>0</v>
      </c>
      <c r="CR125" s="71">
        <v>0</v>
      </c>
      <c r="CS125" s="71">
        <v>0</v>
      </c>
      <c r="CT125" s="71">
        <v>0</v>
      </c>
      <c r="CU125" s="78">
        <v>0</v>
      </c>
      <c r="CV125" s="71">
        <v>0</v>
      </c>
      <c r="CW125" s="78">
        <v>0</v>
      </c>
      <c r="CX125" s="71">
        <v>186776.35675489955</v>
      </c>
      <c r="CY125" s="71">
        <v>0</v>
      </c>
      <c r="CZ125" s="71">
        <v>84306.41130343797</v>
      </c>
      <c r="DA125" s="71">
        <v>0</v>
      </c>
      <c r="DB125" s="71">
        <v>348252.98844269238</v>
      </c>
      <c r="DC125" s="71">
        <v>110495.74645145766</v>
      </c>
      <c r="DD125" s="78">
        <v>0</v>
      </c>
      <c r="DE125" s="78">
        <v>0</v>
      </c>
      <c r="DF125" s="71"/>
      <c r="DG125" s="71"/>
      <c r="DH125" s="71"/>
      <c r="DI125" s="71"/>
      <c r="DJ125" s="71"/>
      <c r="DK125" s="71"/>
      <c r="DL125" s="71"/>
      <c r="DM125" s="71"/>
      <c r="DN125" s="71"/>
      <c r="DO125" s="71"/>
      <c r="DP125" s="71"/>
      <c r="DQ125" s="71"/>
      <c r="DR125" s="71">
        <v>32692.272906812537</v>
      </c>
      <c r="DS125" s="71">
        <v>2262179.4751521181</v>
      </c>
      <c r="DT125" s="81">
        <v>252594.50862364899</v>
      </c>
      <c r="DU125" s="71"/>
      <c r="DV125" s="71"/>
      <c r="DW125" s="71"/>
      <c r="DX125" s="71"/>
      <c r="DY125" s="81">
        <v>924400</v>
      </c>
    </row>
    <row r="126" spans="2:129" x14ac:dyDescent="0.35">
      <c r="B126" s="70" t="s">
        <v>1252</v>
      </c>
      <c r="C126" s="71"/>
      <c r="D126" s="71"/>
      <c r="E126" s="71"/>
      <c r="F126" s="71"/>
      <c r="G126" s="71"/>
      <c r="H126" s="71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  <c r="CY126" s="71"/>
      <c r="CZ126" s="71"/>
      <c r="DA126" s="71"/>
      <c r="DB126" s="71"/>
      <c r="DC126" s="71"/>
      <c r="DD126" s="71"/>
      <c r="DE126" s="71"/>
      <c r="DF126" s="71"/>
      <c r="DG126" s="71"/>
      <c r="DH126" s="71"/>
      <c r="DI126" s="71"/>
      <c r="DJ126" s="71"/>
      <c r="DK126" s="71"/>
      <c r="DL126" s="71"/>
      <c r="DM126" s="71"/>
      <c r="DN126" s="71"/>
      <c r="DO126" s="71"/>
      <c r="DP126" s="71"/>
      <c r="DQ126" s="71"/>
      <c r="DR126" s="71">
        <v>2451510.0908466643</v>
      </c>
      <c r="DS126" s="71">
        <v>4045143.0736825457</v>
      </c>
      <c r="DT126" s="77">
        <v>-297424.22251775302</v>
      </c>
      <c r="DU126" s="73"/>
      <c r="DV126" s="71"/>
      <c r="DW126" s="71"/>
      <c r="DX126" s="71"/>
      <c r="DY126" s="71"/>
    </row>
    <row r="127" spans="2:129" x14ac:dyDescent="0.35">
      <c r="B127" s="70" t="s">
        <v>680</v>
      </c>
      <c r="C127" s="71"/>
      <c r="D127" s="71"/>
      <c r="E127" s="71"/>
      <c r="F127" s="71"/>
      <c r="G127" s="71"/>
      <c r="H127" s="71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71"/>
      <c r="CZ127" s="71"/>
      <c r="DA127" s="71"/>
      <c r="DB127" s="71"/>
      <c r="DC127" s="71"/>
      <c r="DD127" s="71"/>
      <c r="DE127" s="71"/>
      <c r="DF127" s="71"/>
      <c r="DG127" s="71"/>
      <c r="DH127" s="71"/>
      <c r="DI127" s="71"/>
      <c r="DJ127" s="71"/>
      <c r="DK127" s="71"/>
      <c r="DL127" s="71"/>
      <c r="DM127" s="71"/>
      <c r="DN127" s="71"/>
      <c r="DO127" s="71"/>
      <c r="DP127" s="71"/>
      <c r="DQ127" s="71"/>
      <c r="DR127" s="71"/>
      <c r="DS127" s="71"/>
      <c r="DT127" s="77">
        <v>2309636.8553322367</v>
      </c>
      <c r="DU127" s="73"/>
      <c r="DV127" s="71"/>
      <c r="DW127" s="71"/>
      <c r="DX127" s="71"/>
      <c r="DY127" s="71"/>
    </row>
    <row r="128" spans="2:129" x14ac:dyDescent="0.35">
      <c r="B128" s="70" t="s">
        <v>1253</v>
      </c>
      <c r="C128" s="71"/>
      <c r="D128" s="71"/>
      <c r="E128" s="71"/>
      <c r="F128" s="71"/>
      <c r="G128" s="71"/>
      <c r="H128" s="71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  <c r="CY128" s="71"/>
      <c r="CZ128" s="71"/>
      <c r="DA128" s="71"/>
      <c r="DB128" s="71"/>
      <c r="DC128" s="71"/>
      <c r="DD128" s="71"/>
      <c r="DE128" s="71"/>
      <c r="DF128" s="71"/>
      <c r="DG128" s="71"/>
      <c r="DH128" s="71"/>
      <c r="DI128" s="71"/>
      <c r="DJ128" s="71"/>
      <c r="DK128" s="71"/>
      <c r="DL128" s="71"/>
      <c r="DM128" s="71"/>
      <c r="DN128" s="71"/>
      <c r="DO128" s="71"/>
      <c r="DP128" s="71"/>
      <c r="DQ128" s="71"/>
      <c r="DR128" s="71"/>
      <c r="DS128" s="71"/>
      <c r="DT128" s="71"/>
      <c r="DU128" s="71"/>
      <c r="DV128" s="67">
        <v>-1029657.6763136592</v>
      </c>
      <c r="DW128" s="67"/>
      <c r="DX128" s="71"/>
      <c r="DY128" s="71"/>
    </row>
    <row r="129" spans="2:129" x14ac:dyDescent="0.35">
      <c r="B129" s="70" t="s">
        <v>462</v>
      </c>
      <c r="C129" s="71"/>
      <c r="D129" s="71"/>
      <c r="E129" s="71"/>
      <c r="F129" s="71"/>
      <c r="G129" s="71"/>
      <c r="H129" s="71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X129" s="71"/>
      <c r="CY129" s="71"/>
      <c r="CZ129" s="71"/>
      <c r="DA129" s="71"/>
      <c r="DB129" s="71"/>
      <c r="DC129" s="71"/>
      <c r="DD129" s="71"/>
      <c r="DE129" s="71"/>
      <c r="DF129" s="71"/>
      <c r="DG129" s="71"/>
      <c r="DH129" s="71"/>
      <c r="DI129" s="71"/>
      <c r="DJ129" s="71"/>
      <c r="DK129" s="71"/>
      <c r="DL129" s="71"/>
      <c r="DM129" s="71"/>
      <c r="DN129" s="71"/>
      <c r="DO129" s="71"/>
      <c r="DP129" s="71"/>
      <c r="DQ129" s="71"/>
      <c r="DR129" s="82">
        <v>1042522.2909068614</v>
      </c>
      <c r="DS129" s="71"/>
      <c r="DT129" s="81">
        <v>2204300</v>
      </c>
      <c r="DU129" s="82">
        <v>2023719.7411721426</v>
      </c>
      <c r="DV129" s="67"/>
      <c r="DW129" s="67"/>
      <c r="DX129" s="71"/>
      <c r="DY129" s="71"/>
    </row>
    <row r="130" spans="2:129" x14ac:dyDescent="0.35">
      <c r="AW130"/>
      <c r="AX130"/>
      <c r="AY130"/>
      <c r="AZ130"/>
      <c r="BA130"/>
      <c r="DK130"/>
      <c r="DL130"/>
      <c r="DM130"/>
      <c r="DN130"/>
      <c r="DO130"/>
    </row>
    <row r="131" spans="2:129" x14ac:dyDescent="0.35">
      <c r="AW131"/>
      <c r="AX131"/>
      <c r="AY131"/>
      <c r="AZ131"/>
      <c r="BA131"/>
      <c r="DK131"/>
      <c r="DL131"/>
      <c r="DM131"/>
      <c r="DN131"/>
      <c r="DO131"/>
    </row>
    <row r="132" spans="2:129" x14ac:dyDescent="0.35">
      <c r="I132" s="36">
        <f>SUM(I3:I129)</f>
        <v>307023.68446504459</v>
      </c>
      <c r="J132" s="36">
        <f t="shared" ref="J132:R132" si="0">SUM(J3:J129)</f>
        <v>180536.41778976045</v>
      </c>
      <c r="K132" s="36">
        <f t="shared" si="0"/>
        <v>741454.1644439603</v>
      </c>
      <c r="L132" s="36">
        <f t="shared" si="0"/>
        <v>6941.8555739505582</v>
      </c>
      <c r="M132" s="36">
        <f t="shared" si="0"/>
        <v>1678.2111705932323</v>
      </c>
      <c r="N132" s="36">
        <f t="shared" si="0"/>
        <v>143914.3166066283</v>
      </c>
      <c r="O132" s="36">
        <f t="shared" si="0"/>
        <v>34039.378559377481</v>
      </c>
      <c r="P132" s="36">
        <f t="shared" si="0"/>
        <v>115058.78019172701</v>
      </c>
      <c r="Q132" s="36">
        <f t="shared" si="0"/>
        <v>1188.6914373072771</v>
      </c>
      <c r="R132" s="36">
        <f t="shared" si="0"/>
        <v>517178.5957947672</v>
      </c>
      <c r="AW132"/>
      <c r="AX132"/>
      <c r="AY132"/>
      <c r="AZ132"/>
      <c r="BA132"/>
      <c r="DK132"/>
      <c r="DL132"/>
      <c r="DM132"/>
      <c r="DN132"/>
      <c r="DO132"/>
    </row>
    <row r="133" spans="2:129" x14ac:dyDescent="0.35">
      <c r="AW133"/>
      <c r="AX133"/>
      <c r="AY133"/>
      <c r="AZ133"/>
      <c r="BA133"/>
      <c r="DK133"/>
      <c r="DL133"/>
      <c r="DM133"/>
      <c r="DN133"/>
      <c r="DO133"/>
    </row>
    <row r="134" spans="2:129" x14ac:dyDescent="0.35">
      <c r="L134" s="106">
        <f>L132/SUM($L$132:$R$132)</f>
        <v>8.4656792911600113E-3</v>
      </c>
      <c r="M134" s="106">
        <f t="shared" ref="M134:R134" si="1">M132/SUM($L$132:$R$132)</f>
        <v>2.0465994144846945E-3</v>
      </c>
      <c r="N134" s="106">
        <f t="shared" si="1"/>
        <v>0.17550530068213943</v>
      </c>
      <c r="O134" s="106">
        <f t="shared" si="1"/>
        <v>4.1511445907262606E-2</v>
      </c>
      <c r="P134" s="106">
        <f t="shared" si="1"/>
        <v>0.14031561480339327</v>
      </c>
      <c r="Q134" s="106">
        <f t="shared" si="1"/>
        <v>1.4496240057418279E-3</v>
      </c>
      <c r="R134" s="106">
        <f t="shared" si="1"/>
        <v>0.63070573589581824</v>
      </c>
      <c r="AW134"/>
      <c r="AX134"/>
      <c r="AY134"/>
      <c r="AZ134"/>
      <c r="BA134"/>
      <c r="DK134"/>
      <c r="DL134"/>
      <c r="DM134"/>
      <c r="DN134"/>
      <c r="DO134"/>
    </row>
    <row r="135" spans="2:129" x14ac:dyDescent="0.35">
      <c r="AW135"/>
      <c r="AX135"/>
      <c r="AY135"/>
      <c r="AZ135"/>
      <c r="BA135"/>
      <c r="DK135"/>
      <c r="DL135"/>
      <c r="DM135"/>
      <c r="DN135"/>
      <c r="DO135"/>
    </row>
    <row r="136" spans="2:129" x14ac:dyDescent="0.35">
      <c r="AW136"/>
      <c r="AX136"/>
      <c r="AY136"/>
      <c r="AZ136"/>
      <c r="BA136"/>
      <c r="DK136"/>
      <c r="DL136"/>
      <c r="DM136"/>
      <c r="DN136"/>
      <c r="DO136"/>
    </row>
    <row r="137" spans="2:129" x14ac:dyDescent="0.35">
      <c r="AW137"/>
      <c r="AX137"/>
      <c r="AY137"/>
      <c r="AZ137"/>
      <c r="BA137"/>
      <c r="DK137"/>
      <c r="DL137"/>
      <c r="DM137"/>
      <c r="DN137"/>
      <c r="DO137"/>
    </row>
    <row r="138" spans="2:129" x14ac:dyDescent="0.35">
      <c r="AW138"/>
      <c r="AX138"/>
      <c r="AY138"/>
      <c r="AZ138"/>
      <c r="BA138"/>
      <c r="DK138"/>
      <c r="DL138"/>
      <c r="DM138"/>
      <c r="DN138"/>
      <c r="DO138"/>
    </row>
    <row r="139" spans="2:129" x14ac:dyDescent="0.35">
      <c r="AW139"/>
      <c r="AX139"/>
      <c r="AY139"/>
      <c r="AZ139"/>
      <c r="BA139"/>
      <c r="DK139"/>
      <c r="DL139"/>
      <c r="DM139"/>
      <c r="DN139"/>
      <c r="DO139"/>
    </row>
    <row r="140" spans="2:129" x14ac:dyDescent="0.35">
      <c r="AW140"/>
      <c r="AX140"/>
      <c r="AY140"/>
      <c r="AZ140"/>
      <c r="BA140"/>
      <c r="DK140"/>
      <c r="DL140"/>
      <c r="DM140"/>
      <c r="DN140"/>
      <c r="DO140"/>
    </row>
    <row r="141" spans="2:129" x14ac:dyDescent="0.35">
      <c r="AW141"/>
      <c r="AX141"/>
      <c r="AY141"/>
      <c r="AZ141"/>
      <c r="BA141"/>
      <c r="DK141"/>
      <c r="DL141"/>
      <c r="DM141"/>
      <c r="DN141"/>
      <c r="DO141"/>
    </row>
    <row r="142" spans="2:129" x14ac:dyDescent="0.35">
      <c r="AW142"/>
      <c r="AX142"/>
      <c r="AY142"/>
      <c r="AZ142"/>
      <c r="BA142"/>
      <c r="DK142"/>
      <c r="DL142"/>
      <c r="DM142"/>
      <c r="DN142"/>
      <c r="DO142"/>
    </row>
    <row r="143" spans="2:129" x14ac:dyDescent="0.35">
      <c r="AW143"/>
      <c r="AX143"/>
      <c r="AY143"/>
      <c r="AZ143"/>
      <c r="BA143"/>
      <c r="DK143"/>
      <c r="DL143"/>
      <c r="DM143"/>
      <c r="DN143"/>
      <c r="DO143"/>
    </row>
    <row r="144" spans="2:129" x14ac:dyDescent="0.35">
      <c r="AW144"/>
      <c r="AX144"/>
      <c r="AY144"/>
      <c r="AZ144"/>
      <c r="BA144"/>
      <c r="DK144"/>
      <c r="DL144"/>
      <c r="DM144"/>
      <c r="DN144"/>
      <c r="DO144"/>
    </row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</sheetData>
  <conditionalFormatting sqref="B56:B125">
    <cfRule type="cellIs" dxfId="13" priority="7" operator="lessThan">
      <formula>0</formula>
    </cfRule>
  </conditionalFormatting>
  <conditionalFormatting sqref="C3:DY129">
    <cfRule type="cellIs" dxfId="12" priority="1" operator="lessThan">
      <formula>0</formula>
    </cfRule>
  </conditionalFormatting>
  <conditionalFormatting sqref="BD2:DU2">
    <cfRule type="cellIs" dxfId="11" priority="2" operator="lessThan">
      <formula>0</formula>
    </cfRule>
  </conditionalFormatting>
  <pageMargins left="0.7" right="0.7" top="0.75" bottom="0.75" header="0.3" footer="0.3"/>
  <pageSetup orientation="portrait" horizontalDpi="90" verticalDpi="90" r:id="rId1"/>
  <headerFooter>
    <oddFooter>&amp;R&amp;1#&amp;"Calibri"&amp;12&amp;K000000Official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CADD-C5C2-4931-B870-E598E0C4B112}">
  <sheetPr codeName="Sheet30">
    <tabColor rgb="FFFFFF00"/>
  </sheetPr>
  <dimension ref="A1:CS393"/>
  <sheetViews>
    <sheetView topLeftCell="D1" zoomScale="80" zoomScaleNormal="80" workbookViewId="0">
      <pane ySplit="5" topLeftCell="A6" activePane="bottomLeft" state="frozen"/>
      <selection pane="bottomLeft" activeCell="S8" sqref="S8"/>
    </sheetView>
  </sheetViews>
  <sheetFormatPr defaultRowHeight="14.5" x14ac:dyDescent="0.35"/>
  <cols>
    <col min="3" max="3" width="10.54296875" bestFit="1" customWidth="1"/>
    <col min="4" max="4" width="12.81640625" bestFit="1" customWidth="1"/>
    <col min="9" max="9" width="12.26953125" bestFit="1" customWidth="1"/>
    <col min="10" max="10" width="13.26953125" bestFit="1" customWidth="1"/>
    <col min="37" max="37" width="12.453125" bestFit="1" customWidth="1"/>
    <col min="53" max="53" width="10.54296875" bestFit="1" customWidth="1"/>
    <col min="55" max="56" width="10.54296875" bestFit="1" customWidth="1"/>
    <col min="57" max="57" width="11.81640625" bestFit="1" customWidth="1"/>
    <col min="63" max="63" width="10.1796875" bestFit="1" customWidth="1"/>
    <col min="64" max="64" width="10.1796875" customWidth="1"/>
    <col min="82" max="82" width="14.08984375" customWidth="1"/>
    <col min="85" max="85" width="10.81640625" customWidth="1"/>
  </cols>
  <sheetData>
    <row r="1" spans="1:97" s="21" customFormat="1" ht="13" x14ac:dyDescent="0.3">
      <c r="A1" s="20" t="s">
        <v>249</v>
      </c>
      <c r="M1" s="21" t="s">
        <v>669</v>
      </c>
      <c r="AC1" s="21" t="s">
        <v>670</v>
      </c>
    </row>
    <row r="2" spans="1:97" s="21" customFormat="1" ht="13" x14ac:dyDescent="0.3">
      <c r="A2" s="24" t="str">
        <f t="shared" ref="A2:AH2" si="0">+A5</f>
        <v>em</v>
      </c>
      <c r="B2" s="24" t="str">
        <f t="shared" si="0"/>
        <v>nrgGTAP</v>
      </c>
      <c r="C2" s="24" t="str">
        <f t="shared" si="0"/>
        <v>aGTAP</v>
      </c>
      <c r="D2" s="24" t="str">
        <f t="shared" si="0"/>
        <v>is0</v>
      </c>
      <c r="E2" s="24">
        <f t="shared" si="0"/>
        <v>0</v>
      </c>
      <c r="F2" s="24">
        <f t="shared" si="0"/>
        <v>0</v>
      </c>
      <c r="G2" s="24" t="str">
        <f t="shared" si="0"/>
        <v>a0</v>
      </c>
      <c r="H2" s="24">
        <f t="shared" si="0"/>
        <v>0</v>
      </c>
      <c r="I2" s="24" t="str">
        <f t="shared" si="0"/>
        <v>i0</v>
      </c>
      <c r="J2" s="24">
        <f t="shared" si="0"/>
        <v>0</v>
      </c>
      <c r="K2" s="24" t="str">
        <f t="shared" si="0"/>
        <v>is</v>
      </c>
      <c r="L2" s="24">
        <f t="shared" si="0"/>
        <v>0</v>
      </c>
      <c r="M2" s="24" t="str">
        <f t="shared" si="0"/>
        <v>aa</v>
      </c>
      <c r="N2" s="24">
        <f t="shared" si="0"/>
        <v>0</v>
      </c>
      <c r="O2" s="24" t="str">
        <f t="shared" si="0"/>
        <v>a</v>
      </c>
      <c r="P2" s="24">
        <f t="shared" si="0"/>
        <v>0</v>
      </c>
      <c r="Q2" s="24" t="str">
        <f t="shared" si="0"/>
        <v>agr</v>
      </c>
      <c r="R2" s="24">
        <f t="shared" si="0"/>
        <v>0</v>
      </c>
      <c r="S2" s="24" t="str">
        <f t="shared" si="0"/>
        <v>man</v>
      </c>
      <c r="T2" s="24">
        <f t="shared" si="0"/>
        <v>0</v>
      </c>
      <c r="U2" s="24" t="str">
        <f t="shared" si="0"/>
        <v>srv</v>
      </c>
      <c r="V2" s="24">
        <f t="shared" si="0"/>
        <v>0</v>
      </c>
      <c r="W2" s="24" t="str">
        <f t="shared" si="0"/>
        <v>anrg</v>
      </c>
      <c r="X2" s="24"/>
      <c r="Y2" s="24" t="str">
        <f>+Y5</f>
        <v>aelec</v>
      </c>
      <c r="Z2" s="24">
        <f t="shared" si="0"/>
        <v>0</v>
      </c>
      <c r="AA2" s="24" t="str">
        <f t="shared" si="0"/>
        <v>acal</v>
      </c>
      <c r="AB2" s="24">
        <f t="shared" si="0"/>
        <v>0</v>
      </c>
      <c r="AC2" s="24" t="str">
        <f t="shared" si="0"/>
        <v>oa</v>
      </c>
      <c r="AD2" s="24">
        <f t="shared" si="0"/>
        <v>0</v>
      </c>
      <c r="AE2" s="24" t="str">
        <f t="shared" si="0"/>
        <v>fd</v>
      </c>
      <c r="AF2" s="24">
        <f t="shared" si="0"/>
        <v>0</v>
      </c>
      <c r="AG2" s="24" t="str">
        <f t="shared" si="0"/>
        <v>h</v>
      </c>
      <c r="AH2" s="24">
        <f t="shared" si="0"/>
        <v>0</v>
      </c>
      <c r="AI2" s="24" t="str">
        <f t="shared" ref="AI2:BM2" si="1">+AI5</f>
        <v>f</v>
      </c>
      <c r="AJ2" s="24">
        <f t="shared" si="1"/>
        <v>0</v>
      </c>
      <c r="AK2" s="24" t="str">
        <f t="shared" si="1"/>
        <v>i</v>
      </c>
      <c r="AL2" s="24">
        <f t="shared" si="1"/>
        <v>0</v>
      </c>
      <c r="AM2" s="24" t="str">
        <f t="shared" si="1"/>
        <v>iagr</v>
      </c>
      <c r="AN2" s="24">
        <f t="shared" si="1"/>
        <v>0</v>
      </c>
      <c r="AO2" s="24" t="str">
        <f t="shared" si="1"/>
        <v>iman</v>
      </c>
      <c r="AP2" s="24">
        <f t="shared" si="1"/>
        <v>0</v>
      </c>
      <c r="AQ2" s="24" t="str">
        <f t="shared" si="1"/>
        <v>isrv</v>
      </c>
      <c r="AR2" s="24">
        <f t="shared" si="1"/>
        <v>0</v>
      </c>
      <c r="AS2" s="24" t="str">
        <f>+AS5</f>
        <v>ielec</v>
      </c>
      <c r="AT2" s="24"/>
      <c r="AU2" s="24" t="str">
        <f t="shared" si="1"/>
        <v>e</v>
      </c>
      <c r="AV2" s="24">
        <f t="shared" si="1"/>
        <v>0</v>
      </c>
      <c r="AW2" s="24" t="str">
        <f t="shared" si="1"/>
        <v>k</v>
      </c>
      <c r="AX2" s="24">
        <f t="shared" si="1"/>
        <v>0</v>
      </c>
      <c r="AY2" s="24" t="str">
        <f t="shared" si="1"/>
        <v>nrg</v>
      </c>
      <c r="AZ2" s="24">
        <f t="shared" si="1"/>
        <v>0</v>
      </c>
      <c r="BA2" s="24" t="str">
        <f t="shared" si="1"/>
        <v>fp</v>
      </c>
      <c r="BB2" s="24">
        <f t="shared" si="1"/>
        <v>0</v>
      </c>
      <c r="BC2" s="24" t="str">
        <f t="shared" si="1"/>
        <v>l</v>
      </c>
      <c r="BD2" s="24" t="str">
        <f t="shared" si="1"/>
        <v>ul</v>
      </c>
      <c r="BE2" s="24" t="str">
        <f t="shared" si="1"/>
        <v>inst</v>
      </c>
      <c r="BF2" s="24" t="str">
        <f t="shared" si="1"/>
        <v>entr</v>
      </c>
      <c r="BG2" s="24" t="str">
        <f t="shared" si="1"/>
        <v>cap</v>
      </c>
      <c r="BH2" s="24" t="str">
        <f t="shared" si="1"/>
        <v>lnd</v>
      </c>
      <c r="BI2" s="24" t="str">
        <f t="shared" si="1"/>
        <v>gov</v>
      </c>
      <c r="BJ2" s="24" t="str">
        <f t="shared" si="1"/>
        <v>inv</v>
      </c>
      <c r="BK2" s="24" t="str">
        <f t="shared" si="1"/>
        <v>ginv</v>
      </c>
      <c r="BL2" s="24" t="str">
        <f>+BL5</f>
        <v>adpinv</v>
      </c>
      <c r="BM2" s="24" t="str">
        <f t="shared" si="1"/>
        <v>stb</v>
      </c>
      <c r="BN2" s="24" t="str">
        <f t="shared" ref="BN2:CQ2" si="2">+BN5</f>
        <v>row</v>
      </c>
      <c r="BO2" s="24" t="str">
        <f t="shared" si="2"/>
        <v>dtx</v>
      </c>
      <c r="BP2" s="24" t="str">
        <f t="shared" si="2"/>
        <v>ptx</v>
      </c>
      <c r="BQ2" s="24" t="str">
        <f t="shared" si="2"/>
        <v>stx</v>
      </c>
      <c r="BR2" s="24" t="str">
        <f t="shared" si="2"/>
        <v>mtx</v>
      </c>
      <c r="BS2" s="24" t="str">
        <f>+BS5</f>
        <v>ftx</v>
      </c>
      <c r="BT2" s="24" t="str">
        <f t="shared" si="2"/>
        <v>otx</v>
      </c>
      <c r="BU2" s="24" t="str">
        <f t="shared" si="2"/>
        <v>atx</v>
      </c>
      <c r="BV2" s="24" t="str">
        <f t="shared" si="2"/>
        <v>ctx</v>
      </c>
      <c r="BW2" s="24" t="str">
        <f t="shared" si="2"/>
        <v>psb</v>
      </c>
      <c r="BX2" s="24" t="str">
        <f t="shared" si="2"/>
        <v>etx</v>
      </c>
      <c r="BY2" s="24" t="str">
        <f>+BY5</f>
        <v>envtx</v>
      </c>
      <c r="BZ2" s="24" t="str">
        <f t="shared" si="2"/>
        <v>ssb</v>
      </c>
      <c r="CA2" s="24" t="str">
        <f t="shared" si="2"/>
        <v>cohorts</v>
      </c>
      <c r="CB2" s="24" t="str">
        <f t="shared" si="2"/>
        <v>macel</v>
      </c>
      <c r="CC2" s="24" t="str">
        <f t="shared" si="2"/>
        <v>exr</v>
      </c>
      <c r="CD2" s="24" t="str">
        <f t="shared" si="2"/>
        <v>emiaa</v>
      </c>
      <c r="CE2" s="24" t="str">
        <f t="shared" si="2"/>
        <v>ghgInvUsr</v>
      </c>
      <c r="CF2" s="24">
        <f t="shared" si="2"/>
        <v>0</v>
      </c>
      <c r="CG2" s="24" t="str">
        <f t="shared" si="2"/>
        <v>isrep</v>
      </c>
      <c r="CH2" s="24">
        <f t="shared" si="2"/>
        <v>0</v>
      </c>
      <c r="CI2" s="24" t="str">
        <f t="shared" si="2"/>
        <v>emSrc</v>
      </c>
      <c r="CJ2" s="24">
        <f t="shared" si="2"/>
        <v>0</v>
      </c>
      <c r="CK2" s="24" t="str">
        <f t="shared" si="2"/>
        <v>atour</v>
      </c>
      <c r="CL2" s="24">
        <f t="shared" si="2"/>
        <v>0</v>
      </c>
      <c r="CM2" s="24" t="str">
        <f t="shared" si="2"/>
        <v>ctour</v>
      </c>
      <c r="CN2" s="24">
        <f t="shared" si="2"/>
        <v>0</v>
      </c>
      <c r="CO2" s="24" t="str">
        <f t="shared" si="2"/>
        <v>iedu</v>
      </c>
      <c r="CP2" s="24">
        <f t="shared" si="2"/>
        <v>0</v>
      </c>
      <c r="CQ2" s="24" t="str">
        <f t="shared" si="2"/>
        <v>ihea</v>
      </c>
      <c r="CR2" s="24" t="str">
        <f t="shared" ref="CR2:CS2" si="3">+CR5</f>
        <v>ml</v>
      </c>
      <c r="CS2" s="24" t="str">
        <f t="shared" si="3"/>
        <v>fl</v>
      </c>
    </row>
    <row r="3" spans="1:97" s="21" customFormat="1" ht="13" x14ac:dyDescent="0.3">
      <c r="A3" s="25" t="str">
        <f>SUBSTITUTE(ADDRESS(1,COLUMN(),4),"1","")</f>
        <v>A</v>
      </c>
      <c r="B3" s="25" t="str">
        <f t="shared" ref="B3:BT3" si="4">SUBSTITUTE(ADDRESS(1,COLUMN(),4),"1","")</f>
        <v>B</v>
      </c>
      <c r="C3" s="25" t="str">
        <f t="shared" si="4"/>
        <v>C</v>
      </c>
      <c r="D3" s="25" t="str">
        <f t="shared" si="4"/>
        <v>D</v>
      </c>
      <c r="E3" s="25" t="str">
        <f>SUBSTITUTE(ADDRESS(1,COLUMN(),4),1,)</f>
        <v>E</v>
      </c>
      <c r="F3" s="25" t="str">
        <f t="shared" si="4"/>
        <v>F</v>
      </c>
      <c r="G3" s="25" t="str">
        <f t="shared" si="4"/>
        <v>G</v>
      </c>
      <c r="H3" s="25" t="str">
        <f t="shared" si="4"/>
        <v>H</v>
      </c>
      <c r="I3" s="25" t="str">
        <f t="shared" si="4"/>
        <v>I</v>
      </c>
      <c r="J3" s="25" t="str">
        <f t="shared" si="4"/>
        <v>J</v>
      </c>
      <c r="K3" s="25" t="str">
        <f t="shared" si="4"/>
        <v>K</v>
      </c>
      <c r="L3" s="25" t="str">
        <f>SUBSTITUTE(ADDRESS(1,COLUMN(),4),1,)</f>
        <v>L</v>
      </c>
      <c r="M3" s="25" t="str">
        <f t="shared" si="4"/>
        <v>M</v>
      </c>
      <c r="N3" s="25" t="str">
        <f t="shared" si="4"/>
        <v>N</v>
      </c>
      <c r="O3" s="25" t="str">
        <f t="shared" si="4"/>
        <v>O</v>
      </c>
      <c r="P3" s="25" t="str">
        <f t="shared" si="4"/>
        <v>P</v>
      </c>
      <c r="Q3" s="25" t="str">
        <f t="shared" si="4"/>
        <v>Q</v>
      </c>
      <c r="R3" s="25" t="str">
        <f t="shared" si="4"/>
        <v>R</v>
      </c>
      <c r="S3" s="25" t="str">
        <f t="shared" si="4"/>
        <v>S</v>
      </c>
      <c r="T3" s="25" t="str">
        <f t="shared" si="4"/>
        <v>T</v>
      </c>
      <c r="U3" s="25" t="str">
        <f t="shared" si="4"/>
        <v>U</v>
      </c>
      <c r="V3" s="25" t="str">
        <f t="shared" si="4"/>
        <v>V</v>
      </c>
      <c r="W3" s="25" t="str">
        <f t="shared" si="4"/>
        <v>W</v>
      </c>
      <c r="X3" s="25"/>
      <c r="Y3" s="25" t="str">
        <f>SUBSTITUTE(ADDRESS(1,COLUMN(),4),"1","")</f>
        <v>Y</v>
      </c>
      <c r="Z3" s="25" t="str">
        <f t="shared" si="4"/>
        <v>Z</v>
      </c>
      <c r="AA3" s="25" t="str">
        <f t="shared" si="4"/>
        <v>AA</v>
      </c>
      <c r="AB3" s="25" t="str">
        <f t="shared" si="4"/>
        <v>AB</v>
      </c>
      <c r="AC3" s="25" t="str">
        <f t="shared" si="4"/>
        <v>AC</v>
      </c>
      <c r="AD3" s="25" t="str">
        <f t="shared" si="4"/>
        <v>AD</v>
      </c>
      <c r="AE3" s="25" t="str">
        <f t="shared" si="4"/>
        <v>AE</v>
      </c>
      <c r="AF3" s="25" t="str">
        <f t="shared" si="4"/>
        <v>AF</v>
      </c>
      <c r="AG3" s="25" t="str">
        <f t="shared" si="4"/>
        <v>AG</v>
      </c>
      <c r="AH3" s="25" t="str">
        <f t="shared" si="4"/>
        <v>AH</v>
      </c>
      <c r="AI3" s="25" t="str">
        <f t="shared" si="4"/>
        <v>AI</v>
      </c>
      <c r="AJ3" s="25" t="str">
        <f t="shared" si="4"/>
        <v>AJ</v>
      </c>
      <c r="AK3" s="25" t="str">
        <f t="shared" si="4"/>
        <v>AK</v>
      </c>
      <c r="AL3" s="25" t="str">
        <f t="shared" si="4"/>
        <v>AL</v>
      </c>
      <c r="AM3" s="25" t="str">
        <f t="shared" si="4"/>
        <v>AM</v>
      </c>
      <c r="AN3" s="25" t="str">
        <f t="shared" si="4"/>
        <v>AN</v>
      </c>
      <c r="AO3" s="25" t="str">
        <f t="shared" si="4"/>
        <v>AO</v>
      </c>
      <c r="AP3" s="25" t="str">
        <f t="shared" si="4"/>
        <v>AP</v>
      </c>
      <c r="AQ3" s="25" t="str">
        <f t="shared" si="4"/>
        <v>AQ</v>
      </c>
      <c r="AR3" s="25" t="str">
        <f t="shared" si="4"/>
        <v>AR</v>
      </c>
      <c r="AS3" s="25" t="str">
        <f>SUBSTITUTE(ADDRESS(1,COLUMN(),4),"1","")</f>
        <v>AS</v>
      </c>
      <c r="AT3" s="25"/>
      <c r="AU3" s="25" t="str">
        <f t="shared" si="4"/>
        <v>AU</v>
      </c>
      <c r="AV3" s="25" t="str">
        <f t="shared" si="4"/>
        <v>AV</v>
      </c>
      <c r="AW3" s="25" t="str">
        <f t="shared" si="4"/>
        <v>AW</v>
      </c>
      <c r="AX3" s="25" t="str">
        <f t="shared" si="4"/>
        <v>AX</v>
      </c>
      <c r="AY3" s="25" t="str">
        <f t="shared" si="4"/>
        <v>AY</v>
      </c>
      <c r="AZ3" s="25" t="str">
        <f t="shared" si="4"/>
        <v>AZ</v>
      </c>
      <c r="BA3" s="25" t="str">
        <f t="shared" si="4"/>
        <v>BA</v>
      </c>
      <c r="BB3" s="25" t="str">
        <f t="shared" si="4"/>
        <v>BB</v>
      </c>
      <c r="BC3" s="25" t="str">
        <f t="shared" si="4"/>
        <v>BC</v>
      </c>
      <c r="BD3" s="25" t="str">
        <f t="shared" si="4"/>
        <v>BD</v>
      </c>
      <c r="BE3" s="25" t="str">
        <f t="shared" si="4"/>
        <v>BE</v>
      </c>
      <c r="BF3" s="25" t="str">
        <f t="shared" si="4"/>
        <v>BF</v>
      </c>
      <c r="BG3" s="25" t="str">
        <f t="shared" si="4"/>
        <v>BG</v>
      </c>
      <c r="BH3" s="25" t="str">
        <f t="shared" si="4"/>
        <v>BH</v>
      </c>
      <c r="BI3" s="25" t="str">
        <f t="shared" si="4"/>
        <v>BI</v>
      </c>
      <c r="BJ3" s="25" t="str">
        <f t="shared" si="4"/>
        <v>BJ</v>
      </c>
      <c r="BK3" s="25" t="str">
        <f t="shared" si="4"/>
        <v>BK</v>
      </c>
      <c r="BL3" s="25" t="str">
        <f t="shared" si="4"/>
        <v>BL</v>
      </c>
      <c r="BM3" s="25" t="str">
        <f t="shared" si="4"/>
        <v>BM</v>
      </c>
      <c r="BN3" s="25" t="str">
        <f t="shared" si="4"/>
        <v>BN</v>
      </c>
      <c r="BO3" s="25" t="str">
        <f t="shared" si="4"/>
        <v>BO</v>
      </c>
      <c r="BP3" s="25" t="str">
        <f t="shared" si="4"/>
        <v>BP</v>
      </c>
      <c r="BQ3" s="25" t="str">
        <f t="shared" si="4"/>
        <v>BQ</v>
      </c>
      <c r="BR3" s="25" t="str">
        <f t="shared" si="4"/>
        <v>BR</v>
      </c>
      <c r="BS3" s="25" t="str">
        <f t="shared" si="4"/>
        <v>BS</v>
      </c>
      <c r="BT3" s="25" t="str">
        <f t="shared" si="4"/>
        <v>BT</v>
      </c>
      <c r="BU3" s="25" t="str">
        <f t="shared" ref="BU3:CS3" si="5">SUBSTITUTE(ADDRESS(1,COLUMN(),4),"1","")</f>
        <v>BU</v>
      </c>
      <c r="BV3" s="25" t="str">
        <f t="shared" si="5"/>
        <v>BV</v>
      </c>
      <c r="BW3" s="25" t="str">
        <f t="shared" si="5"/>
        <v>BW</v>
      </c>
      <c r="BX3" s="25" t="str">
        <f t="shared" si="5"/>
        <v>BX</v>
      </c>
      <c r="BY3" s="25" t="str">
        <f t="shared" si="5"/>
        <v>BY</v>
      </c>
      <c r="BZ3" s="25" t="str">
        <f t="shared" si="5"/>
        <v>BZ</v>
      </c>
      <c r="CA3" s="25" t="str">
        <f t="shared" si="5"/>
        <v>CA</v>
      </c>
      <c r="CB3" s="25" t="str">
        <f t="shared" si="5"/>
        <v>CB</v>
      </c>
      <c r="CC3" s="25" t="str">
        <f t="shared" si="5"/>
        <v>CC</v>
      </c>
      <c r="CD3" s="25" t="str">
        <f t="shared" si="5"/>
        <v>CD</v>
      </c>
      <c r="CE3" s="25" t="str">
        <f t="shared" si="5"/>
        <v>CE</v>
      </c>
      <c r="CF3" s="25" t="str">
        <f t="shared" si="5"/>
        <v>CF</v>
      </c>
      <c r="CG3" s="25" t="str">
        <f t="shared" si="5"/>
        <v>CG</v>
      </c>
      <c r="CH3" s="25" t="str">
        <f t="shared" si="5"/>
        <v>CH</v>
      </c>
      <c r="CI3" s="25" t="str">
        <f t="shared" si="5"/>
        <v>CI</v>
      </c>
      <c r="CJ3" s="25" t="str">
        <f t="shared" si="5"/>
        <v>CJ</v>
      </c>
      <c r="CK3" s="25" t="str">
        <f t="shared" si="5"/>
        <v>CK</v>
      </c>
      <c r="CL3" s="25" t="str">
        <f t="shared" si="5"/>
        <v>CL</v>
      </c>
      <c r="CM3" s="25" t="str">
        <f t="shared" si="5"/>
        <v>CM</v>
      </c>
      <c r="CN3" s="25" t="str">
        <f t="shared" si="5"/>
        <v>CN</v>
      </c>
      <c r="CO3" s="25" t="str">
        <f t="shared" si="5"/>
        <v>CO</v>
      </c>
      <c r="CP3" s="25" t="str">
        <f t="shared" si="5"/>
        <v>CP</v>
      </c>
      <c r="CQ3" s="25" t="str">
        <f t="shared" si="5"/>
        <v>CQ</v>
      </c>
      <c r="CR3" s="25" t="str">
        <f t="shared" si="5"/>
        <v>CR</v>
      </c>
      <c r="CS3" s="25" t="str">
        <f t="shared" si="5"/>
        <v>CS</v>
      </c>
    </row>
    <row r="4" spans="1:97" x14ac:dyDescent="0.35">
      <c r="A4" s="8"/>
      <c r="B4" s="8"/>
      <c r="C4" s="8"/>
      <c r="D4" s="8"/>
      <c r="E4" s="8"/>
      <c r="G4" s="8"/>
    </row>
    <row r="5" spans="1:97" x14ac:dyDescent="0.35">
      <c r="A5" s="8" t="s">
        <v>245</v>
      </c>
      <c r="B5" s="8" t="s">
        <v>246</v>
      </c>
      <c r="C5" s="8" t="s">
        <v>247</v>
      </c>
      <c r="D5" s="8" t="s">
        <v>260</v>
      </c>
      <c r="E5" s="8"/>
      <c r="G5" s="8" t="s">
        <v>262</v>
      </c>
      <c r="I5" t="s">
        <v>263</v>
      </c>
      <c r="K5" t="s">
        <v>43</v>
      </c>
      <c r="M5" t="s">
        <v>272</v>
      </c>
      <c r="O5" t="s">
        <v>273</v>
      </c>
      <c r="Q5" t="s">
        <v>17</v>
      </c>
      <c r="S5" t="s">
        <v>18</v>
      </c>
      <c r="U5" t="s">
        <v>19</v>
      </c>
      <c r="W5" t="s">
        <v>274</v>
      </c>
      <c r="Y5" t="s">
        <v>450</v>
      </c>
      <c r="AA5" t="s">
        <v>20</v>
      </c>
      <c r="AC5" t="s">
        <v>275</v>
      </c>
      <c r="AE5" t="s">
        <v>255</v>
      </c>
      <c r="AG5" t="s">
        <v>256</v>
      </c>
      <c r="AI5" t="s">
        <v>21</v>
      </c>
      <c r="AK5" t="s">
        <v>277</v>
      </c>
      <c r="AM5" t="s">
        <v>278</v>
      </c>
      <c r="AO5" t="s">
        <v>305</v>
      </c>
      <c r="AQ5" t="s">
        <v>306</v>
      </c>
      <c r="AS5" t="s">
        <v>451</v>
      </c>
      <c r="AU5" t="s">
        <v>22</v>
      </c>
      <c r="AW5" t="s">
        <v>279</v>
      </c>
      <c r="AY5" t="s">
        <v>23</v>
      </c>
      <c r="BA5" t="s">
        <v>24</v>
      </c>
      <c r="BC5" t="s">
        <v>281</v>
      </c>
      <c r="BD5" t="s">
        <v>257</v>
      </c>
      <c r="BE5" t="s">
        <v>258</v>
      </c>
      <c r="BF5" t="s">
        <v>283</v>
      </c>
      <c r="BG5" t="s">
        <v>42</v>
      </c>
      <c r="BH5" t="s">
        <v>232</v>
      </c>
      <c r="BI5" t="s">
        <v>44</v>
      </c>
      <c r="BJ5" t="s">
        <v>0</v>
      </c>
      <c r="BK5" t="s">
        <v>76</v>
      </c>
      <c r="BL5" t="s">
        <v>469</v>
      </c>
      <c r="BM5" t="s">
        <v>45</v>
      </c>
      <c r="BN5" t="s">
        <v>46</v>
      </c>
      <c r="BO5" t="s">
        <v>51</v>
      </c>
      <c r="BP5" t="s">
        <v>49</v>
      </c>
      <c r="BQ5" t="s">
        <v>87</v>
      </c>
      <c r="BR5" t="s">
        <v>52</v>
      </c>
      <c r="BS5" t="s">
        <v>460</v>
      </c>
      <c r="BT5" t="s">
        <v>47</v>
      </c>
      <c r="BU5" t="s">
        <v>233</v>
      </c>
      <c r="BV5" t="s">
        <v>64</v>
      </c>
      <c r="BW5" t="s">
        <v>50</v>
      </c>
      <c r="BX5" t="s">
        <v>53</v>
      </c>
      <c r="BY5" t="s">
        <v>335</v>
      </c>
      <c r="BZ5" t="s">
        <v>48</v>
      </c>
      <c r="CA5" t="s">
        <v>269</v>
      </c>
      <c r="CB5" t="s">
        <v>311</v>
      </c>
      <c r="CC5" t="s">
        <v>270</v>
      </c>
      <c r="CD5" t="s">
        <v>329</v>
      </c>
      <c r="CE5" s="11" t="s">
        <v>1121</v>
      </c>
      <c r="CG5" t="s">
        <v>346</v>
      </c>
      <c r="CI5" t="s">
        <v>674</v>
      </c>
      <c r="CK5" t="s">
        <v>676</v>
      </c>
      <c r="CM5" t="s">
        <v>677</v>
      </c>
      <c r="CO5" t="s">
        <v>678</v>
      </c>
      <c r="CQ5" t="s">
        <v>679</v>
      </c>
      <c r="CR5" t="s">
        <v>894</v>
      </c>
      <c r="CS5" t="s">
        <v>893</v>
      </c>
    </row>
    <row r="6" spans="1:97" x14ac:dyDescent="0.35">
      <c r="A6" t="s">
        <v>170</v>
      </c>
      <c r="B6" t="s">
        <v>174</v>
      </c>
      <c r="C6" t="s">
        <v>175</v>
      </c>
      <c r="D6" s="91" t="s">
        <v>1144</v>
      </c>
      <c r="G6" s="91" t="s">
        <v>1144</v>
      </c>
      <c r="I6" s="66" t="s">
        <v>1191</v>
      </c>
      <c r="K6" t="s">
        <v>1274</v>
      </c>
      <c r="M6" t="s">
        <v>1274</v>
      </c>
      <c r="O6" t="s">
        <v>1274</v>
      </c>
      <c r="Q6" t="s">
        <v>1274</v>
      </c>
      <c r="S6" t="s">
        <v>1280</v>
      </c>
      <c r="U6" t="s">
        <v>1313</v>
      </c>
      <c r="W6" t="s">
        <v>1307</v>
      </c>
      <c r="Y6" t="s">
        <v>1307</v>
      </c>
      <c r="AA6" t="s">
        <v>1274</v>
      </c>
      <c r="AC6" t="s">
        <v>1387</v>
      </c>
      <c r="AE6" t="s">
        <v>1387</v>
      </c>
      <c r="AG6" t="s">
        <v>1387</v>
      </c>
      <c r="AI6" t="s">
        <v>453</v>
      </c>
      <c r="AK6" t="s">
        <v>1323</v>
      </c>
      <c r="AM6" t="s">
        <v>1323</v>
      </c>
      <c r="AO6" t="s">
        <v>1329</v>
      </c>
      <c r="AQ6" t="s">
        <v>1365</v>
      </c>
      <c r="AS6" t="s">
        <v>1359</v>
      </c>
      <c r="AU6" t="s">
        <v>1359</v>
      </c>
      <c r="AW6" t="s">
        <v>153</v>
      </c>
      <c r="AY6" t="s">
        <v>656</v>
      </c>
      <c r="BA6" s="67" t="s">
        <v>1375</v>
      </c>
      <c r="BC6" s="67" t="s">
        <v>1375</v>
      </c>
      <c r="BD6" s="67" t="s">
        <v>1377</v>
      </c>
      <c r="BE6" t="s">
        <v>638</v>
      </c>
      <c r="BF6" t="s">
        <v>638</v>
      </c>
      <c r="BG6" t="s">
        <v>1378</v>
      </c>
      <c r="BH6" t="s">
        <v>1379</v>
      </c>
      <c r="BI6" t="s">
        <v>453</v>
      </c>
      <c r="BJ6" t="s">
        <v>1389</v>
      </c>
      <c r="BK6" t="s">
        <v>466</v>
      </c>
      <c r="BL6" s="52" t="s">
        <v>468</v>
      </c>
      <c r="BM6" s="10" t="s">
        <v>1390</v>
      </c>
      <c r="BN6" t="s">
        <v>1388</v>
      </c>
      <c r="BO6" t="s">
        <v>1386</v>
      </c>
      <c r="BP6" t="s">
        <v>1381</v>
      </c>
      <c r="BQ6" t="s">
        <v>1382</v>
      </c>
      <c r="BR6" t="s">
        <v>1385</v>
      </c>
      <c r="BS6" s="10" t="s">
        <v>460</v>
      </c>
      <c r="BT6" t="s">
        <v>1383</v>
      </c>
      <c r="BU6" t="s">
        <v>233</v>
      </c>
      <c r="BV6" s="10" t="s">
        <v>64</v>
      </c>
      <c r="BW6" s="43" t="s">
        <v>50</v>
      </c>
      <c r="BX6" t="s">
        <v>1384</v>
      </c>
      <c r="BZ6" s="10" t="s">
        <v>48</v>
      </c>
      <c r="CA6" t="s">
        <v>4</v>
      </c>
      <c r="CB6" t="s">
        <v>4</v>
      </c>
      <c r="CC6" t="s">
        <v>8</v>
      </c>
      <c r="CD6" t="s">
        <v>655</v>
      </c>
      <c r="CE6" s="41" t="s">
        <v>1124</v>
      </c>
      <c r="CG6" t="s">
        <v>1391</v>
      </c>
      <c r="CI6" t="s">
        <v>1350</v>
      </c>
      <c r="CR6" s="11"/>
      <c r="CS6" s="11"/>
    </row>
    <row r="7" spans="1:97" x14ac:dyDescent="0.35">
      <c r="A7" t="s">
        <v>228</v>
      </c>
      <c r="B7" t="s">
        <v>176</v>
      </c>
      <c r="C7" t="s">
        <v>179</v>
      </c>
      <c r="D7" s="91" t="s">
        <v>1145</v>
      </c>
      <c r="G7" s="91" t="s">
        <v>1145</v>
      </c>
      <c r="I7" s="66" t="s">
        <v>1192</v>
      </c>
      <c r="K7" t="s">
        <v>1275</v>
      </c>
      <c r="M7" t="s">
        <v>1275</v>
      </c>
      <c r="O7" t="s">
        <v>1275</v>
      </c>
      <c r="Q7" t="s">
        <v>1275</v>
      </c>
      <c r="S7" t="s">
        <v>1281</v>
      </c>
      <c r="U7" t="s">
        <v>1314</v>
      </c>
      <c r="W7" t="s">
        <v>1308</v>
      </c>
      <c r="Y7" t="s">
        <v>1308</v>
      </c>
      <c r="AA7" t="s">
        <v>1275</v>
      </c>
      <c r="AC7" t="s">
        <v>453</v>
      </c>
      <c r="AE7" t="s">
        <v>453</v>
      </c>
      <c r="AI7" t="s">
        <v>1389</v>
      </c>
      <c r="AK7" t="s">
        <v>1324</v>
      </c>
      <c r="AM7" t="s">
        <v>1324</v>
      </c>
      <c r="AO7" t="s">
        <v>1330</v>
      </c>
      <c r="AQ7" t="s">
        <v>1366</v>
      </c>
      <c r="AS7" t="s">
        <v>1360</v>
      </c>
      <c r="AU7" t="s">
        <v>1360</v>
      </c>
      <c r="AW7" t="s">
        <v>457</v>
      </c>
      <c r="BA7" s="67" t="s">
        <v>1376</v>
      </c>
      <c r="BC7" s="67" t="s">
        <v>1376</v>
      </c>
      <c r="BE7" t="s">
        <v>1387</v>
      </c>
      <c r="BL7" s="52" t="s">
        <v>467</v>
      </c>
      <c r="CA7" t="s">
        <v>5</v>
      </c>
      <c r="CB7" t="s">
        <v>5</v>
      </c>
      <c r="CC7" t="s">
        <v>9</v>
      </c>
      <c r="CD7" t="s">
        <v>331</v>
      </c>
      <c r="CE7" s="41" t="s">
        <v>1122</v>
      </c>
      <c r="CG7" t="s">
        <v>1114</v>
      </c>
      <c r="CI7" t="s">
        <v>1351</v>
      </c>
      <c r="CR7" s="11"/>
      <c r="CS7" s="11"/>
    </row>
    <row r="8" spans="1:97" x14ac:dyDescent="0.35">
      <c r="A8" t="s">
        <v>172</v>
      </c>
      <c r="B8" t="s">
        <v>177</v>
      </c>
      <c r="C8" t="s">
        <v>180</v>
      </c>
      <c r="D8" s="91" t="s">
        <v>1146</v>
      </c>
      <c r="G8" s="91" t="s">
        <v>1146</v>
      </c>
      <c r="I8" s="66" t="s">
        <v>1193</v>
      </c>
      <c r="K8" t="s">
        <v>1276</v>
      </c>
      <c r="M8" t="s">
        <v>1276</v>
      </c>
      <c r="O8" t="s">
        <v>1276</v>
      </c>
      <c r="Q8" t="s">
        <v>1276</v>
      </c>
      <c r="S8" t="s">
        <v>1282</v>
      </c>
      <c r="U8" t="s">
        <v>1315</v>
      </c>
      <c r="W8" t="s">
        <v>1309</v>
      </c>
      <c r="Y8" t="s">
        <v>1309</v>
      </c>
      <c r="AA8" t="s">
        <v>1276</v>
      </c>
      <c r="AC8" t="s">
        <v>1389</v>
      </c>
      <c r="AE8" t="s">
        <v>1389</v>
      </c>
      <c r="AI8" t="s">
        <v>466</v>
      </c>
      <c r="AK8" t="s">
        <v>1325</v>
      </c>
      <c r="AM8" t="s">
        <v>1325</v>
      </c>
      <c r="AO8" t="s">
        <v>1331</v>
      </c>
      <c r="AQ8" t="s">
        <v>1367</v>
      </c>
      <c r="AS8" t="s">
        <v>1361</v>
      </c>
      <c r="AU8" t="s">
        <v>1361</v>
      </c>
      <c r="AW8" t="s">
        <v>458</v>
      </c>
      <c r="BA8" s="67" t="s">
        <v>1377</v>
      </c>
      <c r="BC8" s="67" t="s">
        <v>1377</v>
      </c>
      <c r="BE8" t="s">
        <v>453</v>
      </c>
      <c r="CA8" t="s">
        <v>6</v>
      </c>
      <c r="CB8" t="s">
        <v>6</v>
      </c>
      <c r="CC8" t="s">
        <v>10</v>
      </c>
      <c r="CD8" t="s">
        <v>332</v>
      </c>
      <c r="CE8" s="41" t="s">
        <v>1126</v>
      </c>
      <c r="CG8" t="s">
        <v>705</v>
      </c>
      <c r="CI8" t="s">
        <v>1362</v>
      </c>
      <c r="CS8" s="11"/>
    </row>
    <row r="9" spans="1:97" x14ac:dyDescent="0.35">
      <c r="A9" t="s">
        <v>173</v>
      </c>
      <c r="B9" t="s">
        <v>178</v>
      </c>
      <c r="C9" t="s">
        <v>181</v>
      </c>
      <c r="D9" s="91" t="s">
        <v>1147</v>
      </c>
      <c r="G9" s="91" t="s">
        <v>1147</v>
      </c>
      <c r="I9" s="66" t="s">
        <v>1194</v>
      </c>
      <c r="K9" t="s">
        <v>1277</v>
      </c>
      <c r="M9" t="s">
        <v>1277</v>
      </c>
      <c r="O9" t="s">
        <v>1277</v>
      </c>
      <c r="Q9" t="s">
        <v>1277</v>
      </c>
      <c r="S9" s="105" t="s">
        <v>472</v>
      </c>
      <c r="U9" t="s">
        <v>1316</v>
      </c>
      <c r="W9" t="s">
        <v>1310</v>
      </c>
      <c r="AA9" t="s">
        <v>1277</v>
      </c>
      <c r="AC9" t="s">
        <v>466</v>
      </c>
      <c r="AE9" t="s">
        <v>466</v>
      </c>
      <c r="AI9" t="s">
        <v>468</v>
      </c>
      <c r="AK9" t="s">
        <v>1326</v>
      </c>
      <c r="AM9" t="s">
        <v>1326</v>
      </c>
      <c r="AO9" s="105" t="s">
        <v>617</v>
      </c>
      <c r="AQ9" t="s">
        <v>1368</v>
      </c>
      <c r="AU9" t="s">
        <v>1350</v>
      </c>
      <c r="AW9" t="s">
        <v>656</v>
      </c>
      <c r="BA9" t="s">
        <v>1378</v>
      </c>
      <c r="BE9" t="s">
        <v>1388</v>
      </c>
      <c r="CA9" t="s">
        <v>7</v>
      </c>
      <c r="CB9" t="s">
        <v>7</v>
      </c>
      <c r="CD9" t="s">
        <v>333</v>
      </c>
      <c r="CE9" s="41" t="s">
        <v>340</v>
      </c>
      <c r="CG9" t="s">
        <v>1115</v>
      </c>
      <c r="CK9" s="19"/>
    </row>
    <row r="10" spans="1:97" x14ac:dyDescent="0.35">
      <c r="B10" t="s">
        <v>191</v>
      </c>
      <c r="C10" t="s">
        <v>182</v>
      </c>
      <c r="D10" s="91" t="s">
        <v>1148</v>
      </c>
      <c r="G10" s="91" t="s">
        <v>1148</v>
      </c>
      <c r="I10" s="66" t="s">
        <v>1195</v>
      </c>
      <c r="K10" t="s">
        <v>1278</v>
      </c>
      <c r="M10" t="s">
        <v>1278</v>
      </c>
      <c r="O10" t="s">
        <v>1278</v>
      </c>
      <c r="Q10" t="s">
        <v>1278</v>
      </c>
      <c r="S10" s="105" t="s">
        <v>472</v>
      </c>
      <c r="U10" t="s">
        <v>1317</v>
      </c>
      <c r="W10" t="s">
        <v>1298</v>
      </c>
      <c r="AA10" t="s">
        <v>1278</v>
      </c>
      <c r="AC10" t="s">
        <v>468</v>
      </c>
      <c r="AI10" t="s">
        <v>467</v>
      </c>
      <c r="AK10" t="s">
        <v>1327</v>
      </c>
      <c r="AM10" t="s">
        <v>1327</v>
      </c>
      <c r="AO10" s="105" t="s">
        <v>617</v>
      </c>
      <c r="AQ10" t="s">
        <v>1369</v>
      </c>
      <c r="BA10" t="s">
        <v>1379</v>
      </c>
      <c r="CB10" t="s">
        <v>8</v>
      </c>
      <c r="CD10" t="s">
        <v>334</v>
      </c>
      <c r="CE10" s="41" t="s">
        <v>1129</v>
      </c>
      <c r="CG10" t="s">
        <v>1116</v>
      </c>
      <c r="CI10" s="49"/>
    </row>
    <row r="11" spans="1:97" x14ac:dyDescent="0.35">
      <c r="B11" s="51" t="s">
        <v>229</v>
      </c>
      <c r="C11" t="s">
        <v>455</v>
      </c>
      <c r="D11" s="91" t="s">
        <v>1149</v>
      </c>
      <c r="G11" s="91" t="s">
        <v>1149</v>
      </c>
      <c r="I11" s="66" t="s">
        <v>1196</v>
      </c>
      <c r="K11" t="s">
        <v>1279</v>
      </c>
      <c r="M11" t="s">
        <v>1279</v>
      </c>
      <c r="O11" t="s">
        <v>1279</v>
      </c>
      <c r="Q11" t="s">
        <v>1279</v>
      </c>
      <c r="S11" s="105" t="s">
        <v>472</v>
      </c>
      <c r="U11" t="s">
        <v>1112</v>
      </c>
      <c r="AA11" t="s">
        <v>1279</v>
      </c>
      <c r="AC11" t="s">
        <v>467</v>
      </c>
      <c r="AK11" t="s">
        <v>1328</v>
      </c>
      <c r="AM11" t="s">
        <v>1328</v>
      </c>
      <c r="AO11" s="105" t="s">
        <v>617</v>
      </c>
      <c r="AQ11" t="s">
        <v>1113</v>
      </c>
      <c r="CB11" t="s">
        <v>9</v>
      </c>
      <c r="CD11" t="s">
        <v>154</v>
      </c>
      <c r="CE11" s="41" t="s">
        <v>1125</v>
      </c>
      <c r="CG11" t="s">
        <v>706</v>
      </c>
    </row>
    <row r="12" spans="1:97" x14ac:dyDescent="0.35">
      <c r="B12" s="51" t="s">
        <v>1</v>
      </c>
      <c r="C12" t="s">
        <v>183</v>
      </c>
      <c r="D12" s="91" t="s">
        <v>658</v>
      </c>
      <c r="G12" s="91" t="s">
        <v>658</v>
      </c>
      <c r="I12" s="66" t="s">
        <v>616</v>
      </c>
      <c r="K12" t="s">
        <v>1280</v>
      </c>
      <c r="M12" t="s">
        <v>1280</v>
      </c>
      <c r="O12" t="s">
        <v>1280</v>
      </c>
      <c r="S12" s="105" t="s">
        <v>472</v>
      </c>
      <c r="U12" t="s">
        <v>1318</v>
      </c>
      <c r="AA12" t="s">
        <v>1280</v>
      </c>
      <c r="AK12" t="s">
        <v>1329</v>
      </c>
      <c r="AO12" s="105" t="s">
        <v>617</v>
      </c>
      <c r="AQ12" t="s">
        <v>1370</v>
      </c>
      <c r="CB12" t="s">
        <v>10</v>
      </c>
      <c r="CE12" s="41" t="s">
        <v>339</v>
      </c>
      <c r="CG12" t="s">
        <v>1394</v>
      </c>
    </row>
    <row r="13" spans="1:97" x14ac:dyDescent="0.35">
      <c r="B13" s="51" t="s">
        <v>88</v>
      </c>
      <c r="C13" t="s">
        <v>184</v>
      </c>
      <c r="D13" s="91" t="s">
        <v>659</v>
      </c>
      <c r="G13" s="91" t="s">
        <v>659</v>
      </c>
      <c r="I13" s="66" t="s">
        <v>511</v>
      </c>
      <c r="K13" t="s">
        <v>1281</v>
      </c>
      <c r="M13" t="s">
        <v>1281</v>
      </c>
      <c r="O13" t="s">
        <v>1281</v>
      </c>
      <c r="S13" s="105" t="s">
        <v>472</v>
      </c>
      <c r="U13" t="s">
        <v>1319</v>
      </c>
      <c r="AA13" t="s">
        <v>1281</v>
      </c>
      <c r="AK13" t="s">
        <v>1330</v>
      </c>
      <c r="AO13" s="105" t="s">
        <v>617</v>
      </c>
      <c r="AQ13" t="s">
        <v>1371</v>
      </c>
      <c r="CB13" t="s">
        <v>11</v>
      </c>
      <c r="CE13" s="41" t="s">
        <v>1127</v>
      </c>
      <c r="CG13" t="s">
        <v>1117</v>
      </c>
    </row>
    <row r="14" spans="1:97" x14ac:dyDescent="0.35">
      <c r="B14" s="51" t="s">
        <v>230</v>
      </c>
      <c r="C14" t="s">
        <v>185</v>
      </c>
      <c r="D14" s="91" t="s">
        <v>1150</v>
      </c>
      <c r="G14" s="91" t="s">
        <v>1150</v>
      </c>
      <c r="I14" s="66" t="s">
        <v>1197</v>
      </c>
      <c r="K14" t="s">
        <v>1282</v>
      </c>
      <c r="M14" t="s">
        <v>1282</v>
      </c>
      <c r="O14" t="s">
        <v>1282</v>
      </c>
      <c r="S14" s="105" t="s">
        <v>472</v>
      </c>
      <c r="U14" t="s">
        <v>1320</v>
      </c>
      <c r="AA14" t="s">
        <v>1282</v>
      </c>
      <c r="AK14" t="s">
        <v>1331</v>
      </c>
      <c r="AO14" s="105" t="s">
        <v>617</v>
      </c>
      <c r="AQ14" t="s">
        <v>1372</v>
      </c>
      <c r="CB14" t="s">
        <v>84</v>
      </c>
      <c r="CE14" s="41" t="s">
        <v>342</v>
      </c>
      <c r="CG14" t="s">
        <v>707</v>
      </c>
      <c r="CI14" s="6"/>
    </row>
    <row r="15" spans="1:97" x14ac:dyDescent="0.35">
      <c r="B15" s="51" t="s">
        <v>171</v>
      </c>
      <c r="C15" t="s">
        <v>186</v>
      </c>
      <c r="D15" s="91" t="s">
        <v>1151</v>
      </c>
      <c r="G15" s="91" t="s">
        <v>1151</v>
      </c>
      <c r="I15" s="66" t="s">
        <v>1198</v>
      </c>
      <c r="K15" s="105" t="s">
        <v>472</v>
      </c>
      <c r="M15" s="105" t="s">
        <v>472</v>
      </c>
      <c r="O15" s="105" t="s">
        <v>472</v>
      </c>
      <c r="S15" s="105" t="s">
        <v>472</v>
      </c>
      <c r="U15" t="s">
        <v>1321</v>
      </c>
      <c r="AA15" s="105" t="s">
        <v>472</v>
      </c>
      <c r="AK15" s="105" t="s">
        <v>617</v>
      </c>
      <c r="AO15" s="105" t="s">
        <v>617</v>
      </c>
      <c r="AQ15" t="s">
        <v>1373</v>
      </c>
      <c r="CB15" t="s">
        <v>465</v>
      </c>
      <c r="CE15" s="41" t="s">
        <v>1128</v>
      </c>
      <c r="CG15" t="s">
        <v>1118</v>
      </c>
    </row>
    <row r="16" spans="1:97" x14ac:dyDescent="0.35">
      <c r="C16" t="s">
        <v>187</v>
      </c>
      <c r="D16" s="91" t="s">
        <v>1152</v>
      </c>
      <c r="G16" s="91" t="s">
        <v>1152</v>
      </c>
      <c r="I16" s="66" t="s">
        <v>1199</v>
      </c>
      <c r="K16" s="105" t="s">
        <v>472</v>
      </c>
      <c r="L16" s="97"/>
      <c r="M16" s="105" t="s">
        <v>472</v>
      </c>
      <c r="N16" s="97"/>
      <c r="O16" s="105" t="s">
        <v>472</v>
      </c>
      <c r="Q16" s="52"/>
      <c r="S16" t="s">
        <v>1287</v>
      </c>
      <c r="U16" t="s">
        <v>1322</v>
      </c>
      <c r="AA16" s="105" t="s">
        <v>472</v>
      </c>
      <c r="AK16" s="105" t="s">
        <v>617</v>
      </c>
      <c r="AO16" t="s">
        <v>1339</v>
      </c>
      <c r="AQ16" t="s">
        <v>1374</v>
      </c>
      <c r="CB16" t="s">
        <v>464</v>
      </c>
      <c r="CE16" s="41" t="s">
        <v>1130</v>
      </c>
      <c r="CG16" t="s">
        <v>1119</v>
      </c>
    </row>
    <row r="17" spans="3:85" x14ac:dyDescent="0.35">
      <c r="C17" t="s">
        <v>188</v>
      </c>
      <c r="D17" s="91" t="s">
        <v>1153</v>
      </c>
      <c r="G17" s="91" t="s">
        <v>1153</v>
      </c>
      <c r="I17" s="66" t="s">
        <v>1200</v>
      </c>
      <c r="K17" s="105" t="s">
        <v>472</v>
      </c>
      <c r="L17" s="97"/>
      <c r="M17" s="105" t="s">
        <v>472</v>
      </c>
      <c r="N17" s="97"/>
      <c r="O17" s="105" t="s">
        <v>472</v>
      </c>
      <c r="S17" t="s">
        <v>1288</v>
      </c>
      <c r="AA17" s="105" t="s">
        <v>472</v>
      </c>
      <c r="AK17" s="105" t="s">
        <v>617</v>
      </c>
      <c r="AO17" t="s">
        <v>1340</v>
      </c>
      <c r="CB17" t="s">
        <v>85</v>
      </c>
      <c r="CE17" s="41" t="s">
        <v>1131</v>
      </c>
      <c r="CG17" t="s">
        <v>708</v>
      </c>
    </row>
    <row r="18" spans="3:85" x14ac:dyDescent="0.35">
      <c r="C18" t="s">
        <v>189</v>
      </c>
      <c r="D18" s="91" t="s">
        <v>1154</v>
      </c>
      <c r="G18" s="91" t="s">
        <v>1154</v>
      </c>
      <c r="I18" s="66" t="s">
        <v>1201</v>
      </c>
      <c r="K18" s="105" t="s">
        <v>472</v>
      </c>
      <c r="L18" s="97"/>
      <c r="M18" s="105" t="s">
        <v>472</v>
      </c>
      <c r="N18" s="97"/>
      <c r="O18" s="105" t="s">
        <v>472</v>
      </c>
      <c r="S18" t="s">
        <v>1289</v>
      </c>
      <c r="AA18" s="105" t="s">
        <v>472</v>
      </c>
      <c r="AK18" s="105" t="s">
        <v>617</v>
      </c>
      <c r="AO18" t="s">
        <v>1341</v>
      </c>
      <c r="CB18" t="s">
        <v>683</v>
      </c>
      <c r="CE18" s="63" t="s">
        <v>1139</v>
      </c>
      <c r="CG18" t="s">
        <v>1397</v>
      </c>
    </row>
    <row r="19" spans="3:85" x14ac:dyDescent="0.35">
      <c r="C19" t="s">
        <v>190</v>
      </c>
      <c r="D19" s="91" t="s">
        <v>1155</v>
      </c>
      <c r="G19" s="91" t="s">
        <v>1155</v>
      </c>
      <c r="I19" s="66" t="s">
        <v>1202</v>
      </c>
      <c r="J19" s="57"/>
      <c r="K19" s="105" t="s">
        <v>472</v>
      </c>
      <c r="L19" s="97"/>
      <c r="M19" s="105" t="s">
        <v>472</v>
      </c>
      <c r="N19" s="97"/>
      <c r="O19" s="105" t="s">
        <v>472</v>
      </c>
      <c r="S19" t="s">
        <v>1290</v>
      </c>
      <c r="AA19" s="105" t="s">
        <v>472</v>
      </c>
      <c r="AK19" s="105" t="s">
        <v>617</v>
      </c>
      <c r="AO19" t="s">
        <v>1342</v>
      </c>
      <c r="CB19" t="s">
        <v>682</v>
      </c>
      <c r="CE19" s="9"/>
      <c r="CG19" t="s">
        <v>1398</v>
      </c>
    </row>
    <row r="20" spans="3:85" x14ac:dyDescent="0.35">
      <c r="C20" t="s">
        <v>191</v>
      </c>
      <c r="D20" s="91" t="s">
        <v>1156</v>
      </c>
      <c r="G20" s="91" t="s">
        <v>1156</v>
      </c>
      <c r="I20" s="66" t="s">
        <v>1203</v>
      </c>
      <c r="J20" s="58"/>
      <c r="K20" s="105" t="s">
        <v>472</v>
      </c>
      <c r="L20" s="97"/>
      <c r="M20" s="105" t="s">
        <v>472</v>
      </c>
      <c r="N20" s="97"/>
      <c r="O20" s="105" t="s">
        <v>472</v>
      </c>
      <c r="S20" t="s">
        <v>1291</v>
      </c>
      <c r="AA20" s="105" t="s">
        <v>472</v>
      </c>
      <c r="AK20" s="105" t="s">
        <v>617</v>
      </c>
      <c r="AO20" t="s">
        <v>1343</v>
      </c>
      <c r="BE20" s="21"/>
      <c r="CB20" t="s">
        <v>86</v>
      </c>
      <c r="CG20" t="s">
        <v>1392</v>
      </c>
    </row>
    <row r="21" spans="3:85" x14ac:dyDescent="0.35">
      <c r="C21" t="s">
        <v>176</v>
      </c>
      <c r="D21" s="91" t="s">
        <v>1157</v>
      </c>
      <c r="G21" s="91" t="s">
        <v>1157</v>
      </c>
      <c r="I21" s="66" t="s">
        <v>1204</v>
      </c>
      <c r="J21" s="58"/>
      <c r="K21" s="105" t="s">
        <v>472</v>
      </c>
      <c r="L21" s="97"/>
      <c r="M21" s="105" t="s">
        <v>472</v>
      </c>
      <c r="N21" s="97"/>
      <c r="O21" s="105" t="s">
        <v>472</v>
      </c>
      <c r="S21" t="s">
        <v>1292</v>
      </c>
      <c r="AA21" s="105" t="s">
        <v>472</v>
      </c>
      <c r="AK21" s="105" t="s">
        <v>617</v>
      </c>
      <c r="AO21" t="s">
        <v>452</v>
      </c>
      <c r="BE21" s="21"/>
      <c r="CB21" t="s">
        <v>336</v>
      </c>
      <c r="CE21" s="41"/>
      <c r="CG21" t="s">
        <v>1395</v>
      </c>
    </row>
    <row r="22" spans="3:85" x14ac:dyDescent="0.35">
      <c r="C22" t="s">
        <v>192</v>
      </c>
      <c r="D22" s="91" t="s">
        <v>1158</v>
      </c>
      <c r="G22" s="91" t="s">
        <v>1158</v>
      </c>
      <c r="I22" s="66" t="s">
        <v>1205</v>
      </c>
      <c r="J22" s="58"/>
      <c r="K22" t="s">
        <v>1287</v>
      </c>
      <c r="M22" t="s">
        <v>1287</v>
      </c>
      <c r="O22" t="s">
        <v>1287</v>
      </c>
      <c r="S22" t="s">
        <v>1293</v>
      </c>
      <c r="AA22" t="s">
        <v>1287</v>
      </c>
      <c r="AK22" t="s">
        <v>1339</v>
      </c>
      <c r="AO22" t="s">
        <v>1344</v>
      </c>
      <c r="BE22" s="21"/>
      <c r="CB22" t="s">
        <v>337</v>
      </c>
      <c r="CE22" s="41"/>
      <c r="CG22" t="s">
        <v>1393</v>
      </c>
    </row>
    <row r="23" spans="3:85" x14ac:dyDescent="0.35">
      <c r="C23" t="s">
        <v>193</v>
      </c>
      <c r="D23" s="91" t="s">
        <v>1159</v>
      </c>
      <c r="G23" s="91" t="s">
        <v>1159</v>
      </c>
      <c r="I23" s="66" t="s">
        <v>1206</v>
      </c>
      <c r="J23" s="58"/>
      <c r="K23" t="s">
        <v>1288</v>
      </c>
      <c r="M23" t="s">
        <v>1288</v>
      </c>
      <c r="O23" t="s">
        <v>1288</v>
      </c>
      <c r="S23" t="s">
        <v>1294</v>
      </c>
      <c r="AA23" t="s">
        <v>1288</v>
      </c>
      <c r="AK23" t="s">
        <v>1340</v>
      </c>
      <c r="AO23" t="s">
        <v>1345</v>
      </c>
      <c r="BE23" s="9"/>
      <c r="CB23" t="s">
        <v>338</v>
      </c>
      <c r="CE23" s="41"/>
      <c r="CG23" t="s">
        <v>1396</v>
      </c>
    </row>
    <row r="24" spans="3:85" x14ac:dyDescent="0.35">
      <c r="C24" t="s">
        <v>194</v>
      </c>
      <c r="D24" s="91" t="s">
        <v>1160</v>
      </c>
      <c r="G24" s="91" t="s">
        <v>1160</v>
      </c>
      <c r="I24" s="66" t="s">
        <v>1207</v>
      </c>
      <c r="K24" t="s">
        <v>1289</v>
      </c>
      <c r="M24" t="s">
        <v>1289</v>
      </c>
      <c r="O24" t="s">
        <v>1289</v>
      </c>
      <c r="S24" t="s">
        <v>1295</v>
      </c>
      <c r="AA24" t="s">
        <v>1289</v>
      </c>
      <c r="AK24" t="s">
        <v>1341</v>
      </c>
      <c r="AO24" t="s">
        <v>1346</v>
      </c>
      <c r="BE24" s="9"/>
      <c r="CE24" s="41"/>
      <c r="CG24" t="s">
        <v>1417</v>
      </c>
    </row>
    <row r="25" spans="3:85" x14ac:dyDescent="0.35">
      <c r="C25" t="s">
        <v>195</v>
      </c>
      <c r="D25" s="91" t="s">
        <v>1161</v>
      </c>
      <c r="G25" s="91" t="s">
        <v>1161</v>
      </c>
      <c r="I25" s="66" t="s">
        <v>1208</v>
      </c>
      <c r="K25" t="s">
        <v>1290</v>
      </c>
      <c r="M25" t="s">
        <v>1290</v>
      </c>
      <c r="O25" t="s">
        <v>1290</v>
      </c>
      <c r="S25" t="s">
        <v>1296</v>
      </c>
      <c r="AA25" t="s">
        <v>1290</v>
      </c>
      <c r="AK25" t="s">
        <v>1342</v>
      </c>
      <c r="AO25" t="s">
        <v>1347</v>
      </c>
      <c r="BE25" s="9"/>
      <c r="CE25" s="41"/>
      <c r="CG25" t="s">
        <v>1418</v>
      </c>
    </row>
    <row r="26" spans="3:85" x14ac:dyDescent="0.35">
      <c r="C26" t="s">
        <v>196</v>
      </c>
      <c r="D26" s="91" t="s">
        <v>1162</v>
      </c>
      <c r="G26" s="91" t="s">
        <v>1162</v>
      </c>
      <c r="I26" s="66" t="s">
        <v>1209</v>
      </c>
      <c r="K26" t="s">
        <v>1291</v>
      </c>
      <c r="M26" t="s">
        <v>1291</v>
      </c>
      <c r="O26" t="s">
        <v>1291</v>
      </c>
      <c r="S26" t="s">
        <v>1297</v>
      </c>
      <c r="AA26" t="s">
        <v>1291</v>
      </c>
      <c r="AK26" t="s">
        <v>1343</v>
      </c>
      <c r="AO26" t="s">
        <v>1348</v>
      </c>
      <c r="BE26" s="9"/>
      <c r="CE26" s="41"/>
    </row>
    <row r="27" spans="3:85" x14ac:dyDescent="0.35">
      <c r="C27" t="s">
        <v>197</v>
      </c>
      <c r="D27" s="91" t="s">
        <v>1163</v>
      </c>
      <c r="G27" s="91" t="s">
        <v>1163</v>
      </c>
      <c r="I27" s="66" t="s">
        <v>1210</v>
      </c>
      <c r="K27" t="s">
        <v>1292</v>
      </c>
      <c r="M27" t="s">
        <v>1292</v>
      </c>
      <c r="O27" t="s">
        <v>1292</v>
      </c>
      <c r="S27" t="s">
        <v>1298</v>
      </c>
      <c r="AA27" t="s">
        <v>1292</v>
      </c>
      <c r="AK27" t="s">
        <v>452</v>
      </c>
      <c r="AO27" t="s">
        <v>1349</v>
      </c>
      <c r="CE27" s="61"/>
    </row>
    <row r="28" spans="3:85" x14ac:dyDescent="0.35">
      <c r="C28" t="s">
        <v>198</v>
      </c>
      <c r="D28" s="91" t="s">
        <v>1164</v>
      </c>
      <c r="G28" s="91" t="s">
        <v>1164</v>
      </c>
      <c r="I28" s="66" t="s">
        <v>1211</v>
      </c>
      <c r="K28" t="s">
        <v>1293</v>
      </c>
      <c r="M28" t="s">
        <v>1293</v>
      </c>
      <c r="O28" t="s">
        <v>1293</v>
      </c>
      <c r="S28" t="s">
        <v>1299</v>
      </c>
      <c r="AA28" t="s">
        <v>1293</v>
      </c>
      <c r="AK28" t="s">
        <v>1344</v>
      </c>
      <c r="AO28" t="s">
        <v>1350</v>
      </c>
    </row>
    <row r="29" spans="3:85" x14ac:dyDescent="0.35">
      <c r="C29" t="s">
        <v>199</v>
      </c>
      <c r="D29" s="91" t="s">
        <v>1165</v>
      </c>
      <c r="G29" s="91" t="s">
        <v>1165</v>
      </c>
      <c r="I29" s="66" t="s">
        <v>1212</v>
      </c>
      <c r="K29" t="s">
        <v>1294</v>
      </c>
      <c r="M29" t="s">
        <v>1294</v>
      </c>
      <c r="O29" t="s">
        <v>1294</v>
      </c>
      <c r="S29" t="s">
        <v>1300</v>
      </c>
      <c r="U29" s="52"/>
      <c r="AA29" t="s">
        <v>1294</v>
      </c>
      <c r="AK29" t="s">
        <v>1345</v>
      </c>
      <c r="AO29" t="s">
        <v>1351</v>
      </c>
    </row>
    <row r="30" spans="3:85" x14ac:dyDescent="0.35">
      <c r="C30" t="s">
        <v>200</v>
      </c>
      <c r="D30" s="91" t="s">
        <v>1166</v>
      </c>
      <c r="G30" s="91" t="s">
        <v>1166</v>
      </c>
      <c r="I30" s="66" t="s">
        <v>1213</v>
      </c>
      <c r="K30" t="s">
        <v>1295</v>
      </c>
      <c r="M30" t="s">
        <v>1295</v>
      </c>
      <c r="O30" t="s">
        <v>1295</v>
      </c>
      <c r="S30" t="s">
        <v>1301</v>
      </c>
      <c r="AA30" t="s">
        <v>1295</v>
      </c>
      <c r="AK30" t="s">
        <v>1346</v>
      </c>
      <c r="AO30" t="s">
        <v>1352</v>
      </c>
    </row>
    <row r="31" spans="3:85" x14ac:dyDescent="0.35">
      <c r="C31" t="s">
        <v>201</v>
      </c>
      <c r="D31" s="91" t="s">
        <v>1167</v>
      </c>
      <c r="G31" s="91" t="s">
        <v>1167</v>
      </c>
      <c r="I31" s="66" t="s">
        <v>1214</v>
      </c>
      <c r="K31" t="s">
        <v>1296</v>
      </c>
      <c r="M31" t="s">
        <v>1296</v>
      </c>
      <c r="O31" t="s">
        <v>1296</v>
      </c>
      <c r="S31" t="s">
        <v>1302</v>
      </c>
      <c r="AA31" t="s">
        <v>1296</v>
      </c>
      <c r="AK31" t="s">
        <v>1347</v>
      </c>
      <c r="AO31" t="s">
        <v>1353</v>
      </c>
    </row>
    <row r="32" spans="3:85" x14ac:dyDescent="0.35">
      <c r="C32" t="s">
        <v>202</v>
      </c>
      <c r="D32" s="91" t="s">
        <v>1168</v>
      </c>
      <c r="G32" s="91" t="s">
        <v>1168</v>
      </c>
      <c r="I32" s="66" t="s">
        <v>1215</v>
      </c>
      <c r="K32" t="s">
        <v>1297</v>
      </c>
      <c r="M32" t="s">
        <v>1297</v>
      </c>
      <c r="O32" t="s">
        <v>1297</v>
      </c>
      <c r="S32" t="s">
        <v>1303</v>
      </c>
      <c r="U32" s="37"/>
      <c r="AA32" t="s">
        <v>1297</v>
      </c>
      <c r="AK32" t="s">
        <v>1348</v>
      </c>
      <c r="AO32" t="s">
        <v>1354</v>
      </c>
    </row>
    <row r="33" spans="3:41" x14ac:dyDescent="0.35">
      <c r="C33" t="s">
        <v>203</v>
      </c>
      <c r="D33" s="91" t="s">
        <v>1169</v>
      </c>
      <c r="G33" s="91" t="s">
        <v>1169</v>
      </c>
      <c r="I33" s="66" t="s">
        <v>1216</v>
      </c>
      <c r="K33" t="s">
        <v>1298</v>
      </c>
      <c r="M33" t="s">
        <v>1298</v>
      </c>
      <c r="O33" t="s">
        <v>1298</v>
      </c>
      <c r="S33" t="s">
        <v>1304</v>
      </c>
      <c r="U33" s="47"/>
      <c r="AA33" t="s">
        <v>1298</v>
      </c>
      <c r="AK33" t="s">
        <v>1349</v>
      </c>
      <c r="AO33" t="s">
        <v>1355</v>
      </c>
    </row>
    <row r="34" spans="3:41" x14ac:dyDescent="0.35">
      <c r="C34" t="s">
        <v>204</v>
      </c>
      <c r="D34" s="91" t="s">
        <v>1170</v>
      </c>
      <c r="G34" s="91" t="s">
        <v>1170</v>
      </c>
      <c r="I34" s="66" t="s">
        <v>1217</v>
      </c>
      <c r="K34" t="s">
        <v>1299</v>
      </c>
      <c r="M34" t="s">
        <v>1299</v>
      </c>
      <c r="O34" t="s">
        <v>1299</v>
      </c>
      <c r="S34" t="s">
        <v>1305</v>
      </c>
      <c r="U34" s="47"/>
      <c r="AA34" t="s">
        <v>1299</v>
      </c>
      <c r="AK34" t="s">
        <v>1350</v>
      </c>
      <c r="AO34" t="s">
        <v>1356</v>
      </c>
    </row>
    <row r="35" spans="3:41" x14ac:dyDescent="0.35">
      <c r="C35" t="s">
        <v>205</v>
      </c>
      <c r="D35" s="91" t="s">
        <v>896</v>
      </c>
      <c r="G35" s="91" t="s">
        <v>896</v>
      </c>
      <c r="I35" s="66" t="s">
        <v>1218</v>
      </c>
      <c r="K35" t="s">
        <v>1300</v>
      </c>
      <c r="M35" t="s">
        <v>1300</v>
      </c>
      <c r="O35" t="s">
        <v>1300</v>
      </c>
      <c r="S35" t="s">
        <v>1306</v>
      </c>
      <c r="U35" s="47"/>
      <c r="AA35" t="s">
        <v>1300</v>
      </c>
      <c r="AK35" t="s">
        <v>1351</v>
      </c>
      <c r="AO35" t="s">
        <v>1357</v>
      </c>
    </row>
    <row r="36" spans="3:41" x14ac:dyDescent="0.35">
      <c r="C36" t="s">
        <v>177</v>
      </c>
      <c r="D36" s="91" t="s">
        <v>1171</v>
      </c>
      <c r="G36" s="91" t="s">
        <v>1171</v>
      </c>
      <c r="I36" s="66" t="s">
        <v>900</v>
      </c>
      <c r="K36" t="s">
        <v>1301</v>
      </c>
      <c r="M36" t="s">
        <v>1301</v>
      </c>
      <c r="O36" t="s">
        <v>1301</v>
      </c>
      <c r="S36" t="s">
        <v>1307</v>
      </c>
      <c r="U36" s="47"/>
      <c r="AA36" t="s">
        <v>1301</v>
      </c>
      <c r="AK36" t="s">
        <v>1352</v>
      </c>
      <c r="AO36" t="s">
        <v>1358</v>
      </c>
    </row>
    <row r="37" spans="3:41" x14ac:dyDescent="0.35">
      <c r="C37" t="s">
        <v>206</v>
      </c>
      <c r="D37" s="91" t="s">
        <v>1172</v>
      </c>
      <c r="G37" s="91" t="s">
        <v>1172</v>
      </c>
      <c r="I37" s="66" t="s">
        <v>1219</v>
      </c>
      <c r="K37" t="s">
        <v>1302</v>
      </c>
      <c r="M37" t="s">
        <v>1302</v>
      </c>
      <c r="O37" t="s">
        <v>1302</v>
      </c>
      <c r="S37" t="s">
        <v>1308</v>
      </c>
      <c r="U37" s="47"/>
      <c r="AA37" t="s">
        <v>1302</v>
      </c>
      <c r="AK37" t="s">
        <v>1353</v>
      </c>
      <c r="AO37" t="s">
        <v>1359</v>
      </c>
    </row>
    <row r="38" spans="3:41" x14ac:dyDescent="0.35">
      <c r="C38" t="s">
        <v>207</v>
      </c>
      <c r="D38" s="91" t="s">
        <v>1173</v>
      </c>
      <c r="G38" s="91" t="s">
        <v>1173</v>
      </c>
      <c r="I38" s="66" t="s">
        <v>1220</v>
      </c>
      <c r="K38" t="s">
        <v>1303</v>
      </c>
      <c r="M38" t="s">
        <v>1303</v>
      </c>
      <c r="O38" t="s">
        <v>1303</v>
      </c>
      <c r="S38" t="s">
        <v>1309</v>
      </c>
      <c r="U38" s="47"/>
      <c r="AA38" t="s">
        <v>1303</v>
      </c>
      <c r="AK38" t="s">
        <v>1354</v>
      </c>
      <c r="AO38" t="s">
        <v>1360</v>
      </c>
    </row>
    <row r="39" spans="3:41" x14ac:dyDescent="0.35">
      <c r="C39" t="s">
        <v>456</v>
      </c>
      <c r="D39" s="91" t="s">
        <v>1174</v>
      </c>
      <c r="G39" s="91" t="s">
        <v>1174</v>
      </c>
      <c r="I39" s="66" t="s">
        <v>1221</v>
      </c>
      <c r="K39" t="s">
        <v>1304</v>
      </c>
      <c r="M39" t="s">
        <v>1304</v>
      </c>
      <c r="O39" t="s">
        <v>1304</v>
      </c>
      <c r="S39" t="s">
        <v>1310</v>
      </c>
      <c r="U39" s="47"/>
      <c r="AA39" t="s">
        <v>1304</v>
      </c>
      <c r="AK39" t="s">
        <v>1355</v>
      </c>
      <c r="AO39" t="s">
        <v>1361</v>
      </c>
    </row>
    <row r="40" spans="3:41" x14ac:dyDescent="0.35">
      <c r="C40" t="s">
        <v>208</v>
      </c>
      <c r="D40" s="91" t="s">
        <v>1175</v>
      </c>
      <c r="G40" s="91" t="s">
        <v>1175</v>
      </c>
      <c r="I40" s="66" t="s">
        <v>1222</v>
      </c>
      <c r="K40" t="s">
        <v>1305</v>
      </c>
      <c r="M40" t="s">
        <v>1305</v>
      </c>
      <c r="O40" t="s">
        <v>1305</v>
      </c>
      <c r="S40" t="s">
        <v>1311</v>
      </c>
      <c r="U40" s="47"/>
      <c r="AA40" t="s">
        <v>1305</v>
      </c>
      <c r="AK40" t="s">
        <v>1356</v>
      </c>
      <c r="AO40" t="s">
        <v>1362</v>
      </c>
    </row>
    <row r="41" spans="3:41" x14ac:dyDescent="0.35">
      <c r="C41" t="s">
        <v>209</v>
      </c>
      <c r="D41" s="91" t="s">
        <v>1176</v>
      </c>
      <c r="G41" s="91" t="s">
        <v>1176</v>
      </c>
      <c r="I41" s="66" t="s">
        <v>1223</v>
      </c>
      <c r="K41" t="s">
        <v>1306</v>
      </c>
      <c r="M41" t="s">
        <v>1306</v>
      </c>
      <c r="O41" t="s">
        <v>1306</v>
      </c>
      <c r="S41" t="s">
        <v>1312</v>
      </c>
      <c r="U41" s="47"/>
      <c r="AA41" t="s">
        <v>1306</v>
      </c>
      <c r="AK41" t="s">
        <v>1357</v>
      </c>
      <c r="AO41" t="s">
        <v>1363</v>
      </c>
    </row>
    <row r="42" spans="3:41" x14ac:dyDescent="0.35">
      <c r="C42" t="s">
        <v>212</v>
      </c>
      <c r="D42" s="91" t="s">
        <v>1177</v>
      </c>
      <c r="G42" s="91" t="s">
        <v>1177</v>
      </c>
      <c r="I42" s="66" t="s">
        <v>1224</v>
      </c>
      <c r="K42" t="s">
        <v>1307</v>
      </c>
      <c r="M42" t="s">
        <v>1307</v>
      </c>
      <c r="O42" t="s">
        <v>1307</v>
      </c>
      <c r="U42" s="47"/>
      <c r="AA42" t="s">
        <v>1307</v>
      </c>
      <c r="AK42" t="s">
        <v>1358</v>
      </c>
      <c r="AO42" t="s">
        <v>1364</v>
      </c>
    </row>
    <row r="43" spans="3:41" x14ac:dyDescent="0.35">
      <c r="C43" t="s">
        <v>213</v>
      </c>
      <c r="D43" s="91" t="s">
        <v>1178</v>
      </c>
      <c r="G43" s="91" t="s">
        <v>1178</v>
      </c>
      <c r="I43" s="66" t="s">
        <v>1225</v>
      </c>
      <c r="K43" t="s">
        <v>1308</v>
      </c>
      <c r="M43" t="s">
        <v>1308</v>
      </c>
      <c r="O43" t="s">
        <v>1308</v>
      </c>
      <c r="U43" s="47"/>
      <c r="AA43" t="s">
        <v>1308</v>
      </c>
      <c r="AK43" t="s">
        <v>1359</v>
      </c>
    </row>
    <row r="44" spans="3:41" x14ac:dyDescent="0.35">
      <c r="C44" t="s">
        <v>210</v>
      </c>
      <c r="D44" s="91" t="s">
        <v>1179</v>
      </c>
      <c r="G44" s="91" t="s">
        <v>1179</v>
      </c>
      <c r="I44" s="66" t="s">
        <v>1226</v>
      </c>
      <c r="K44" t="s">
        <v>1309</v>
      </c>
      <c r="M44" t="s">
        <v>1309</v>
      </c>
      <c r="O44" t="s">
        <v>1309</v>
      </c>
      <c r="U44" s="52"/>
      <c r="AA44" t="s">
        <v>1309</v>
      </c>
      <c r="AK44" t="s">
        <v>1360</v>
      </c>
    </row>
    <row r="45" spans="3:41" x14ac:dyDescent="0.35">
      <c r="C45" t="s">
        <v>211</v>
      </c>
      <c r="D45" s="91" t="s">
        <v>1180</v>
      </c>
      <c r="G45" s="91" t="s">
        <v>1180</v>
      </c>
      <c r="I45" s="66" t="s">
        <v>1227</v>
      </c>
      <c r="K45" t="s">
        <v>1310</v>
      </c>
      <c r="M45" t="s">
        <v>1310</v>
      </c>
      <c r="O45" t="s">
        <v>1310</v>
      </c>
      <c r="U45" s="47"/>
      <c r="AA45" t="s">
        <v>1310</v>
      </c>
      <c r="AK45" t="s">
        <v>1361</v>
      </c>
    </row>
    <row r="46" spans="3:41" x14ac:dyDescent="0.35">
      <c r="C46" t="s">
        <v>214</v>
      </c>
      <c r="D46" s="91" t="s">
        <v>897</v>
      </c>
      <c r="G46" s="91" t="s">
        <v>897</v>
      </c>
      <c r="I46" s="66" t="s">
        <v>1228</v>
      </c>
      <c r="K46" t="s">
        <v>1311</v>
      </c>
      <c r="M46" t="s">
        <v>1311</v>
      </c>
      <c r="O46" t="s">
        <v>1311</v>
      </c>
      <c r="U46" s="47"/>
      <c r="AA46" t="s">
        <v>1311</v>
      </c>
      <c r="AK46" t="s">
        <v>1362</v>
      </c>
    </row>
    <row r="47" spans="3:41" x14ac:dyDescent="0.35">
      <c r="C47" t="s">
        <v>324</v>
      </c>
      <c r="D47" s="91" t="s">
        <v>898</v>
      </c>
      <c r="G47" s="91" t="s">
        <v>898</v>
      </c>
      <c r="I47" s="66" t="s">
        <v>901</v>
      </c>
      <c r="K47" t="s">
        <v>1312</v>
      </c>
      <c r="M47" t="s">
        <v>1312</v>
      </c>
      <c r="O47" t="s">
        <v>1312</v>
      </c>
      <c r="AA47" t="s">
        <v>1312</v>
      </c>
      <c r="AK47" t="s">
        <v>1363</v>
      </c>
    </row>
    <row r="48" spans="3:41" x14ac:dyDescent="0.35">
      <c r="C48" t="s">
        <v>454</v>
      </c>
      <c r="D48" s="91" t="s">
        <v>899</v>
      </c>
      <c r="G48" s="91" t="s">
        <v>899</v>
      </c>
      <c r="I48" s="66" t="s">
        <v>902</v>
      </c>
      <c r="K48" t="s">
        <v>1313</v>
      </c>
      <c r="M48" t="s">
        <v>1313</v>
      </c>
      <c r="O48" t="s">
        <v>1313</v>
      </c>
      <c r="AA48" t="s">
        <v>1313</v>
      </c>
      <c r="AK48" t="s">
        <v>1364</v>
      </c>
    </row>
    <row r="49" spans="3:37" x14ac:dyDescent="0.35">
      <c r="C49" t="s">
        <v>325</v>
      </c>
      <c r="D49" s="91" t="s">
        <v>1181</v>
      </c>
      <c r="G49" s="91" t="s">
        <v>1181</v>
      </c>
      <c r="I49" s="66" t="s">
        <v>903</v>
      </c>
      <c r="K49" t="s">
        <v>1314</v>
      </c>
      <c r="M49" t="s">
        <v>1314</v>
      </c>
      <c r="O49" t="s">
        <v>1314</v>
      </c>
      <c r="AA49" t="s">
        <v>1314</v>
      </c>
      <c r="AK49" t="s">
        <v>1365</v>
      </c>
    </row>
    <row r="50" spans="3:37" x14ac:dyDescent="0.35">
      <c r="C50" t="s">
        <v>326</v>
      </c>
      <c r="D50" s="91" t="s">
        <v>1182</v>
      </c>
      <c r="G50" s="91" t="s">
        <v>1182</v>
      </c>
      <c r="I50" s="66" t="s">
        <v>1229</v>
      </c>
      <c r="K50" t="s">
        <v>1315</v>
      </c>
      <c r="M50" t="s">
        <v>1315</v>
      </c>
      <c r="O50" t="s">
        <v>1315</v>
      </c>
      <c r="W50" s="25"/>
      <c r="AA50" t="s">
        <v>1315</v>
      </c>
      <c r="AK50" t="s">
        <v>1366</v>
      </c>
    </row>
    <row r="51" spans="3:37" x14ac:dyDescent="0.35">
      <c r="C51" t="s">
        <v>327</v>
      </c>
      <c r="D51" s="91" t="s">
        <v>1183</v>
      </c>
      <c r="G51" s="91" t="s">
        <v>1183</v>
      </c>
      <c r="I51" s="66" t="s">
        <v>1230</v>
      </c>
      <c r="K51" t="s">
        <v>1316</v>
      </c>
      <c r="M51" t="s">
        <v>1316</v>
      </c>
      <c r="O51" t="s">
        <v>1316</v>
      </c>
      <c r="X51" s="25"/>
      <c r="AA51" t="s">
        <v>1316</v>
      </c>
      <c r="AK51" t="s">
        <v>1367</v>
      </c>
    </row>
    <row r="52" spans="3:37" x14ac:dyDescent="0.35">
      <c r="C52" t="s">
        <v>328</v>
      </c>
      <c r="D52" s="91" t="s">
        <v>1184</v>
      </c>
      <c r="G52" s="91" t="s">
        <v>1184</v>
      </c>
      <c r="I52" s="66" t="s">
        <v>1231</v>
      </c>
      <c r="K52" t="s">
        <v>1317</v>
      </c>
      <c r="M52" t="s">
        <v>1317</v>
      </c>
      <c r="O52" t="s">
        <v>1317</v>
      </c>
      <c r="AA52" t="s">
        <v>1317</v>
      </c>
      <c r="AK52" t="s">
        <v>1368</v>
      </c>
    </row>
    <row r="53" spans="3:37" x14ac:dyDescent="0.35">
      <c r="C53" t="s">
        <v>178</v>
      </c>
      <c r="D53" s="91" t="s">
        <v>1185</v>
      </c>
      <c r="G53" s="91" t="s">
        <v>1185</v>
      </c>
      <c r="I53" s="66" t="s">
        <v>1232</v>
      </c>
      <c r="K53" t="s">
        <v>1112</v>
      </c>
      <c r="M53" t="s">
        <v>1112</v>
      </c>
      <c r="O53" t="s">
        <v>1112</v>
      </c>
      <c r="AA53" t="s">
        <v>1112</v>
      </c>
      <c r="AK53" t="s">
        <v>1369</v>
      </c>
    </row>
    <row r="54" spans="3:37" x14ac:dyDescent="0.35">
      <c r="C54" t="s">
        <v>215</v>
      </c>
      <c r="D54" s="91" t="s">
        <v>1186</v>
      </c>
      <c r="G54" s="91" t="s">
        <v>1186</v>
      </c>
      <c r="I54" s="66" t="s">
        <v>1233</v>
      </c>
      <c r="K54" t="s">
        <v>1318</v>
      </c>
      <c r="M54" t="s">
        <v>1318</v>
      </c>
      <c r="O54" t="s">
        <v>1318</v>
      </c>
      <c r="AA54" t="s">
        <v>1318</v>
      </c>
      <c r="AK54" t="s">
        <v>1113</v>
      </c>
    </row>
    <row r="55" spans="3:37" x14ac:dyDescent="0.35">
      <c r="C55" t="s">
        <v>216</v>
      </c>
      <c r="D55" s="91" t="s">
        <v>1187</v>
      </c>
      <c r="G55" s="91" t="s">
        <v>1187</v>
      </c>
      <c r="I55" s="66" t="s">
        <v>1234</v>
      </c>
      <c r="K55" t="s">
        <v>1319</v>
      </c>
      <c r="M55" t="s">
        <v>1319</v>
      </c>
      <c r="O55" t="s">
        <v>1319</v>
      </c>
      <c r="AA55" t="s">
        <v>1319</v>
      </c>
      <c r="AK55" t="s">
        <v>1370</v>
      </c>
    </row>
    <row r="56" spans="3:37" x14ac:dyDescent="0.35">
      <c r="C56" t="s">
        <v>217</v>
      </c>
      <c r="D56" s="91" t="s">
        <v>1188</v>
      </c>
      <c r="G56" s="91" t="s">
        <v>1188</v>
      </c>
      <c r="I56" s="66" t="s">
        <v>1235</v>
      </c>
      <c r="K56" t="s">
        <v>1320</v>
      </c>
      <c r="M56" t="s">
        <v>1320</v>
      </c>
      <c r="O56" t="s">
        <v>1320</v>
      </c>
      <c r="AA56" t="s">
        <v>1320</v>
      </c>
      <c r="AK56" t="s">
        <v>1371</v>
      </c>
    </row>
    <row r="57" spans="3:37" x14ac:dyDescent="0.35">
      <c r="C57" t="s">
        <v>224</v>
      </c>
      <c r="D57" s="91" t="s">
        <v>1189</v>
      </c>
      <c r="G57" s="91" t="s">
        <v>1189</v>
      </c>
      <c r="I57" s="66" t="s">
        <v>1236</v>
      </c>
      <c r="K57" t="s">
        <v>1321</v>
      </c>
      <c r="M57" t="s">
        <v>1321</v>
      </c>
      <c r="O57" t="s">
        <v>1321</v>
      </c>
      <c r="AA57" t="s">
        <v>1321</v>
      </c>
      <c r="AK57" t="s">
        <v>1372</v>
      </c>
    </row>
    <row r="58" spans="3:37" x14ac:dyDescent="0.35">
      <c r="C58" t="s">
        <v>218</v>
      </c>
      <c r="D58" s="91" t="s">
        <v>1190</v>
      </c>
      <c r="G58" s="91" t="s">
        <v>1190</v>
      </c>
      <c r="I58" s="66" t="s">
        <v>1237</v>
      </c>
      <c r="K58" t="s">
        <v>1322</v>
      </c>
      <c r="M58" t="s">
        <v>1322</v>
      </c>
      <c r="O58" t="s">
        <v>1322</v>
      </c>
      <c r="AA58" t="s">
        <v>1322</v>
      </c>
      <c r="AK58" t="s">
        <v>1373</v>
      </c>
    </row>
    <row r="59" spans="3:37" x14ac:dyDescent="0.35">
      <c r="C59" t="s">
        <v>219</v>
      </c>
      <c r="D59" s="66" t="s">
        <v>1191</v>
      </c>
      <c r="I59" s="66" t="s">
        <v>1238</v>
      </c>
      <c r="K59" t="s">
        <v>1323</v>
      </c>
      <c r="M59" t="s">
        <v>1323</v>
      </c>
      <c r="AK59" t="s">
        <v>1374</v>
      </c>
    </row>
    <row r="60" spans="3:37" x14ac:dyDescent="0.35">
      <c r="C60" t="s">
        <v>220</v>
      </c>
      <c r="D60" s="66" t="s">
        <v>1192</v>
      </c>
      <c r="K60" t="s">
        <v>1324</v>
      </c>
      <c r="M60" t="s">
        <v>1324</v>
      </c>
    </row>
    <row r="61" spans="3:37" x14ac:dyDescent="0.35">
      <c r="C61" t="s">
        <v>221</v>
      </c>
      <c r="D61" s="66" t="s">
        <v>1193</v>
      </c>
      <c r="K61" t="s">
        <v>1325</v>
      </c>
      <c r="M61" t="s">
        <v>1325</v>
      </c>
    </row>
    <row r="62" spans="3:37" x14ac:dyDescent="0.35">
      <c r="C62" t="s">
        <v>222</v>
      </c>
      <c r="D62" s="66" t="s">
        <v>1194</v>
      </c>
      <c r="K62" t="s">
        <v>1326</v>
      </c>
      <c r="M62" t="s">
        <v>1326</v>
      </c>
    </row>
    <row r="63" spans="3:37" x14ac:dyDescent="0.35">
      <c r="C63" t="s">
        <v>223</v>
      </c>
      <c r="D63" s="66" t="s">
        <v>1195</v>
      </c>
      <c r="K63" t="s">
        <v>1327</v>
      </c>
      <c r="M63" t="s">
        <v>1327</v>
      </c>
    </row>
    <row r="64" spans="3:37" x14ac:dyDescent="0.35">
      <c r="C64" t="s">
        <v>225</v>
      </c>
      <c r="D64" s="66" t="s">
        <v>1196</v>
      </c>
      <c r="K64" t="s">
        <v>1328</v>
      </c>
      <c r="M64" t="s">
        <v>1328</v>
      </c>
    </row>
    <row r="65" spans="3:13" x14ac:dyDescent="0.35">
      <c r="C65" t="s">
        <v>226</v>
      </c>
      <c r="D65" s="66" t="s">
        <v>616</v>
      </c>
      <c r="K65" t="s">
        <v>1329</v>
      </c>
      <c r="M65" t="s">
        <v>1329</v>
      </c>
    </row>
    <row r="66" spans="3:13" x14ac:dyDescent="0.35">
      <c r="C66" t="s">
        <v>227</v>
      </c>
      <c r="D66" s="66" t="s">
        <v>511</v>
      </c>
      <c r="K66" t="s">
        <v>1330</v>
      </c>
      <c r="M66" t="s">
        <v>1330</v>
      </c>
    </row>
    <row r="67" spans="3:13" x14ac:dyDescent="0.35">
      <c r="C67" s="51" t="s">
        <v>231</v>
      </c>
      <c r="D67" s="66" t="s">
        <v>1197</v>
      </c>
      <c r="K67" t="s">
        <v>1331</v>
      </c>
      <c r="M67" t="s">
        <v>1331</v>
      </c>
    </row>
    <row r="68" spans="3:13" x14ac:dyDescent="0.35">
      <c r="C68" s="51" t="s">
        <v>230</v>
      </c>
      <c r="D68" s="66" t="s">
        <v>1198</v>
      </c>
      <c r="K68" s="105" t="s">
        <v>617</v>
      </c>
      <c r="M68" s="105" t="s">
        <v>617</v>
      </c>
    </row>
    <row r="69" spans="3:13" x14ac:dyDescent="0.35">
      <c r="D69" s="66" t="s">
        <v>1199</v>
      </c>
      <c r="K69" s="105" t="s">
        <v>617</v>
      </c>
      <c r="M69" s="105" t="s">
        <v>617</v>
      </c>
    </row>
    <row r="70" spans="3:13" x14ac:dyDescent="0.35">
      <c r="D70" s="66" t="s">
        <v>1200</v>
      </c>
      <c r="K70" s="105" t="s">
        <v>617</v>
      </c>
      <c r="M70" s="105" t="s">
        <v>617</v>
      </c>
    </row>
    <row r="71" spans="3:13" x14ac:dyDescent="0.35">
      <c r="D71" s="66" t="s">
        <v>1201</v>
      </c>
      <c r="K71" s="105" t="s">
        <v>617</v>
      </c>
      <c r="M71" s="105" t="s">
        <v>617</v>
      </c>
    </row>
    <row r="72" spans="3:13" x14ac:dyDescent="0.35">
      <c r="D72" s="66" t="s">
        <v>1202</v>
      </c>
      <c r="K72" s="105" t="s">
        <v>617</v>
      </c>
      <c r="M72" s="105" t="s">
        <v>617</v>
      </c>
    </row>
    <row r="73" spans="3:13" x14ac:dyDescent="0.35">
      <c r="D73" s="66" t="s">
        <v>1203</v>
      </c>
      <c r="K73" s="105" t="s">
        <v>617</v>
      </c>
      <c r="M73" s="105" t="s">
        <v>617</v>
      </c>
    </row>
    <row r="74" spans="3:13" x14ac:dyDescent="0.35">
      <c r="D74" s="66" t="s">
        <v>1204</v>
      </c>
      <c r="K74" s="105" t="s">
        <v>617</v>
      </c>
      <c r="M74" s="105" t="s">
        <v>617</v>
      </c>
    </row>
    <row r="75" spans="3:13" x14ac:dyDescent="0.35">
      <c r="D75" s="66" t="s">
        <v>1205</v>
      </c>
      <c r="K75" t="s">
        <v>1339</v>
      </c>
      <c r="M75" t="s">
        <v>1339</v>
      </c>
    </row>
    <row r="76" spans="3:13" x14ac:dyDescent="0.35">
      <c r="D76" s="66" t="s">
        <v>1206</v>
      </c>
      <c r="K76" t="s">
        <v>1340</v>
      </c>
      <c r="M76" t="s">
        <v>1340</v>
      </c>
    </row>
    <row r="77" spans="3:13" x14ac:dyDescent="0.35">
      <c r="D77" s="66" t="s">
        <v>1207</v>
      </c>
      <c r="K77" t="s">
        <v>1341</v>
      </c>
      <c r="M77" t="s">
        <v>1341</v>
      </c>
    </row>
    <row r="78" spans="3:13" x14ac:dyDescent="0.35">
      <c r="D78" s="66" t="s">
        <v>1208</v>
      </c>
      <c r="K78" t="s">
        <v>1342</v>
      </c>
      <c r="M78" t="s">
        <v>1342</v>
      </c>
    </row>
    <row r="79" spans="3:13" x14ac:dyDescent="0.35">
      <c r="D79" s="66" t="s">
        <v>1209</v>
      </c>
      <c r="K79" t="s">
        <v>1343</v>
      </c>
      <c r="M79" t="s">
        <v>1343</v>
      </c>
    </row>
    <row r="80" spans="3:13" x14ac:dyDescent="0.35">
      <c r="D80" s="66" t="s">
        <v>1210</v>
      </c>
      <c r="K80" t="s">
        <v>452</v>
      </c>
      <c r="M80" t="s">
        <v>452</v>
      </c>
    </row>
    <row r="81" spans="4:13" x14ac:dyDescent="0.35">
      <c r="D81" s="66" t="s">
        <v>1211</v>
      </c>
      <c r="K81" t="s">
        <v>1344</v>
      </c>
      <c r="M81" t="s">
        <v>1344</v>
      </c>
    </row>
    <row r="82" spans="4:13" x14ac:dyDescent="0.35">
      <c r="D82" s="66" t="s">
        <v>1212</v>
      </c>
      <c r="K82" t="s">
        <v>1345</v>
      </c>
      <c r="M82" t="s">
        <v>1345</v>
      </c>
    </row>
    <row r="83" spans="4:13" x14ac:dyDescent="0.35">
      <c r="D83" s="66" t="s">
        <v>1213</v>
      </c>
      <c r="K83" t="s">
        <v>1346</v>
      </c>
      <c r="M83" t="s">
        <v>1346</v>
      </c>
    </row>
    <row r="84" spans="4:13" x14ac:dyDescent="0.35">
      <c r="D84" s="66" t="s">
        <v>1214</v>
      </c>
      <c r="K84" t="s">
        <v>1347</v>
      </c>
      <c r="M84" t="s">
        <v>1347</v>
      </c>
    </row>
    <row r="85" spans="4:13" x14ac:dyDescent="0.35">
      <c r="D85" s="66" t="s">
        <v>1215</v>
      </c>
      <c r="K85" t="s">
        <v>1348</v>
      </c>
      <c r="M85" t="s">
        <v>1348</v>
      </c>
    </row>
    <row r="86" spans="4:13" x14ac:dyDescent="0.35">
      <c r="D86" s="66" t="s">
        <v>1216</v>
      </c>
      <c r="K86" t="s">
        <v>1349</v>
      </c>
      <c r="M86" t="s">
        <v>1349</v>
      </c>
    </row>
    <row r="87" spans="4:13" x14ac:dyDescent="0.35">
      <c r="D87" s="66" t="s">
        <v>1217</v>
      </c>
      <c r="K87" t="s">
        <v>1350</v>
      </c>
      <c r="M87" t="s">
        <v>1350</v>
      </c>
    </row>
    <row r="88" spans="4:13" x14ac:dyDescent="0.35">
      <c r="D88" s="66" t="s">
        <v>1218</v>
      </c>
      <c r="K88" t="s">
        <v>1351</v>
      </c>
      <c r="M88" t="s">
        <v>1351</v>
      </c>
    </row>
    <row r="89" spans="4:13" x14ac:dyDescent="0.35">
      <c r="D89" s="66" t="s">
        <v>900</v>
      </c>
      <c r="K89" t="s">
        <v>1352</v>
      </c>
      <c r="M89" t="s">
        <v>1352</v>
      </c>
    </row>
    <row r="90" spans="4:13" x14ac:dyDescent="0.35">
      <c r="D90" s="66" t="s">
        <v>1219</v>
      </c>
      <c r="K90" t="s">
        <v>1353</v>
      </c>
      <c r="M90" t="s">
        <v>1353</v>
      </c>
    </row>
    <row r="91" spans="4:13" x14ac:dyDescent="0.35">
      <c r="D91" s="66" t="s">
        <v>1220</v>
      </c>
      <c r="K91" t="s">
        <v>1354</v>
      </c>
      <c r="M91" t="s">
        <v>1354</v>
      </c>
    </row>
    <row r="92" spans="4:13" x14ac:dyDescent="0.35">
      <c r="D92" s="66" t="s">
        <v>1221</v>
      </c>
      <c r="K92" t="s">
        <v>1355</v>
      </c>
      <c r="M92" t="s">
        <v>1355</v>
      </c>
    </row>
    <row r="93" spans="4:13" x14ac:dyDescent="0.35">
      <c r="D93" s="66" t="s">
        <v>1222</v>
      </c>
      <c r="K93" t="s">
        <v>1356</v>
      </c>
      <c r="M93" t="s">
        <v>1356</v>
      </c>
    </row>
    <row r="94" spans="4:13" x14ac:dyDescent="0.35">
      <c r="D94" s="66" t="s">
        <v>1223</v>
      </c>
      <c r="K94" t="s">
        <v>1357</v>
      </c>
      <c r="M94" t="s">
        <v>1357</v>
      </c>
    </row>
    <row r="95" spans="4:13" x14ac:dyDescent="0.35">
      <c r="D95" s="66" t="s">
        <v>1224</v>
      </c>
      <c r="K95" t="s">
        <v>1358</v>
      </c>
      <c r="M95" t="s">
        <v>1358</v>
      </c>
    </row>
    <row r="96" spans="4:13" x14ac:dyDescent="0.35">
      <c r="D96" s="66" t="s">
        <v>1225</v>
      </c>
      <c r="K96" t="s">
        <v>1359</v>
      </c>
      <c r="M96" t="s">
        <v>1359</v>
      </c>
    </row>
    <row r="97" spans="4:13" x14ac:dyDescent="0.35">
      <c r="D97" s="66" t="s">
        <v>1226</v>
      </c>
      <c r="K97" t="s">
        <v>1360</v>
      </c>
      <c r="M97" t="s">
        <v>1360</v>
      </c>
    </row>
    <row r="98" spans="4:13" x14ac:dyDescent="0.35">
      <c r="D98" s="66" t="s">
        <v>1227</v>
      </c>
      <c r="K98" t="s">
        <v>1361</v>
      </c>
      <c r="M98" t="s">
        <v>1361</v>
      </c>
    </row>
    <row r="99" spans="4:13" x14ac:dyDescent="0.35">
      <c r="D99" s="66" t="s">
        <v>1228</v>
      </c>
      <c r="K99" t="s">
        <v>1362</v>
      </c>
      <c r="M99" t="s">
        <v>1362</v>
      </c>
    </row>
    <row r="100" spans="4:13" x14ac:dyDescent="0.35">
      <c r="D100" s="66" t="s">
        <v>901</v>
      </c>
      <c r="K100" t="s">
        <v>1363</v>
      </c>
      <c r="M100" t="s">
        <v>1363</v>
      </c>
    </row>
    <row r="101" spans="4:13" x14ac:dyDescent="0.35">
      <c r="D101" s="66" t="s">
        <v>902</v>
      </c>
      <c r="K101" t="s">
        <v>1364</v>
      </c>
      <c r="M101" t="s">
        <v>1364</v>
      </c>
    </row>
    <row r="102" spans="4:13" x14ac:dyDescent="0.35">
      <c r="D102" s="66" t="s">
        <v>903</v>
      </c>
      <c r="K102" t="s">
        <v>1365</v>
      </c>
      <c r="M102" t="s">
        <v>1365</v>
      </c>
    </row>
    <row r="103" spans="4:13" x14ac:dyDescent="0.35">
      <c r="D103" s="66" t="s">
        <v>1229</v>
      </c>
      <c r="K103" t="s">
        <v>1366</v>
      </c>
      <c r="M103" t="s">
        <v>1366</v>
      </c>
    </row>
    <row r="104" spans="4:13" x14ac:dyDescent="0.35">
      <c r="D104" s="66" t="s">
        <v>1230</v>
      </c>
      <c r="K104" t="s">
        <v>1367</v>
      </c>
      <c r="L104" s="35"/>
      <c r="M104" t="s">
        <v>1367</v>
      </c>
    </row>
    <row r="105" spans="4:13" x14ac:dyDescent="0.35">
      <c r="D105" s="66" t="s">
        <v>1231</v>
      </c>
      <c r="K105" t="s">
        <v>1368</v>
      </c>
      <c r="L105" s="35"/>
      <c r="M105" t="s">
        <v>1368</v>
      </c>
    </row>
    <row r="106" spans="4:13" x14ac:dyDescent="0.35">
      <c r="D106" s="66" t="s">
        <v>1232</v>
      </c>
      <c r="K106" t="s">
        <v>1369</v>
      </c>
      <c r="L106" s="35"/>
      <c r="M106" t="s">
        <v>1369</v>
      </c>
    </row>
    <row r="107" spans="4:13" x14ac:dyDescent="0.35">
      <c r="D107" s="66" t="s">
        <v>1233</v>
      </c>
      <c r="K107" t="s">
        <v>1113</v>
      </c>
      <c r="M107" t="s">
        <v>1113</v>
      </c>
    </row>
    <row r="108" spans="4:13" x14ac:dyDescent="0.35">
      <c r="D108" s="66" t="s">
        <v>1234</v>
      </c>
      <c r="K108" t="s">
        <v>1370</v>
      </c>
      <c r="M108" t="s">
        <v>1370</v>
      </c>
    </row>
    <row r="109" spans="4:13" x14ac:dyDescent="0.35">
      <c r="D109" s="66" t="s">
        <v>1235</v>
      </c>
      <c r="K109" t="s">
        <v>1371</v>
      </c>
      <c r="M109" t="s">
        <v>1371</v>
      </c>
    </row>
    <row r="110" spans="4:13" x14ac:dyDescent="0.35">
      <c r="D110" s="66" t="s">
        <v>1236</v>
      </c>
      <c r="K110" t="s">
        <v>1372</v>
      </c>
      <c r="M110" t="s">
        <v>1372</v>
      </c>
    </row>
    <row r="111" spans="4:13" x14ac:dyDescent="0.35">
      <c r="D111" s="66" t="s">
        <v>1237</v>
      </c>
      <c r="K111" t="s">
        <v>1373</v>
      </c>
      <c r="M111" t="s">
        <v>1373</v>
      </c>
    </row>
    <row r="112" spans="4:13" x14ac:dyDescent="0.35">
      <c r="D112" s="66" t="s">
        <v>1238</v>
      </c>
      <c r="K112" t="s">
        <v>1374</v>
      </c>
      <c r="M112" t="s">
        <v>1374</v>
      </c>
    </row>
    <row r="113" spans="4:13" x14ac:dyDescent="0.35">
      <c r="D113" s="67" t="s">
        <v>1239</v>
      </c>
      <c r="K113" s="67" t="s">
        <v>1375</v>
      </c>
      <c r="M113" t="s">
        <v>1387</v>
      </c>
    </row>
    <row r="114" spans="4:13" x14ac:dyDescent="0.35">
      <c r="D114" s="67" t="s">
        <v>1240</v>
      </c>
      <c r="K114" s="67" t="s">
        <v>1376</v>
      </c>
      <c r="M114" t="s">
        <v>453</v>
      </c>
    </row>
    <row r="115" spans="4:13" x14ac:dyDescent="0.35">
      <c r="D115" s="67" t="s">
        <v>1241</v>
      </c>
      <c r="K115" s="67" t="s">
        <v>1377</v>
      </c>
      <c r="M115" t="s">
        <v>1389</v>
      </c>
    </row>
    <row r="116" spans="4:13" x14ac:dyDescent="0.35">
      <c r="D116" s="67" t="s">
        <v>1242</v>
      </c>
      <c r="K116" t="s">
        <v>1378</v>
      </c>
      <c r="M116" t="s">
        <v>466</v>
      </c>
    </row>
    <row r="117" spans="4:13" x14ac:dyDescent="0.35">
      <c r="D117" s="67" t="s">
        <v>904</v>
      </c>
      <c r="K117" t="s">
        <v>1379</v>
      </c>
      <c r="M117" t="s">
        <v>468</v>
      </c>
    </row>
    <row r="118" spans="4:13" x14ac:dyDescent="0.35">
      <c r="D118" s="67" t="s">
        <v>1243</v>
      </c>
      <c r="K118" t="s">
        <v>1380</v>
      </c>
      <c r="M118" t="s">
        <v>467</v>
      </c>
    </row>
    <row r="119" spans="4:13" x14ac:dyDescent="0.35">
      <c r="D119" s="68" t="s">
        <v>1244</v>
      </c>
      <c r="K119" t="s">
        <v>1381</v>
      </c>
    </row>
    <row r="120" spans="4:13" x14ac:dyDescent="0.35">
      <c r="D120" s="68" t="s">
        <v>1245</v>
      </c>
      <c r="K120" t="s">
        <v>1382</v>
      </c>
    </row>
    <row r="121" spans="4:13" x14ac:dyDescent="0.35">
      <c r="D121" s="68" t="s">
        <v>1246</v>
      </c>
      <c r="K121" t="s">
        <v>1383</v>
      </c>
    </row>
    <row r="122" spans="4:13" x14ac:dyDescent="0.35">
      <c r="D122" s="68" t="s">
        <v>1247</v>
      </c>
      <c r="K122" t="s">
        <v>1384</v>
      </c>
    </row>
    <row r="123" spans="4:13" x14ac:dyDescent="0.35">
      <c r="D123" s="68" t="s">
        <v>1248</v>
      </c>
      <c r="K123" t="s">
        <v>1385</v>
      </c>
    </row>
    <row r="124" spans="4:13" x14ac:dyDescent="0.35">
      <c r="D124" s="68" t="s">
        <v>1249</v>
      </c>
      <c r="K124" t="s">
        <v>1386</v>
      </c>
    </row>
    <row r="125" spans="4:13" x14ac:dyDescent="0.35">
      <c r="D125" s="69" t="s">
        <v>644</v>
      </c>
      <c r="K125" t="s">
        <v>638</v>
      </c>
    </row>
    <row r="126" spans="4:13" x14ac:dyDescent="0.35">
      <c r="D126" s="69" t="s">
        <v>1250</v>
      </c>
      <c r="K126" t="s">
        <v>1387</v>
      </c>
    </row>
    <row r="127" spans="4:13" x14ac:dyDescent="0.35">
      <c r="D127" s="69" t="s">
        <v>906</v>
      </c>
      <c r="K127" t="s">
        <v>453</v>
      </c>
    </row>
    <row r="128" spans="4:13" x14ac:dyDescent="0.35">
      <c r="D128" s="69" t="s">
        <v>1251</v>
      </c>
      <c r="K128" t="s">
        <v>1388</v>
      </c>
    </row>
    <row r="129" spans="4:11" x14ac:dyDescent="0.35">
      <c r="D129" s="70" t="s">
        <v>1252</v>
      </c>
      <c r="K129" t="s">
        <v>1389</v>
      </c>
    </row>
    <row r="130" spans="4:11" x14ac:dyDescent="0.35">
      <c r="D130" s="70" t="s">
        <v>680</v>
      </c>
      <c r="K130" t="s">
        <v>466</v>
      </c>
    </row>
    <row r="131" spans="4:11" x14ac:dyDescent="0.35">
      <c r="D131" s="70" t="s">
        <v>1253</v>
      </c>
      <c r="K131" t="s">
        <v>1390</v>
      </c>
    </row>
    <row r="132" spans="4:11" x14ac:dyDescent="0.35">
      <c r="D132" s="70" t="s">
        <v>462</v>
      </c>
      <c r="K132" t="s">
        <v>463</v>
      </c>
    </row>
    <row r="133" spans="4:11" x14ac:dyDescent="0.35">
      <c r="K133" s="41" t="s">
        <v>87</v>
      </c>
    </row>
    <row r="134" spans="4:11" x14ac:dyDescent="0.35">
      <c r="K134" s="41" t="s">
        <v>312</v>
      </c>
    </row>
    <row r="135" spans="4:11" x14ac:dyDescent="0.35">
      <c r="K135" s="41" t="s">
        <v>313</v>
      </c>
    </row>
    <row r="136" spans="4:11" x14ac:dyDescent="0.35">
      <c r="K136" s="41" t="s">
        <v>314</v>
      </c>
    </row>
    <row r="137" spans="4:11" x14ac:dyDescent="0.35">
      <c r="K137" s="41" t="s">
        <v>315</v>
      </c>
    </row>
    <row r="138" spans="4:11" x14ac:dyDescent="0.35">
      <c r="K138" s="41" t="s">
        <v>318</v>
      </c>
    </row>
    <row r="139" spans="4:11" x14ac:dyDescent="0.35">
      <c r="K139" s="41" t="s">
        <v>319</v>
      </c>
    </row>
    <row r="140" spans="4:11" x14ac:dyDescent="0.35">
      <c r="K140" s="41" t="s">
        <v>320</v>
      </c>
    </row>
    <row r="141" spans="4:11" x14ac:dyDescent="0.35">
      <c r="K141" s="41" t="s">
        <v>321</v>
      </c>
    </row>
    <row r="142" spans="4:11" x14ac:dyDescent="0.35">
      <c r="K142" s="41" t="s">
        <v>322</v>
      </c>
    </row>
    <row r="143" spans="4:11" x14ac:dyDescent="0.35">
      <c r="K143" s="41" t="s">
        <v>50</v>
      </c>
    </row>
    <row r="144" spans="4:11" x14ac:dyDescent="0.35">
      <c r="K144" s="41" t="s">
        <v>49</v>
      </c>
    </row>
    <row r="145" spans="11:11" x14ac:dyDescent="0.35">
      <c r="K145" s="41" t="s">
        <v>47</v>
      </c>
    </row>
    <row r="146" spans="11:11" x14ac:dyDescent="0.35">
      <c r="K146" s="41" t="s">
        <v>52</v>
      </c>
    </row>
    <row r="147" spans="11:11" x14ac:dyDescent="0.35">
      <c r="K147" s="41" t="s">
        <v>51</v>
      </c>
    </row>
    <row r="148" spans="11:11" x14ac:dyDescent="0.35">
      <c r="K148" s="41" t="s">
        <v>233</v>
      </c>
    </row>
    <row r="149" spans="11:11" x14ac:dyDescent="0.35">
      <c r="K149" s="41" t="s">
        <v>64</v>
      </c>
    </row>
    <row r="150" spans="11:11" x14ac:dyDescent="0.35">
      <c r="K150" s="41" t="s">
        <v>48</v>
      </c>
    </row>
    <row r="151" spans="11:11" x14ac:dyDescent="0.35">
      <c r="K151" s="41" t="s">
        <v>53</v>
      </c>
    </row>
    <row r="152" spans="11:11" x14ac:dyDescent="0.35">
      <c r="K152" s="41" t="s">
        <v>460</v>
      </c>
    </row>
    <row r="153" spans="11:11" x14ac:dyDescent="0.35">
      <c r="K153" s="41" t="s">
        <v>323</v>
      </c>
    </row>
    <row r="154" spans="11:11" x14ac:dyDescent="0.35">
      <c r="K154" s="41" t="s">
        <v>468</v>
      </c>
    </row>
    <row r="155" spans="11:11" x14ac:dyDescent="0.35">
      <c r="K155" s="41" t="s">
        <v>467</v>
      </c>
    </row>
    <row r="163" spans="4:4" x14ac:dyDescent="0.35">
      <c r="D163" s="39"/>
    </row>
    <row r="164" spans="4:4" x14ac:dyDescent="0.35">
      <c r="D164" s="39"/>
    </row>
    <row r="165" spans="4:4" x14ac:dyDescent="0.35">
      <c r="D165" s="39"/>
    </row>
    <row r="166" spans="4:4" x14ac:dyDescent="0.35">
      <c r="D166" s="39"/>
    </row>
    <row r="167" spans="4:4" x14ac:dyDescent="0.35">
      <c r="D167" s="39"/>
    </row>
    <row r="168" spans="4:4" x14ac:dyDescent="0.35">
      <c r="D168" s="39"/>
    </row>
    <row r="169" spans="4:4" x14ac:dyDescent="0.35">
      <c r="D169" s="39"/>
    </row>
    <row r="170" spans="4:4" x14ac:dyDescent="0.35">
      <c r="D170" s="39"/>
    </row>
    <row r="171" spans="4:4" x14ac:dyDescent="0.35">
      <c r="D171" s="39"/>
    </row>
    <row r="172" spans="4:4" x14ac:dyDescent="0.35">
      <c r="D172" s="40"/>
    </row>
    <row r="173" spans="4:4" x14ac:dyDescent="0.35">
      <c r="D173" s="40"/>
    </row>
    <row r="174" spans="4:4" x14ac:dyDescent="0.35">
      <c r="D174" s="7"/>
    </row>
    <row r="175" spans="4:4" x14ac:dyDescent="0.35">
      <c r="D175" s="38"/>
    </row>
    <row r="176" spans="4:4" x14ac:dyDescent="0.35">
      <c r="D176" s="11"/>
    </row>
    <row r="282" spans="5:5" x14ac:dyDescent="0.35">
      <c r="E282" t="s">
        <v>89</v>
      </c>
    </row>
    <row r="283" spans="5:5" x14ac:dyDescent="0.35">
      <c r="E283" t="s">
        <v>90</v>
      </c>
    </row>
    <row r="284" spans="5:5" x14ac:dyDescent="0.35">
      <c r="E284" t="s">
        <v>91</v>
      </c>
    </row>
    <row r="285" spans="5:5" x14ac:dyDescent="0.35">
      <c r="E285" t="s">
        <v>92</v>
      </c>
    </row>
    <row r="286" spans="5:5" x14ac:dyDescent="0.35">
      <c r="E286" t="s">
        <v>93</v>
      </c>
    </row>
    <row r="287" spans="5:5" x14ac:dyDescent="0.35">
      <c r="E287" t="s">
        <v>94</v>
      </c>
    </row>
    <row r="288" spans="5:5" x14ac:dyDescent="0.35">
      <c r="E288" t="s">
        <v>95</v>
      </c>
    </row>
    <row r="289" spans="5:5" x14ac:dyDescent="0.35">
      <c r="E289" t="s">
        <v>96</v>
      </c>
    </row>
    <row r="290" spans="5:5" x14ac:dyDescent="0.35">
      <c r="E290" t="s">
        <v>97</v>
      </c>
    </row>
    <row r="291" spans="5:5" x14ac:dyDescent="0.35">
      <c r="E291" t="s">
        <v>98</v>
      </c>
    </row>
    <row r="292" spans="5:5" x14ac:dyDescent="0.35">
      <c r="E292" t="s">
        <v>99</v>
      </c>
    </row>
    <row r="293" spans="5:5" x14ac:dyDescent="0.35">
      <c r="E293" t="s">
        <v>100</v>
      </c>
    </row>
    <row r="294" spans="5:5" x14ac:dyDescent="0.35">
      <c r="E294" t="s">
        <v>101</v>
      </c>
    </row>
    <row r="295" spans="5:5" x14ac:dyDescent="0.35">
      <c r="E295" t="s">
        <v>102</v>
      </c>
    </row>
    <row r="296" spans="5:5" x14ac:dyDescent="0.35">
      <c r="E296" t="s">
        <v>103</v>
      </c>
    </row>
    <row r="297" spans="5:5" x14ac:dyDescent="0.35">
      <c r="E297" t="s">
        <v>104</v>
      </c>
    </row>
    <row r="298" spans="5:5" x14ac:dyDescent="0.35">
      <c r="E298" t="s">
        <v>105</v>
      </c>
    </row>
    <row r="299" spans="5:5" x14ac:dyDescent="0.35">
      <c r="E299" t="s">
        <v>106</v>
      </c>
    </row>
    <row r="300" spans="5:5" x14ac:dyDescent="0.35">
      <c r="E300" t="s">
        <v>107</v>
      </c>
    </row>
    <row r="301" spans="5:5" x14ac:dyDescent="0.35">
      <c r="E301" t="s">
        <v>108</v>
      </c>
    </row>
    <row r="302" spans="5:5" x14ac:dyDescent="0.35">
      <c r="E302" t="s">
        <v>109</v>
      </c>
    </row>
    <row r="303" spans="5:5" x14ac:dyDescent="0.35">
      <c r="E303" t="s">
        <v>110</v>
      </c>
    </row>
    <row r="304" spans="5:5" x14ac:dyDescent="0.35">
      <c r="E304" t="s">
        <v>111</v>
      </c>
    </row>
    <row r="305" spans="5:5" x14ac:dyDescent="0.35">
      <c r="E305" t="s">
        <v>112</v>
      </c>
    </row>
    <row r="306" spans="5:5" x14ac:dyDescent="0.35">
      <c r="E306" t="s">
        <v>113</v>
      </c>
    </row>
    <row r="307" spans="5:5" x14ac:dyDescent="0.35">
      <c r="E307" t="s">
        <v>114</v>
      </c>
    </row>
    <row r="308" spans="5:5" x14ac:dyDescent="0.35">
      <c r="E308" t="s">
        <v>115</v>
      </c>
    </row>
    <row r="309" spans="5:5" x14ac:dyDescent="0.35">
      <c r="E309" t="s">
        <v>116</v>
      </c>
    </row>
    <row r="310" spans="5:5" x14ac:dyDescent="0.35">
      <c r="E310" t="s">
        <v>117</v>
      </c>
    </row>
    <row r="311" spans="5:5" x14ac:dyDescent="0.35">
      <c r="E311" t="s">
        <v>118</v>
      </c>
    </row>
    <row r="312" spans="5:5" x14ac:dyDescent="0.35">
      <c r="E312" t="s">
        <v>119</v>
      </c>
    </row>
    <row r="313" spans="5:5" x14ac:dyDescent="0.35">
      <c r="E313" t="s">
        <v>120</v>
      </c>
    </row>
    <row r="314" spans="5:5" x14ac:dyDescent="0.35">
      <c r="E314" t="s">
        <v>121</v>
      </c>
    </row>
    <row r="315" spans="5:5" x14ac:dyDescent="0.35">
      <c r="E315" t="s">
        <v>122</v>
      </c>
    </row>
    <row r="316" spans="5:5" x14ac:dyDescent="0.35">
      <c r="E316" t="s">
        <v>123</v>
      </c>
    </row>
    <row r="317" spans="5:5" x14ac:dyDescent="0.35">
      <c r="E317" t="s">
        <v>124</v>
      </c>
    </row>
    <row r="318" spans="5:5" x14ac:dyDescent="0.35">
      <c r="E318" t="s">
        <v>125</v>
      </c>
    </row>
    <row r="319" spans="5:5" x14ac:dyDescent="0.35">
      <c r="E319" t="s">
        <v>126</v>
      </c>
    </row>
    <row r="320" spans="5:5" x14ac:dyDescent="0.35">
      <c r="E320" t="s">
        <v>127</v>
      </c>
    </row>
    <row r="321" spans="5:5" x14ac:dyDescent="0.35">
      <c r="E321" t="s">
        <v>128</v>
      </c>
    </row>
    <row r="322" spans="5:5" x14ac:dyDescent="0.35">
      <c r="E322" t="s">
        <v>129</v>
      </c>
    </row>
    <row r="323" spans="5:5" x14ac:dyDescent="0.35">
      <c r="E323" t="s">
        <v>130</v>
      </c>
    </row>
    <row r="324" spans="5:5" x14ac:dyDescent="0.35">
      <c r="E324" t="s">
        <v>131</v>
      </c>
    </row>
    <row r="325" spans="5:5" x14ac:dyDescent="0.35">
      <c r="E325" t="s">
        <v>132</v>
      </c>
    </row>
    <row r="326" spans="5:5" x14ac:dyDescent="0.35">
      <c r="E326" t="s">
        <v>133</v>
      </c>
    </row>
    <row r="327" spans="5:5" x14ac:dyDescent="0.35">
      <c r="E327" t="s">
        <v>134</v>
      </c>
    </row>
    <row r="328" spans="5:5" x14ac:dyDescent="0.35">
      <c r="E328" t="s">
        <v>135</v>
      </c>
    </row>
    <row r="329" spans="5:5" x14ac:dyDescent="0.35">
      <c r="E329" t="s">
        <v>136</v>
      </c>
    </row>
    <row r="330" spans="5:5" x14ac:dyDescent="0.35">
      <c r="E330" t="s">
        <v>137</v>
      </c>
    </row>
    <row r="331" spans="5:5" x14ac:dyDescent="0.35">
      <c r="E331" t="s">
        <v>138</v>
      </c>
    </row>
    <row r="332" spans="5:5" x14ac:dyDescent="0.35">
      <c r="E332" t="s">
        <v>139</v>
      </c>
    </row>
    <row r="333" spans="5:5" x14ac:dyDescent="0.35">
      <c r="E333" t="s">
        <v>140</v>
      </c>
    </row>
    <row r="334" spans="5:5" x14ac:dyDescent="0.35">
      <c r="E334" t="s">
        <v>141</v>
      </c>
    </row>
    <row r="335" spans="5:5" x14ac:dyDescent="0.35">
      <c r="E335" t="s">
        <v>142</v>
      </c>
    </row>
    <row r="336" spans="5:5" x14ac:dyDescent="0.35">
      <c r="E336" t="s">
        <v>143</v>
      </c>
    </row>
    <row r="337" spans="5:5" x14ac:dyDescent="0.35">
      <c r="E337" t="s">
        <v>144</v>
      </c>
    </row>
    <row r="338" spans="5:5" x14ac:dyDescent="0.35">
      <c r="E338" t="s">
        <v>145</v>
      </c>
    </row>
    <row r="339" spans="5:5" x14ac:dyDescent="0.35">
      <c r="E339" t="s">
        <v>146</v>
      </c>
    </row>
    <row r="340" spans="5:5" x14ac:dyDescent="0.35">
      <c r="E340" t="s">
        <v>147</v>
      </c>
    </row>
    <row r="341" spans="5:5" x14ac:dyDescent="0.35">
      <c r="E341" t="s">
        <v>148</v>
      </c>
    </row>
    <row r="342" spans="5:5" x14ac:dyDescent="0.35">
      <c r="E342" t="s">
        <v>149</v>
      </c>
    </row>
    <row r="343" spans="5:5" x14ac:dyDescent="0.35">
      <c r="E343" t="s">
        <v>150</v>
      </c>
    </row>
    <row r="344" spans="5:5" x14ac:dyDescent="0.35">
      <c r="E344" t="s">
        <v>151</v>
      </c>
    </row>
    <row r="345" spans="5:5" x14ac:dyDescent="0.35">
      <c r="E345" t="s">
        <v>152</v>
      </c>
    </row>
    <row r="357" spans="5:5" x14ac:dyDescent="0.35">
      <c r="E357" t="s">
        <v>1</v>
      </c>
    </row>
    <row r="358" spans="5:5" x14ac:dyDescent="0.35">
      <c r="E358" t="s">
        <v>88</v>
      </c>
    </row>
    <row r="374" spans="5:5" x14ac:dyDescent="0.35">
      <c r="E374" t="s">
        <v>155</v>
      </c>
    </row>
    <row r="375" spans="5:5" x14ac:dyDescent="0.35">
      <c r="E375" t="s">
        <v>2</v>
      </c>
    </row>
    <row r="376" spans="5:5" x14ac:dyDescent="0.35">
      <c r="E376" t="s">
        <v>156</v>
      </c>
    </row>
    <row r="377" spans="5:5" x14ac:dyDescent="0.35">
      <c r="E377" t="s">
        <v>75</v>
      </c>
    </row>
    <row r="378" spans="5:5" x14ac:dyDescent="0.35">
      <c r="E378" t="s">
        <v>157</v>
      </c>
    </row>
    <row r="379" spans="5:5" x14ac:dyDescent="0.35">
      <c r="E379" t="s">
        <v>261</v>
      </c>
    </row>
    <row r="380" spans="5:5" x14ac:dyDescent="0.35">
      <c r="E380" t="s">
        <v>158</v>
      </c>
    </row>
    <row r="381" spans="5:5" x14ac:dyDescent="0.35">
      <c r="E381" t="s">
        <v>159</v>
      </c>
    </row>
    <row r="382" spans="5:5" x14ac:dyDescent="0.35">
      <c r="E382" t="s">
        <v>160</v>
      </c>
    </row>
    <row r="383" spans="5:5" x14ac:dyDescent="0.35">
      <c r="E383" t="s">
        <v>161</v>
      </c>
    </row>
    <row r="384" spans="5:5" x14ac:dyDescent="0.35">
      <c r="E384" t="s">
        <v>162</v>
      </c>
    </row>
    <row r="385" spans="5:5" x14ac:dyDescent="0.35">
      <c r="E385" t="s">
        <v>163</v>
      </c>
    </row>
    <row r="386" spans="5:5" x14ac:dyDescent="0.35">
      <c r="E386" t="s">
        <v>164</v>
      </c>
    </row>
    <row r="387" spans="5:5" x14ac:dyDescent="0.35">
      <c r="E387" t="s">
        <v>165</v>
      </c>
    </row>
    <row r="388" spans="5:5" x14ac:dyDescent="0.35">
      <c r="E388" t="s">
        <v>63</v>
      </c>
    </row>
    <row r="389" spans="5:5" x14ac:dyDescent="0.35">
      <c r="E389" t="s">
        <v>166</v>
      </c>
    </row>
    <row r="390" spans="5:5" x14ac:dyDescent="0.35">
      <c r="E390" t="s">
        <v>167</v>
      </c>
    </row>
    <row r="391" spans="5:5" x14ac:dyDescent="0.35">
      <c r="E391" t="s">
        <v>168</v>
      </c>
    </row>
    <row r="392" spans="5:5" x14ac:dyDescent="0.35">
      <c r="E392" t="s">
        <v>3</v>
      </c>
    </row>
    <row r="393" spans="5:5" x14ac:dyDescent="0.35">
      <c r="E393" t="s">
        <v>169</v>
      </c>
    </row>
  </sheetData>
  <conditionalFormatting sqref="D59:D128">
    <cfRule type="cellIs" dxfId="10" priority="6" operator="lessThan">
      <formula>0</formula>
    </cfRule>
  </conditionalFormatting>
  <conditionalFormatting sqref="I6:I59">
    <cfRule type="cellIs" dxfId="9" priority="4" operator="lessThan">
      <formula>0</formula>
    </cfRule>
  </conditionalFormatting>
  <conditionalFormatting sqref="K113:K115">
    <cfRule type="cellIs" dxfId="8" priority="3" operator="lessThan">
      <formula>0</formula>
    </cfRule>
  </conditionalFormatting>
  <conditionalFormatting sqref="BA6:BA8">
    <cfRule type="cellIs" dxfId="7" priority="2" operator="lessThan">
      <formula>0</formula>
    </cfRule>
  </conditionalFormatting>
  <conditionalFormatting sqref="BD6 BC6:BC8">
    <cfRule type="cellIs" dxfId="6" priority="10" operator="lessThan">
      <formula>0</formula>
    </cfRule>
  </conditionalFormatting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BB31-79F4-47D5-840A-BEFFC216C4A7}">
  <sheetPr codeName="Sheet31">
    <tabColor rgb="FFFFFF00"/>
  </sheetPr>
  <dimension ref="A1:BB397"/>
  <sheetViews>
    <sheetView tabSelected="1" topLeftCell="U3" zoomScale="85" zoomScaleNormal="85" workbookViewId="0">
      <pane ySplit="3" topLeftCell="A42" activePane="bottomLeft" state="frozen"/>
      <selection activeCell="A3" sqref="A3"/>
      <selection pane="bottomLeft" activeCell="AI48" sqref="AI48:AI58"/>
    </sheetView>
  </sheetViews>
  <sheetFormatPr defaultRowHeight="14.5" x14ac:dyDescent="0.35"/>
  <cols>
    <col min="2" max="2" width="12.81640625" bestFit="1" customWidth="1"/>
    <col min="6" max="6" width="12.54296875" bestFit="1" customWidth="1"/>
    <col min="7" max="7" width="13.453125" bestFit="1" customWidth="1"/>
    <col min="8" max="8" width="14.26953125" bestFit="1" customWidth="1"/>
    <col min="9" max="9" width="12.54296875" bestFit="1" customWidth="1"/>
    <col min="11" max="11" width="12.81640625" bestFit="1" customWidth="1"/>
    <col min="12" max="12" width="13.26953125" bestFit="1" customWidth="1"/>
    <col min="14" max="14" width="11.81640625" bestFit="1" customWidth="1"/>
    <col min="15" max="15" width="12.54296875" bestFit="1" customWidth="1"/>
    <col min="21" max="21" width="11.453125" customWidth="1"/>
    <col min="28" max="28" width="13.54296875" customWidth="1"/>
    <col min="29" max="29" width="11.26953125" customWidth="1"/>
    <col min="30" max="30" width="19.54296875" bestFit="1" customWidth="1"/>
    <col min="31" max="31" width="7.81640625" bestFit="1" customWidth="1"/>
  </cols>
  <sheetData>
    <row r="1" spans="1:54" s="21" customFormat="1" ht="13" x14ac:dyDescent="0.3">
      <c r="A1" s="20" t="s">
        <v>250</v>
      </c>
    </row>
    <row r="2" spans="1:54" s="21" customFormat="1" ht="13" x14ac:dyDescent="0.3">
      <c r="A2" s="25" t="str">
        <f>+A5</f>
        <v>mapaGTAP</v>
      </c>
      <c r="B2" s="25">
        <f t="shared" ref="B2:BB2" si="0">+B5</f>
        <v>0</v>
      </c>
      <c r="C2" s="25">
        <f t="shared" si="0"/>
        <v>0</v>
      </c>
      <c r="D2" s="25">
        <f t="shared" si="0"/>
        <v>0</v>
      </c>
      <c r="E2" s="25" t="str">
        <f t="shared" si="0"/>
        <v>mapcGTAP</v>
      </c>
      <c r="F2" s="25">
        <f t="shared" si="0"/>
        <v>0</v>
      </c>
      <c r="G2" s="25">
        <f t="shared" ref="G2:Z2" si="1">+G5</f>
        <v>0</v>
      </c>
      <c r="H2" s="25" t="str">
        <f t="shared" si="1"/>
        <v>mapis</v>
      </c>
      <c r="I2" s="25">
        <f t="shared" si="1"/>
        <v>0</v>
      </c>
      <c r="J2" s="25"/>
      <c r="K2" s="25" t="str">
        <f t="shared" si="1"/>
        <v>mapk</v>
      </c>
      <c r="L2" s="25">
        <f t="shared" si="1"/>
        <v>0</v>
      </c>
      <c r="M2" s="25">
        <f t="shared" si="1"/>
        <v>0</v>
      </c>
      <c r="N2" s="25" t="str">
        <f t="shared" si="1"/>
        <v>mapInst</v>
      </c>
      <c r="O2" s="25">
        <f t="shared" si="1"/>
        <v>0</v>
      </c>
      <c r="P2" s="25"/>
      <c r="Q2" s="25" t="str">
        <f t="shared" si="1"/>
        <v>mapemi</v>
      </c>
      <c r="R2" s="25"/>
      <c r="S2" s="25">
        <f t="shared" si="1"/>
        <v>0</v>
      </c>
      <c r="T2" s="25"/>
      <c r="U2" s="25" t="str">
        <f t="shared" si="1"/>
        <v>mapRep</v>
      </c>
      <c r="V2" s="25"/>
      <c r="W2" s="25">
        <f t="shared" si="1"/>
        <v>0</v>
      </c>
      <c r="X2" s="25"/>
      <c r="Y2" s="25">
        <f t="shared" si="1"/>
        <v>0</v>
      </c>
      <c r="Z2" s="25">
        <f t="shared" si="1"/>
        <v>0</v>
      </c>
      <c r="AA2" s="25">
        <f t="shared" si="0"/>
        <v>0</v>
      </c>
      <c r="AB2" s="25" t="str">
        <f t="shared" si="0"/>
        <v>mapftax</v>
      </c>
      <c r="AC2" s="25">
        <f t="shared" si="0"/>
        <v>0</v>
      </c>
      <c r="AD2" s="25" t="str">
        <f t="shared" si="0"/>
        <v>map_is0_ghgInvUsr</v>
      </c>
      <c r="AE2" s="25">
        <f t="shared" si="0"/>
        <v>0</v>
      </c>
      <c r="AF2" s="25">
        <f t="shared" si="0"/>
        <v>0</v>
      </c>
      <c r="AG2" s="25">
        <f t="shared" si="0"/>
        <v>0</v>
      </c>
      <c r="AH2" s="25" t="str">
        <f t="shared" si="0"/>
        <v>mapaagr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0</v>
      </c>
      <c r="AV2" s="25">
        <f t="shared" si="0"/>
        <v>0</v>
      </c>
      <c r="AW2" s="25">
        <f t="shared" si="0"/>
        <v>0</v>
      </c>
      <c r="AX2" s="25">
        <f t="shared" si="0"/>
        <v>0</v>
      </c>
      <c r="AY2" s="25">
        <f t="shared" si="0"/>
        <v>0</v>
      </c>
      <c r="AZ2" s="25">
        <f t="shared" si="0"/>
        <v>0</v>
      </c>
      <c r="BA2" s="25">
        <f t="shared" si="0"/>
        <v>0</v>
      </c>
      <c r="BB2" s="25">
        <f t="shared" si="0"/>
        <v>0</v>
      </c>
    </row>
    <row r="3" spans="1:54" s="21" customFormat="1" ht="12.5" x14ac:dyDescent="0.25">
      <c r="A3" s="21" t="str">
        <f>+SUBSTITUTE(ADDRESS(1,COLUMN(),4),"1","")</f>
        <v>A</v>
      </c>
      <c r="B3" s="21" t="str">
        <f t="shared" ref="B3:BB3" si="2">+SUBSTITUTE(ADDRESS(1,COLUMN(),4),"1","")</f>
        <v>B</v>
      </c>
      <c r="C3" s="21" t="str">
        <f t="shared" si="2"/>
        <v>C</v>
      </c>
      <c r="D3" s="21" t="str">
        <f t="shared" si="2"/>
        <v>D</v>
      </c>
      <c r="E3" s="21" t="str">
        <f t="shared" si="2"/>
        <v>E</v>
      </c>
      <c r="F3" s="21" t="str">
        <f t="shared" si="2"/>
        <v>F</v>
      </c>
      <c r="G3" s="21" t="str">
        <f t="shared" si="2"/>
        <v>G</v>
      </c>
      <c r="H3" s="21" t="str">
        <f t="shared" si="2"/>
        <v>H</v>
      </c>
      <c r="I3" s="21" t="str">
        <f t="shared" si="2"/>
        <v>I</v>
      </c>
      <c r="K3" s="21" t="str">
        <f t="shared" si="2"/>
        <v>K</v>
      </c>
      <c r="L3" s="21" t="str">
        <f t="shared" si="2"/>
        <v>L</v>
      </c>
      <c r="M3" s="21" t="str">
        <f t="shared" si="2"/>
        <v>M</v>
      </c>
      <c r="N3" s="21" t="str">
        <f t="shared" si="2"/>
        <v>N</v>
      </c>
      <c r="O3" s="21" t="str">
        <f t="shared" si="2"/>
        <v>O</v>
      </c>
      <c r="Q3" s="21" t="str">
        <f t="shared" si="2"/>
        <v>Q</v>
      </c>
      <c r="S3" s="21" t="str">
        <f t="shared" si="2"/>
        <v>S</v>
      </c>
      <c r="U3" s="21" t="str">
        <f t="shared" si="2"/>
        <v>U</v>
      </c>
      <c r="W3" s="21" t="str">
        <f t="shared" si="2"/>
        <v>W</v>
      </c>
      <c r="Y3" s="21" t="str">
        <f t="shared" si="2"/>
        <v>Y</v>
      </c>
      <c r="Z3" s="21" t="str">
        <f t="shared" si="2"/>
        <v>Z</v>
      </c>
      <c r="AA3" s="21" t="str">
        <f t="shared" si="2"/>
        <v>AA</v>
      </c>
      <c r="AB3" s="21" t="str">
        <f t="shared" si="2"/>
        <v>AB</v>
      </c>
      <c r="AC3" s="21" t="str">
        <f t="shared" si="2"/>
        <v>AC</v>
      </c>
      <c r="AD3" s="21" t="str">
        <f t="shared" si="2"/>
        <v>AD</v>
      </c>
      <c r="AE3" s="21" t="str">
        <f t="shared" si="2"/>
        <v>AE</v>
      </c>
      <c r="AF3" s="21" t="str">
        <f t="shared" si="2"/>
        <v>AF</v>
      </c>
      <c r="AG3" s="21" t="str">
        <f t="shared" si="2"/>
        <v>AG</v>
      </c>
      <c r="AH3" s="21" t="str">
        <f t="shared" si="2"/>
        <v>AH</v>
      </c>
      <c r="AI3" s="21" t="str">
        <f t="shared" si="2"/>
        <v>AI</v>
      </c>
      <c r="AJ3" s="21" t="str">
        <f t="shared" si="2"/>
        <v>AJ</v>
      </c>
      <c r="AK3" s="21" t="str">
        <f t="shared" si="2"/>
        <v>AK</v>
      </c>
      <c r="AL3" s="21" t="str">
        <f t="shared" si="2"/>
        <v>AL</v>
      </c>
      <c r="AM3" s="21" t="str">
        <f t="shared" si="2"/>
        <v>AM</v>
      </c>
      <c r="AN3" s="21" t="str">
        <f t="shared" si="2"/>
        <v>AN</v>
      </c>
      <c r="AO3" s="21" t="str">
        <f t="shared" si="2"/>
        <v>AO</v>
      </c>
      <c r="AP3" s="21" t="str">
        <f t="shared" si="2"/>
        <v>AP</v>
      </c>
      <c r="AQ3" s="21" t="str">
        <f t="shared" si="2"/>
        <v>AQ</v>
      </c>
      <c r="AR3" s="21" t="str">
        <f t="shared" si="2"/>
        <v>AR</v>
      </c>
      <c r="AS3" s="21" t="str">
        <f t="shared" si="2"/>
        <v>AS</v>
      </c>
      <c r="AT3" s="21" t="str">
        <f t="shared" si="2"/>
        <v>AT</v>
      </c>
      <c r="AU3" s="21" t="str">
        <f t="shared" si="2"/>
        <v>AU</v>
      </c>
      <c r="AV3" s="21" t="str">
        <f t="shared" si="2"/>
        <v>AV</v>
      </c>
      <c r="AW3" s="21" t="str">
        <f t="shared" si="2"/>
        <v>AW</v>
      </c>
      <c r="AX3" s="21" t="str">
        <f t="shared" si="2"/>
        <v>AX</v>
      </c>
      <c r="AY3" s="21" t="str">
        <f t="shared" si="2"/>
        <v>AY</v>
      </c>
      <c r="AZ3" s="21" t="str">
        <f t="shared" si="2"/>
        <v>AZ</v>
      </c>
      <c r="BA3" s="21" t="str">
        <f t="shared" si="2"/>
        <v>BA</v>
      </c>
      <c r="BB3" s="21" t="str">
        <f t="shared" si="2"/>
        <v>BB</v>
      </c>
    </row>
    <row r="4" spans="1:54" s="21" customFormat="1" ht="13" x14ac:dyDescent="0.3">
      <c r="A4" s="25"/>
      <c r="B4" s="20"/>
      <c r="D4" s="26"/>
      <c r="Y4" s="21" t="s">
        <v>276</v>
      </c>
      <c r="AA4" s="21" t="s">
        <v>276</v>
      </c>
    </row>
    <row r="5" spans="1:54" s="27" customFormat="1" x14ac:dyDescent="0.35">
      <c r="A5" s="20" t="s">
        <v>248</v>
      </c>
      <c r="B5" s="21"/>
      <c r="C5" s="21"/>
      <c r="D5" s="20"/>
      <c r="E5" t="s">
        <v>251</v>
      </c>
      <c r="G5" s="20"/>
      <c r="H5" t="s">
        <v>271</v>
      </c>
      <c r="K5" s="28" t="s">
        <v>280</v>
      </c>
      <c r="M5" s="29"/>
      <c r="N5" s="29" t="s">
        <v>282</v>
      </c>
      <c r="Q5" s="28" t="s">
        <v>330</v>
      </c>
      <c r="R5" s="28"/>
      <c r="U5" t="s">
        <v>345</v>
      </c>
      <c r="V5" s="30"/>
      <c r="W5" s="28"/>
      <c r="X5" s="28"/>
      <c r="AA5" s="30"/>
      <c r="AB5" s="27" t="s">
        <v>461</v>
      </c>
      <c r="AC5" s="30"/>
      <c r="AD5" t="s">
        <v>1123</v>
      </c>
      <c r="AF5" s="21"/>
      <c r="AH5" s="27" t="s">
        <v>1405</v>
      </c>
      <c r="AM5" s="31"/>
      <c r="AP5" s="31"/>
      <c r="AR5" s="31"/>
    </row>
    <row r="6" spans="1:54" x14ac:dyDescent="0.35">
      <c r="A6" t="s">
        <v>175</v>
      </c>
      <c r="B6" t="s">
        <v>1144</v>
      </c>
      <c r="E6" t="s">
        <v>177</v>
      </c>
      <c r="F6" t="s">
        <v>1217</v>
      </c>
      <c r="H6" s="91" t="s">
        <v>1144</v>
      </c>
      <c r="I6" t="s">
        <v>1274</v>
      </c>
      <c r="K6" t="s">
        <v>153</v>
      </c>
      <c r="L6" t="s">
        <v>1323</v>
      </c>
      <c r="N6" t="s">
        <v>638</v>
      </c>
      <c r="O6" t="s">
        <v>638</v>
      </c>
      <c r="U6" t="s">
        <v>1274</v>
      </c>
      <c r="V6" t="s">
        <v>1391</v>
      </c>
      <c r="AD6" s="91" t="s">
        <v>1144</v>
      </c>
      <c r="AE6" t="s">
        <v>1122</v>
      </c>
      <c r="AH6" t="s">
        <v>1254</v>
      </c>
      <c r="AI6" t="s">
        <v>1274</v>
      </c>
    </row>
    <row r="7" spans="1:54" x14ac:dyDescent="0.35">
      <c r="A7" t="s">
        <v>179</v>
      </c>
      <c r="B7" t="s">
        <v>1144</v>
      </c>
      <c r="E7" t="s">
        <v>822</v>
      </c>
      <c r="F7" t="s">
        <v>1218</v>
      </c>
      <c r="H7" s="91" t="s">
        <v>1145</v>
      </c>
      <c r="I7" t="s">
        <v>1275</v>
      </c>
      <c r="K7" t="s">
        <v>153</v>
      </c>
      <c r="L7" t="s">
        <v>1324</v>
      </c>
      <c r="N7" t="s">
        <v>1387</v>
      </c>
      <c r="O7" t="s">
        <v>1387</v>
      </c>
      <c r="U7" t="s">
        <v>1275</v>
      </c>
      <c r="V7" t="s">
        <v>1391</v>
      </c>
      <c r="AB7" s="11"/>
      <c r="AC7" s="11"/>
      <c r="AD7" s="91" t="s">
        <v>1145</v>
      </c>
      <c r="AE7" t="s">
        <v>1122</v>
      </c>
      <c r="AH7" t="s">
        <v>1254</v>
      </c>
      <c r="AI7" t="s">
        <v>1275</v>
      </c>
    </row>
    <row r="8" spans="1:54" x14ac:dyDescent="0.35">
      <c r="A8" t="s">
        <v>180</v>
      </c>
      <c r="B8" t="s">
        <v>1144</v>
      </c>
      <c r="E8" t="s">
        <v>178</v>
      </c>
      <c r="F8" t="s">
        <v>1228</v>
      </c>
      <c r="H8" s="91" t="s">
        <v>1146</v>
      </c>
      <c r="I8" t="s">
        <v>1276</v>
      </c>
      <c r="K8" t="s">
        <v>153</v>
      </c>
      <c r="L8" t="s">
        <v>1325</v>
      </c>
      <c r="N8" t="s">
        <v>453</v>
      </c>
      <c r="O8" t="s">
        <v>453</v>
      </c>
      <c r="U8" t="s">
        <v>1276</v>
      </c>
      <c r="V8" t="s">
        <v>1391</v>
      </c>
      <c r="AB8" s="11"/>
      <c r="AC8" s="11"/>
      <c r="AD8" s="91" t="s">
        <v>1146</v>
      </c>
      <c r="AE8" t="s">
        <v>1122</v>
      </c>
      <c r="AH8" t="s">
        <v>1254</v>
      </c>
      <c r="AI8" t="s">
        <v>1276</v>
      </c>
    </row>
    <row r="9" spans="1:54" x14ac:dyDescent="0.35">
      <c r="A9" t="s">
        <v>181</v>
      </c>
      <c r="B9" t="s">
        <v>1144</v>
      </c>
      <c r="E9" t="s">
        <v>191</v>
      </c>
      <c r="F9" s="66" t="s">
        <v>616</v>
      </c>
      <c r="H9" s="91" t="s">
        <v>1147</v>
      </c>
      <c r="I9" t="s">
        <v>1277</v>
      </c>
      <c r="K9" t="s">
        <v>153</v>
      </c>
      <c r="L9" t="s">
        <v>1326</v>
      </c>
      <c r="N9" t="s">
        <v>1388</v>
      </c>
      <c r="O9" t="s">
        <v>1388</v>
      </c>
      <c r="U9" t="s">
        <v>1277</v>
      </c>
      <c r="V9" t="s">
        <v>1391</v>
      </c>
      <c r="AB9" s="11"/>
      <c r="AC9" s="11"/>
      <c r="AD9" s="91" t="s">
        <v>1147</v>
      </c>
      <c r="AE9" t="s">
        <v>1122</v>
      </c>
      <c r="AH9" t="s">
        <v>1254</v>
      </c>
      <c r="AI9" t="s">
        <v>1277</v>
      </c>
    </row>
    <row r="10" spans="1:54" x14ac:dyDescent="0.35">
      <c r="A10" t="s">
        <v>182</v>
      </c>
      <c r="B10" t="s">
        <v>1145</v>
      </c>
      <c r="E10" t="s">
        <v>176</v>
      </c>
      <c r="F10" s="66" t="s">
        <v>511</v>
      </c>
      <c r="H10" s="91" t="s">
        <v>1148</v>
      </c>
      <c r="I10" t="s">
        <v>1278</v>
      </c>
      <c r="K10" t="s">
        <v>153</v>
      </c>
      <c r="L10" t="s">
        <v>1327</v>
      </c>
      <c r="N10" s="45"/>
      <c r="O10" s="45"/>
      <c r="U10" t="s">
        <v>1278</v>
      </c>
      <c r="V10" t="s">
        <v>1391</v>
      </c>
      <c r="AB10" s="11"/>
      <c r="AC10" s="11"/>
      <c r="AD10" s="91" t="s">
        <v>1148</v>
      </c>
      <c r="AE10" t="s">
        <v>1122</v>
      </c>
      <c r="AH10" t="s">
        <v>1254</v>
      </c>
      <c r="AI10" t="s">
        <v>1278</v>
      </c>
    </row>
    <row r="11" spans="1:54" x14ac:dyDescent="0.35">
      <c r="A11" t="s">
        <v>455</v>
      </c>
      <c r="B11" t="s">
        <v>1145</v>
      </c>
      <c r="H11" s="91" t="s">
        <v>1149</v>
      </c>
      <c r="I11" t="s">
        <v>1279</v>
      </c>
      <c r="K11" t="s">
        <v>153</v>
      </c>
      <c r="L11" t="s">
        <v>1328</v>
      </c>
      <c r="N11" s="45"/>
      <c r="O11" s="45"/>
      <c r="U11" t="s">
        <v>1279</v>
      </c>
      <c r="V11" t="s">
        <v>1391</v>
      </c>
      <c r="AD11" s="91" t="s">
        <v>1149</v>
      </c>
      <c r="AE11" t="s">
        <v>1122</v>
      </c>
      <c r="AH11" t="s">
        <v>1254</v>
      </c>
      <c r="AI11" t="s">
        <v>1279</v>
      </c>
    </row>
    <row r="12" spans="1:54" x14ac:dyDescent="0.35">
      <c r="A12" t="s">
        <v>183</v>
      </c>
      <c r="B12" t="s">
        <v>1145</v>
      </c>
      <c r="H12" s="91" t="s">
        <v>658</v>
      </c>
      <c r="I12" t="s">
        <v>1280</v>
      </c>
      <c r="K12" t="s">
        <v>153</v>
      </c>
      <c r="L12" t="s">
        <v>1339</v>
      </c>
      <c r="N12" s="45"/>
      <c r="O12" s="45"/>
      <c r="U12" s="10" t="s">
        <v>1280</v>
      </c>
      <c r="V12" s="10" t="s">
        <v>1397</v>
      </c>
      <c r="AC12" s="44"/>
      <c r="AD12" s="91" t="s">
        <v>658</v>
      </c>
      <c r="AE12" t="s">
        <v>1125</v>
      </c>
      <c r="AH12" s="10" t="s">
        <v>656</v>
      </c>
      <c r="AI12" s="10" t="s">
        <v>1280</v>
      </c>
    </row>
    <row r="13" spans="1:54" x14ac:dyDescent="0.35">
      <c r="A13" t="s">
        <v>184</v>
      </c>
      <c r="B13" t="s">
        <v>1145</v>
      </c>
      <c r="H13" s="91" t="s">
        <v>659</v>
      </c>
      <c r="I13" t="s">
        <v>1281</v>
      </c>
      <c r="K13" t="s">
        <v>153</v>
      </c>
      <c r="L13" t="s">
        <v>1340</v>
      </c>
      <c r="N13" s="45"/>
      <c r="O13" s="45"/>
      <c r="U13" s="10" t="s">
        <v>1281</v>
      </c>
      <c r="V13" s="10" t="s">
        <v>1397</v>
      </c>
      <c r="AD13" s="91" t="s">
        <v>659</v>
      </c>
      <c r="AE13" t="s">
        <v>1125</v>
      </c>
      <c r="AH13" s="10" t="s">
        <v>656</v>
      </c>
      <c r="AI13" s="10" t="s">
        <v>1281</v>
      </c>
    </row>
    <row r="14" spans="1:54" x14ac:dyDescent="0.35">
      <c r="A14" t="s">
        <v>184</v>
      </c>
      <c r="B14" t="s">
        <v>1160</v>
      </c>
      <c r="H14" s="91" t="s">
        <v>1150</v>
      </c>
      <c r="I14" t="s">
        <v>1282</v>
      </c>
      <c r="K14" t="s">
        <v>153</v>
      </c>
      <c r="L14" t="s">
        <v>1341</v>
      </c>
      <c r="N14" s="45"/>
      <c r="O14" s="45"/>
      <c r="U14" t="s">
        <v>1282</v>
      </c>
      <c r="V14" t="s">
        <v>1114</v>
      </c>
      <c r="AD14" s="91" t="s">
        <v>1150</v>
      </c>
      <c r="AE14" t="s">
        <v>1125</v>
      </c>
      <c r="AH14" s="104" t="s">
        <v>1269</v>
      </c>
      <c r="AI14" s="104" t="s">
        <v>1282</v>
      </c>
    </row>
    <row r="15" spans="1:54" x14ac:dyDescent="0.35">
      <c r="A15" t="s">
        <v>185</v>
      </c>
      <c r="B15" t="s">
        <v>1146</v>
      </c>
      <c r="H15" s="91" t="s">
        <v>1151</v>
      </c>
      <c r="I15" s="105" t="s">
        <v>472</v>
      </c>
      <c r="K15" t="s">
        <v>153</v>
      </c>
      <c r="L15" t="s">
        <v>1342</v>
      </c>
      <c r="N15" s="45"/>
      <c r="O15" s="45"/>
      <c r="U15" s="105" t="s">
        <v>472</v>
      </c>
      <c r="V15" t="s">
        <v>1114</v>
      </c>
      <c r="AD15" s="91" t="s">
        <v>1151</v>
      </c>
      <c r="AE15" t="s">
        <v>1125</v>
      </c>
      <c r="AH15" s="104" t="s">
        <v>1269</v>
      </c>
      <c r="AI15" s="105" t="s">
        <v>472</v>
      </c>
    </row>
    <row r="16" spans="1:54" x14ac:dyDescent="0.35">
      <c r="A16" t="s">
        <v>186</v>
      </c>
      <c r="B16" t="s">
        <v>1146</v>
      </c>
      <c r="H16" s="91" t="s">
        <v>1152</v>
      </c>
      <c r="I16" s="105" t="s">
        <v>472</v>
      </c>
      <c r="K16" t="s">
        <v>153</v>
      </c>
      <c r="L16" t="s">
        <v>1343</v>
      </c>
      <c r="N16" s="45"/>
      <c r="O16" s="45"/>
      <c r="U16" s="105" t="s">
        <v>472</v>
      </c>
      <c r="V16" t="s">
        <v>1114</v>
      </c>
      <c r="AD16" s="96" t="s">
        <v>1152</v>
      </c>
      <c r="AE16" s="93" t="s">
        <v>1129</v>
      </c>
      <c r="AH16" s="104" t="s">
        <v>1269</v>
      </c>
      <c r="AI16" s="105" t="s">
        <v>472</v>
      </c>
    </row>
    <row r="17" spans="1:35" x14ac:dyDescent="0.35">
      <c r="A17" t="s">
        <v>187</v>
      </c>
      <c r="B17" t="s">
        <v>1146</v>
      </c>
      <c r="H17" s="91" t="s">
        <v>1153</v>
      </c>
      <c r="I17" s="105" t="s">
        <v>472</v>
      </c>
      <c r="K17" t="s">
        <v>153</v>
      </c>
      <c r="L17" t="s">
        <v>452</v>
      </c>
      <c r="N17" s="45"/>
      <c r="O17" s="45"/>
      <c r="U17" s="105" t="s">
        <v>472</v>
      </c>
      <c r="V17" t="s">
        <v>1114</v>
      </c>
      <c r="AD17" s="98" t="s">
        <v>1153</v>
      </c>
      <c r="AE17" s="97" t="s">
        <v>1125</v>
      </c>
      <c r="AH17" s="104" t="s">
        <v>1269</v>
      </c>
      <c r="AI17" s="105" t="s">
        <v>472</v>
      </c>
    </row>
    <row r="18" spans="1:35" x14ac:dyDescent="0.35">
      <c r="A18" t="s">
        <v>188</v>
      </c>
      <c r="B18" t="s">
        <v>1147</v>
      </c>
      <c r="H18" s="91" t="s">
        <v>1154</v>
      </c>
      <c r="I18" s="105" t="s">
        <v>472</v>
      </c>
      <c r="K18" t="s">
        <v>153</v>
      </c>
      <c r="L18" t="s">
        <v>1344</v>
      </c>
      <c r="N18" s="45"/>
      <c r="O18" s="45"/>
      <c r="U18" s="105" t="s">
        <v>472</v>
      </c>
      <c r="V18" t="s">
        <v>1114</v>
      </c>
      <c r="AD18" s="98" t="s">
        <v>1154</v>
      </c>
      <c r="AE18" s="97" t="s">
        <v>1125</v>
      </c>
      <c r="AF18" s="10"/>
      <c r="AH18" s="104" t="s">
        <v>1269</v>
      </c>
      <c r="AI18" s="105" t="s">
        <v>472</v>
      </c>
    </row>
    <row r="19" spans="1:35" x14ac:dyDescent="0.35">
      <c r="A19" t="s">
        <v>189</v>
      </c>
      <c r="B19" t="s">
        <v>1148</v>
      </c>
      <c r="H19" s="91" t="s">
        <v>1155</v>
      </c>
      <c r="I19" s="105" t="s">
        <v>472</v>
      </c>
      <c r="K19" t="s">
        <v>153</v>
      </c>
      <c r="L19" t="s">
        <v>1345</v>
      </c>
      <c r="U19" t="s">
        <v>1287</v>
      </c>
      <c r="V19" t="s">
        <v>1392</v>
      </c>
      <c r="AD19" s="98" t="s">
        <v>1155</v>
      </c>
      <c r="AE19" s="97" t="s">
        <v>1125</v>
      </c>
      <c r="AF19" s="10"/>
      <c r="AH19" s="104" t="s">
        <v>1269</v>
      </c>
      <c r="AI19" s="105" t="s">
        <v>472</v>
      </c>
    </row>
    <row r="20" spans="1:35" x14ac:dyDescent="0.35">
      <c r="A20" t="s">
        <v>190</v>
      </c>
      <c r="B20" t="s">
        <v>1149</v>
      </c>
      <c r="H20" s="91" t="s">
        <v>1156</v>
      </c>
      <c r="I20" s="105" t="s">
        <v>472</v>
      </c>
      <c r="K20" t="s">
        <v>457</v>
      </c>
      <c r="L20" t="s">
        <v>1346</v>
      </c>
      <c r="U20" t="s">
        <v>1288</v>
      </c>
      <c r="V20" t="s">
        <v>1392</v>
      </c>
      <c r="AD20" s="98" t="s">
        <v>1156</v>
      </c>
      <c r="AE20" s="97" t="s">
        <v>1125</v>
      </c>
      <c r="AF20" s="10"/>
      <c r="AH20" s="104" t="s">
        <v>1269</v>
      </c>
      <c r="AI20" s="105" t="s">
        <v>472</v>
      </c>
    </row>
    <row r="21" spans="1:35" x14ac:dyDescent="0.35">
      <c r="A21" t="s">
        <v>174</v>
      </c>
      <c r="B21" t="s">
        <v>1156</v>
      </c>
      <c r="H21" s="91" t="s">
        <v>1157</v>
      </c>
      <c r="I21" s="105" t="s">
        <v>472</v>
      </c>
      <c r="K21" t="s">
        <v>457</v>
      </c>
      <c r="L21" t="s">
        <v>1347</v>
      </c>
      <c r="U21" t="s">
        <v>1289</v>
      </c>
      <c r="V21" t="s">
        <v>1392</v>
      </c>
      <c r="AD21" s="91" t="s">
        <v>1157</v>
      </c>
      <c r="AE21" t="s">
        <v>1125</v>
      </c>
      <c r="AH21" s="104" t="s">
        <v>1269</v>
      </c>
      <c r="AI21" s="105" t="s">
        <v>472</v>
      </c>
    </row>
    <row r="22" spans="1:35" x14ac:dyDescent="0.35">
      <c r="A22" t="s">
        <v>191</v>
      </c>
      <c r="B22" t="s">
        <v>658</v>
      </c>
      <c r="H22" s="91" t="s">
        <v>1158</v>
      </c>
      <c r="I22" t="s">
        <v>1287</v>
      </c>
      <c r="K22" t="s">
        <v>457</v>
      </c>
      <c r="L22" t="s">
        <v>1348</v>
      </c>
      <c r="U22" t="s">
        <v>1290</v>
      </c>
      <c r="V22" t="s">
        <v>1392</v>
      </c>
      <c r="AD22" s="91" t="s">
        <v>1158</v>
      </c>
      <c r="AE22" t="s">
        <v>339</v>
      </c>
      <c r="AF22" s="41"/>
      <c r="AH22" t="s">
        <v>457</v>
      </c>
      <c r="AI22" t="s">
        <v>1287</v>
      </c>
    </row>
    <row r="23" spans="1:35" x14ac:dyDescent="0.35">
      <c r="A23" t="s">
        <v>176</v>
      </c>
      <c r="B23" t="s">
        <v>659</v>
      </c>
      <c r="H23" s="91" t="s">
        <v>1159</v>
      </c>
      <c r="I23" t="s">
        <v>1288</v>
      </c>
      <c r="K23" t="s">
        <v>457</v>
      </c>
      <c r="L23" t="s">
        <v>1349</v>
      </c>
      <c r="U23" t="s">
        <v>1291</v>
      </c>
      <c r="V23" t="s">
        <v>1392</v>
      </c>
      <c r="AD23" s="91" t="s">
        <v>1159</v>
      </c>
      <c r="AE23" t="s">
        <v>339</v>
      </c>
      <c r="AH23" t="s">
        <v>457</v>
      </c>
      <c r="AI23" t="s">
        <v>1288</v>
      </c>
    </row>
    <row r="24" spans="1:35" x14ac:dyDescent="0.35">
      <c r="A24" t="s">
        <v>806</v>
      </c>
      <c r="B24" t="s">
        <v>1156</v>
      </c>
      <c r="H24" s="91" t="s">
        <v>1160</v>
      </c>
      <c r="I24" t="s">
        <v>1289</v>
      </c>
      <c r="K24" s="10" t="s">
        <v>656</v>
      </c>
      <c r="L24" s="10" t="s">
        <v>1350</v>
      </c>
      <c r="U24" t="s">
        <v>1292</v>
      </c>
      <c r="V24" t="s">
        <v>1392</v>
      </c>
      <c r="AD24" s="91" t="s">
        <v>1160</v>
      </c>
      <c r="AE24" t="s">
        <v>339</v>
      </c>
      <c r="AH24" t="s">
        <v>1254</v>
      </c>
      <c r="AI24" t="s">
        <v>1289</v>
      </c>
    </row>
    <row r="25" spans="1:35" x14ac:dyDescent="0.35">
      <c r="A25" t="s">
        <v>806</v>
      </c>
      <c r="B25" t="s">
        <v>1150</v>
      </c>
      <c r="H25" s="91" t="s">
        <v>1161</v>
      </c>
      <c r="I25" t="s">
        <v>1290</v>
      </c>
      <c r="K25" t="s">
        <v>457</v>
      </c>
      <c r="L25" t="s">
        <v>1351</v>
      </c>
      <c r="U25" t="s">
        <v>1293</v>
      </c>
      <c r="V25" t="s">
        <v>1392</v>
      </c>
      <c r="AD25" s="91" t="s">
        <v>1161</v>
      </c>
      <c r="AE25" t="s">
        <v>339</v>
      </c>
      <c r="AH25" t="s">
        <v>457</v>
      </c>
      <c r="AI25" t="s">
        <v>1290</v>
      </c>
    </row>
    <row r="26" spans="1:35" x14ac:dyDescent="0.35">
      <c r="A26" t="s">
        <v>806</v>
      </c>
      <c r="B26" t="s">
        <v>1151</v>
      </c>
      <c r="H26" s="91" t="s">
        <v>1162</v>
      </c>
      <c r="I26" t="s">
        <v>1291</v>
      </c>
      <c r="K26" t="s">
        <v>457</v>
      </c>
      <c r="L26" t="s">
        <v>1352</v>
      </c>
      <c r="U26" t="s">
        <v>1294</v>
      </c>
      <c r="V26" t="s">
        <v>1392</v>
      </c>
      <c r="AD26" s="91" t="s">
        <v>1162</v>
      </c>
      <c r="AE26" t="s">
        <v>339</v>
      </c>
      <c r="AH26" t="s">
        <v>457</v>
      </c>
      <c r="AI26" t="s">
        <v>1291</v>
      </c>
    </row>
    <row r="27" spans="1:35" x14ac:dyDescent="0.35">
      <c r="A27" t="s">
        <v>806</v>
      </c>
      <c r="B27" t="s">
        <v>1152</v>
      </c>
      <c r="H27" s="91" t="s">
        <v>1163</v>
      </c>
      <c r="I27" t="s">
        <v>1292</v>
      </c>
      <c r="K27" t="s">
        <v>457</v>
      </c>
      <c r="L27" t="s">
        <v>1353</v>
      </c>
      <c r="U27" t="s">
        <v>1295</v>
      </c>
      <c r="V27" t="s">
        <v>1392</v>
      </c>
      <c r="AD27" s="91" t="s">
        <v>1163</v>
      </c>
      <c r="AE27" t="s">
        <v>339</v>
      </c>
      <c r="AH27" t="s">
        <v>457</v>
      </c>
      <c r="AI27" t="s">
        <v>1292</v>
      </c>
    </row>
    <row r="28" spans="1:35" x14ac:dyDescent="0.35">
      <c r="A28" t="s">
        <v>806</v>
      </c>
      <c r="B28" t="s">
        <v>1153</v>
      </c>
      <c r="H28" s="91" t="s">
        <v>1164</v>
      </c>
      <c r="I28" t="s">
        <v>1293</v>
      </c>
      <c r="K28" t="s">
        <v>457</v>
      </c>
      <c r="L28" t="s">
        <v>1354</v>
      </c>
      <c r="U28" t="s">
        <v>1296</v>
      </c>
      <c r="V28" t="s">
        <v>1392</v>
      </c>
      <c r="AD28" s="91" t="s">
        <v>1164</v>
      </c>
      <c r="AE28" t="s">
        <v>339</v>
      </c>
      <c r="AH28" t="s">
        <v>457</v>
      </c>
      <c r="AI28" t="s">
        <v>1293</v>
      </c>
    </row>
    <row r="29" spans="1:35" x14ac:dyDescent="0.35">
      <c r="A29" t="s">
        <v>806</v>
      </c>
      <c r="B29" t="s">
        <v>1154</v>
      </c>
      <c r="H29" s="91" t="s">
        <v>1165</v>
      </c>
      <c r="I29" t="s">
        <v>1294</v>
      </c>
      <c r="K29" t="s">
        <v>457</v>
      </c>
      <c r="L29" t="s">
        <v>1355</v>
      </c>
      <c r="U29" t="s">
        <v>1297</v>
      </c>
      <c r="V29" t="s">
        <v>1392</v>
      </c>
      <c r="AD29" s="91" t="s">
        <v>1165</v>
      </c>
      <c r="AE29" t="s">
        <v>339</v>
      </c>
      <c r="AH29" t="s">
        <v>457</v>
      </c>
      <c r="AI29" t="s">
        <v>1294</v>
      </c>
    </row>
    <row r="30" spans="1:35" x14ac:dyDescent="0.35">
      <c r="A30" t="s">
        <v>806</v>
      </c>
      <c r="B30" t="s">
        <v>1155</v>
      </c>
      <c r="H30" s="91" t="s">
        <v>1166</v>
      </c>
      <c r="I30" t="s">
        <v>1295</v>
      </c>
      <c r="K30" t="s">
        <v>457</v>
      </c>
      <c r="L30" t="s">
        <v>1356</v>
      </c>
      <c r="U30" s="10" t="s">
        <v>1298</v>
      </c>
      <c r="V30" s="10" t="s">
        <v>1397</v>
      </c>
      <c r="AD30" s="91" t="s">
        <v>1166</v>
      </c>
      <c r="AE30" t="s">
        <v>339</v>
      </c>
      <c r="AH30" t="s">
        <v>457</v>
      </c>
      <c r="AI30" t="s">
        <v>1295</v>
      </c>
    </row>
    <row r="31" spans="1:35" x14ac:dyDescent="0.35">
      <c r="A31" t="s">
        <v>806</v>
      </c>
      <c r="B31" t="s">
        <v>1157</v>
      </c>
      <c r="H31" s="91" t="s">
        <v>1167</v>
      </c>
      <c r="I31" t="s">
        <v>1296</v>
      </c>
      <c r="K31" t="s">
        <v>457</v>
      </c>
      <c r="L31" t="s">
        <v>1357</v>
      </c>
      <c r="U31" t="s">
        <v>1299</v>
      </c>
      <c r="V31" t="s">
        <v>1392</v>
      </c>
      <c r="AD31" s="91" t="s">
        <v>1167</v>
      </c>
      <c r="AE31" t="s">
        <v>339</v>
      </c>
      <c r="AH31" t="s">
        <v>457</v>
      </c>
      <c r="AI31" t="s">
        <v>1296</v>
      </c>
    </row>
    <row r="32" spans="1:35" x14ac:dyDescent="0.35">
      <c r="A32" t="s">
        <v>193</v>
      </c>
      <c r="B32" t="s">
        <v>1158</v>
      </c>
      <c r="H32" s="91" t="s">
        <v>1168</v>
      </c>
      <c r="I32" t="s">
        <v>1297</v>
      </c>
      <c r="K32" t="s">
        <v>457</v>
      </c>
      <c r="L32" t="s">
        <v>1358</v>
      </c>
      <c r="U32" t="s">
        <v>1300</v>
      </c>
      <c r="V32" t="s">
        <v>1392</v>
      </c>
      <c r="AD32" s="91" t="s">
        <v>1168</v>
      </c>
      <c r="AE32" t="s">
        <v>339</v>
      </c>
      <c r="AH32" t="s">
        <v>457</v>
      </c>
      <c r="AI32" t="s">
        <v>1297</v>
      </c>
    </row>
    <row r="33" spans="1:35" x14ac:dyDescent="0.35">
      <c r="A33" t="s">
        <v>194</v>
      </c>
      <c r="B33" t="s">
        <v>1158</v>
      </c>
      <c r="H33" s="91" t="s">
        <v>1169</v>
      </c>
      <c r="I33" t="s">
        <v>1298</v>
      </c>
      <c r="K33" s="10" t="s">
        <v>656</v>
      </c>
      <c r="L33" s="10" t="s">
        <v>1359</v>
      </c>
      <c r="U33" t="s">
        <v>1301</v>
      </c>
      <c r="V33" t="s">
        <v>1392</v>
      </c>
      <c r="AD33" s="91" t="s">
        <v>1169</v>
      </c>
      <c r="AE33" t="s">
        <v>339</v>
      </c>
      <c r="AH33" s="10" t="s">
        <v>656</v>
      </c>
      <c r="AI33" s="10" t="s">
        <v>1298</v>
      </c>
    </row>
    <row r="34" spans="1:35" x14ac:dyDescent="0.35">
      <c r="A34" t="s">
        <v>195</v>
      </c>
      <c r="B34" t="s">
        <v>1161</v>
      </c>
      <c r="H34" s="91" t="s">
        <v>1170</v>
      </c>
      <c r="I34" t="s">
        <v>1299</v>
      </c>
      <c r="K34" s="10" t="s">
        <v>656</v>
      </c>
      <c r="L34" s="10" t="s">
        <v>1360</v>
      </c>
      <c r="U34" t="s">
        <v>1302</v>
      </c>
      <c r="V34" t="s">
        <v>1392</v>
      </c>
      <c r="AD34" s="91" t="s">
        <v>1170</v>
      </c>
      <c r="AE34" t="s">
        <v>339</v>
      </c>
      <c r="AH34" t="s">
        <v>457</v>
      </c>
      <c r="AI34" t="s">
        <v>1299</v>
      </c>
    </row>
    <row r="35" spans="1:35" x14ac:dyDescent="0.35">
      <c r="A35" t="s">
        <v>196</v>
      </c>
      <c r="B35" t="s">
        <v>1162</v>
      </c>
      <c r="H35" s="91" t="s">
        <v>896</v>
      </c>
      <c r="I35" t="s">
        <v>1300</v>
      </c>
      <c r="K35" s="10" t="s">
        <v>656</v>
      </c>
      <c r="L35" s="10" t="s">
        <v>1361</v>
      </c>
      <c r="U35" t="s">
        <v>1303</v>
      </c>
      <c r="V35" t="s">
        <v>1392</v>
      </c>
      <c r="AD35" s="91" t="s">
        <v>896</v>
      </c>
      <c r="AE35" t="s">
        <v>339</v>
      </c>
      <c r="AH35" t="s">
        <v>457</v>
      </c>
      <c r="AI35" t="s">
        <v>1300</v>
      </c>
    </row>
    <row r="36" spans="1:35" x14ac:dyDescent="0.35">
      <c r="A36" t="s">
        <v>197</v>
      </c>
      <c r="B36" t="s">
        <v>1159</v>
      </c>
      <c r="H36" s="91" t="s">
        <v>1171</v>
      </c>
      <c r="I36" t="s">
        <v>1301</v>
      </c>
      <c r="K36" s="10" t="s">
        <v>656</v>
      </c>
      <c r="L36" s="10" t="s">
        <v>1362</v>
      </c>
      <c r="U36" t="s">
        <v>1304</v>
      </c>
      <c r="V36" t="s">
        <v>1392</v>
      </c>
      <c r="AD36" s="91" t="s">
        <v>1171</v>
      </c>
      <c r="AE36" t="s">
        <v>339</v>
      </c>
      <c r="AH36" t="s">
        <v>457</v>
      </c>
      <c r="AI36" t="s">
        <v>1301</v>
      </c>
    </row>
    <row r="37" spans="1:35" x14ac:dyDescent="0.35">
      <c r="A37" t="s">
        <v>198</v>
      </c>
      <c r="B37" t="s">
        <v>1162</v>
      </c>
      <c r="H37" s="91" t="s">
        <v>1172</v>
      </c>
      <c r="I37" t="s">
        <v>1302</v>
      </c>
      <c r="K37" t="s">
        <v>457</v>
      </c>
      <c r="L37" t="s">
        <v>1363</v>
      </c>
      <c r="U37" t="s">
        <v>1305</v>
      </c>
      <c r="V37" t="s">
        <v>1392</v>
      </c>
      <c r="AD37" s="91" t="s">
        <v>1172</v>
      </c>
      <c r="AE37" t="s">
        <v>339</v>
      </c>
      <c r="AH37" t="s">
        <v>457</v>
      </c>
      <c r="AI37" t="s">
        <v>1302</v>
      </c>
    </row>
    <row r="38" spans="1:35" x14ac:dyDescent="0.35">
      <c r="A38" t="s">
        <v>199</v>
      </c>
      <c r="B38" t="s">
        <v>1162</v>
      </c>
      <c r="H38" s="91" t="s">
        <v>1173</v>
      </c>
      <c r="I38" t="s">
        <v>1303</v>
      </c>
      <c r="K38" t="s">
        <v>457</v>
      </c>
      <c r="L38" t="s">
        <v>1364</v>
      </c>
      <c r="U38" t="s">
        <v>1306</v>
      </c>
      <c r="V38" t="s">
        <v>1392</v>
      </c>
      <c r="AD38" s="91" t="s">
        <v>1173</v>
      </c>
      <c r="AE38" t="s">
        <v>339</v>
      </c>
      <c r="AH38" t="s">
        <v>457</v>
      </c>
      <c r="AI38" t="s">
        <v>1303</v>
      </c>
    </row>
    <row r="39" spans="1:35" x14ac:dyDescent="0.35">
      <c r="A39" t="s">
        <v>200</v>
      </c>
      <c r="B39" t="s">
        <v>1163</v>
      </c>
      <c r="H39" s="91" t="s">
        <v>1174</v>
      </c>
      <c r="I39" t="s">
        <v>1304</v>
      </c>
      <c r="K39" t="s">
        <v>458</v>
      </c>
      <c r="L39" t="s">
        <v>1365</v>
      </c>
      <c r="U39" t="s">
        <v>1307</v>
      </c>
      <c r="V39" t="s">
        <v>1392</v>
      </c>
      <c r="AD39" s="91" t="s">
        <v>1174</v>
      </c>
      <c r="AE39" t="s">
        <v>339</v>
      </c>
      <c r="AH39" t="s">
        <v>457</v>
      </c>
      <c r="AI39" t="s">
        <v>1304</v>
      </c>
    </row>
    <row r="40" spans="1:35" x14ac:dyDescent="0.35">
      <c r="A40" t="s">
        <v>200</v>
      </c>
      <c r="B40" t="s">
        <v>1164</v>
      </c>
      <c r="H40" s="91" t="s">
        <v>1175</v>
      </c>
      <c r="I40" t="s">
        <v>1305</v>
      </c>
      <c r="K40" t="s">
        <v>458</v>
      </c>
      <c r="L40" t="s">
        <v>1366</v>
      </c>
      <c r="U40" t="s">
        <v>1308</v>
      </c>
      <c r="V40" t="s">
        <v>1392</v>
      </c>
      <c r="AD40" s="91" t="s">
        <v>1175</v>
      </c>
      <c r="AE40" t="s">
        <v>339</v>
      </c>
      <c r="AH40" t="s">
        <v>457</v>
      </c>
      <c r="AI40" t="s">
        <v>1305</v>
      </c>
    </row>
    <row r="41" spans="1:35" x14ac:dyDescent="0.35">
      <c r="A41" t="s">
        <v>201</v>
      </c>
      <c r="B41" t="s">
        <v>1165</v>
      </c>
      <c r="H41" s="91" t="s">
        <v>1176</v>
      </c>
      <c r="I41" t="s">
        <v>1306</v>
      </c>
      <c r="K41" t="s">
        <v>458</v>
      </c>
      <c r="L41" t="s">
        <v>1367</v>
      </c>
      <c r="U41" t="s">
        <v>1309</v>
      </c>
      <c r="V41" t="s">
        <v>1392</v>
      </c>
      <c r="AD41" s="91" t="s">
        <v>1176</v>
      </c>
      <c r="AE41" t="s">
        <v>1126</v>
      </c>
      <c r="AF41" s="41"/>
      <c r="AH41" t="s">
        <v>1406</v>
      </c>
      <c r="AI41" t="s">
        <v>1306</v>
      </c>
    </row>
    <row r="42" spans="1:35" x14ac:dyDescent="0.35">
      <c r="A42" t="s">
        <v>202</v>
      </c>
      <c r="B42" t="s">
        <v>1165</v>
      </c>
      <c r="H42" s="91" t="s">
        <v>1177</v>
      </c>
      <c r="I42" t="s">
        <v>1307</v>
      </c>
      <c r="K42" t="s">
        <v>458</v>
      </c>
      <c r="L42" t="s">
        <v>1368</v>
      </c>
      <c r="U42" s="10" t="s">
        <v>1310</v>
      </c>
      <c r="V42" s="10" t="s">
        <v>1397</v>
      </c>
      <c r="AD42" s="91" t="s">
        <v>1177</v>
      </c>
      <c r="AE42" t="s">
        <v>1126</v>
      </c>
      <c r="AF42" s="41"/>
      <c r="AG42" s="41"/>
      <c r="AH42" t="s">
        <v>1406</v>
      </c>
      <c r="AI42" t="s">
        <v>1307</v>
      </c>
    </row>
    <row r="43" spans="1:35" x14ac:dyDescent="0.35">
      <c r="A43" t="s">
        <v>203</v>
      </c>
      <c r="B43" t="s">
        <v>1166</v>
      </c>
      <c r="H43" s="91" t="s">
        <v>1178</v>
      </c>
      <c r="I43" t="s">
        <v>1308</v>
      </c>
      <c r="K43" t="s">
        <v>458</v>
      </c>
      <c r="L43" t="s">
        <v>1369</v>
      </c>
      <c r="U43" t="s">
        <v>1311</v>
      </c>
      <c r="V43" t="s">
        <v>1392</v>
      </c>
      <c r="AD43" s="91" t="s">
        <v>1178</v>
      </c>
      <c r="AE43" t="s">
        <v>1126</v>
      </c>
      <c r="AH43" t="s">
        <v>1406</v>
      </c>
      <c r="AI43" t="s">
        <v>1308</v>
      </c>
    </row>
    <row r="44" spans="1:35" x14ac:dyDescent="0.35">
      <c r="A44" t="s">
        <v>204</v>
      </c>
      <c r="B44" t="s">
        <v>1167</v>
      </c>
      <c r="H44" s="91" t="s">
        <v>1179</v>
      </c>
      <c r="I44" t="s">
        <v>1309</v>
      </c>
      <c r="K44" t="s">
        <v>458</v>
      </c>
      <c r="L44" t="s">
        <v>1113</v>
      </c>
      <c r="U44" t="s">
        <v>1312</v>
      </c>
      <c r="V44" t="s">
        <v>1392</v>
      </c>
      <c r="AD44" s="91" t="s">
        <v>1179</v>
      </c>
      <c r="AE44" t="s">
        <v>1126</v>
      </c>
      <c r="AH44" t="s">
        <v>1406</v>
      </c>
      <c r="AI44" t="s">
        <v>1309</v>
      </c>
    </row>
    <row r="45" spans="1:35" x14ac:dyDescent="0.35">
      <c r="A45" t="s">
        <v>205</v>
      </c>
      <c r="B45" t="s">
        <v>1168</v>
      </c>
      <c r="H45" s="91" t="s">
        <v>1180</v>
      </c>
      <c r="I45" t="s">
        <v>1310</v>
      </c>
      <c r="K45" t="s">
        <v>458</v>
      </c>
      <c r="L45" t="s">
        <v>1370</v>
      </c>
      <c r="U45" t="s">
        <v>1313</v>
      </c>
      <c r="V45" t="s">
        <v>1393</v>
      </c>
      <c r="AD45" s="91" t="s">
        <v>1180</v>
      </c>
      <c r="AE45" t="s">
        <v>1126</v>
      </c>
      <c r="AH45" s="10" t="s">
        <v>656</v>
      </c>
      <c r="AI45" t="s">
        <v>1310</v>
      </c>
    </row>
    <row r="46" spans="1:35" x14ac:dyDescent="0.35">
      <c r="A46" t="s">
        <v>177</v>
      </c>
      <c r="B46" t="s">
        <v>1169</v>
      </c>
      <c r="H46" s="91" t="s">
        <v>897</v>
      </c>
      <c r="I46" t="s">
        <v>1311</v>
      </c>
      <c r="K46" t="s">
        <v>458</v>
      </c>
      <c r="L46" t="s">
        <v>1371</v>
      </c>
      <c r="U46" t="s">
        <v>1314</v>
      </c>
      <c r="V46" t="s">
        <v>1393</v>
      </c>
      <c r="AD46" s="91" t="s">
        <v>897</v>
      </c>
      <c r="AE46" t="s">
        <v>1127</v>
      </c>
      <c r="AH46" t="s">
        <v>457</v>
      </c>
      <c r="AI46" t="s">
        <v>1311</v>
      </c>
    </row>
    <row r="47" spans="1:35" x14ac:dyDescent="0.35">
      <c r="A47" t="s">
        <v>822</v>
      </c>
      <c r="B47" t="s">
        <v>1170</v>
      </c>
      <c r="H47" s="91" t="s">
        <v>898</v>
      </c>
      <c r="I47" t="s">
        <v>1312</v>
      </c>
      <c r="K47" t="s">
        <v>458</v>
      </c>
      <c r="L47" t="s">
        <v>1372</v>
      </c>
      <c r="U47" t="s">
        <v>1315</v>
      </c>
      <c r="V47" t="s">
        <v>1393</v>
      </c>
      <c r="AD47" s="91" t="s">
        <v>898</v>
      </c>
      <c r="AE47" t="s">
        <v>1125</v>
      </c>
      <c r="AH47" t="s">
        <v>457</v>
      </c>
      <c r="AI47" t="s">
        <v>1312</v>
      </c>
    </row>
    <row r="48" spans="1:35" x14ac:dyDescent="0.35">
      <c r="A48" t="s">
        <v>824</v>
      </c>
      <c r="B48" t="s">
        <v>1170</v>
      </c>
      <c r="H48" s="91" t="s">
        <v>899</v>
      </c>
      <c r="I48" t="s">
        <v>1313</v>
      </c>
      <c r="K48" t="s">
        <v>458</v>
      </c>
      <c r="L48" t="s">
        <v>1373</v>
      </c>
      <c r="U48" t="s">
        <v>1316</v>
      </c>
      <c r="V48" t="s">
        <v>1393</v>
      </c>
      <c r="AD48" s="91" t="s">
        <v>899</v>
      </c>
      <c r="AE48" t="s">
        <v>342</v>
      </c>
      <c r="AH48" s="21" t="s">
        <v>458</v>
      </c>
      <c r="AI48" t="s">
        <v>1313</v>
      </c>
    </row>
    <row r="49" spans="1:35" x14ac:dyDescent="0.35">
      <c r="A49" t="s">
        <v>826</v>
      </c>
      <c r="B49" t="s">
        <v>896</v>
      </c>
      <c r="H49" s="91" t="s">
        <v>1181</v>
      </c>
      <c r="I49" t="s">
        <v>1314</v>
      </c>
      <c r="K49" t="s">
        <v>458</v>
      </c>
      <c r="L49" t="s">
        <v>1374</v>
      </c>
      <c r="U49" t="s">
        <v>1317</v>
      </c>
      <c r="V49" t="s">
        <v>1393</v>
      </c>
      <c r="AD49" s="91" t="s">
        <v>1181</v>
      </c>
      <c r="AE49" t="s">
        <v>1126</v>
      </c>
      <c r="AH49" s="21" t="s">
        <v>458</v>
      </c>
      <c r="AI49" t="s">
        <v>1314</v>
      </c>
    </row>
    <row r="50" spans="1:35" x14ac:dyDescent="0.35">
      <c r="A50" t="s">
        <v>207</v>
      </c>
      <c r="B50" t="s">
        <v>1171</v>
      </c>
      <c r="H50" s="91" t="s">
        <v>1182</v>
      </c>
      <c r="I50" t="s">
        <v>1315</v>
      </c>
      <c r="U50" t="s">
        <v>1112</v>
      </c>
      <c r="V50" t="s">
        <v>1393</v>
      </c>
      <c r="AD50" s="91" t="s">
        <v>1182</v>
      </c>
      <c r="AE50" t="s">
        <v>1126</v>
      </c>
      <c r="AH50" s="21" t="s">
        <v>458</v>
      </c>
      <c r="AI50" t="s">
        <v>1315</v>
      </c>
    </row>
    <row r="51" spans="1:35" x14ac:dyDescent="0.35">
      <c r="A51" t="s">
        <v>456</v>
      </c>
      <c r="B51" t="s">
        <v>1172</v>
      </c>
      <c r="H51" s="91" t="s">
        <v>1183</v>
      </c>
      <c r="I51" t="s">
        <v>1316</v>
      </c>
      <c r="U51" t="s">
        <v>1318</v>
      </c>
      <c r="V51" t="s">
        <v>1393</v>
      </c>
      <c r="AD51" s="91" t="s">
        <v>1183</v>
      </c>
      <c r="AE51" t="s">
        <v>1128</v>
      </c>
      <c r="AH51" s="21" t="s">
        <v>458</v>
      </c>
      <c r="AI51" t="s">
        <v>1316</v>
      </c>
    </row>
    <row r="52" spans="1:35" x14ac:dyDescent="0.35">
      <c r="A52" t="s">
        <v>208</v>
      </c>
      <c r="B52" t="s">
        <v>1171</v>
      </c>
      <c r="H52" s="91" t="s">
        <v>1184</v>
      </c>
      <c r="I52" t="s">
        <v>1317</v>
      </c>
      <c r="J52" s="57"/>
      <c r="U52" t="s">
        <v>1319</v>
      </c>
      <c r="V52" t="s">
        <v>1393</v>
      </c>
      <c r="AD52" s="91" t="s">
        <v>1184</v>
      </c>
      <c r="AE52" t="s">
        <v>1126</v>
      </c>
      <c r="AH52" s="21" t="s">
        <v>458</v>
      </c>
      <c r="AI52" t="s">
        <v>1317</v>
      </c>
    </row>
    <row r="53" spans="1:35" x14ac:dyDescent="0.35">
      <c r="A53" t="s">
        <v>209</v>
      </c>
      <c r="B53" t="s">
        <v>1172</v>
      </c>
      <c r="H53" s="91" t="s">
        <v>1185</v>
      </c>
      <c r="I53" t="s">
        <v>1112</v>
      </c>
      <c r="U53" t="s">
        <v>1320</v>
      </c>
      <c r="V53" t="s">
        <v>1393</v>
      </c>
      <c r="AD53" s="91" t="s">
        <v>1185</v>
      </c>
      <c r="AE53" t="s">
        <v>1126</v>
      </c>
      <c r="AF53" s="41"/>
      <c r="AH53" s="21" t="s">
        <v>458</v>
      </c>
      <c r="AI53" t="s">
        <v>1112</v>
      </c>
    </row>
    <row r="54" spans="1:35" x14ac:dyDescent="0.35">
      <c r="A54" t="s">
        <v>833</v>
      </c>
      <c r="B54" t="s">
        <v>1173</v>
      </c>
      <c r="H54" s="91" t="s">
        <v>1186</v>
      </c>
      <c r="I54" t="s">
        <v>1318</v>
      </c>
      <c r="K54" s="10" t="s">
        <v>457</v>
      </c>
      <c r="L54" s="10" t="s">
        <v>1329</v>
      </c>
      <c r="U54" t="s">
        <v>1321</v>
      </c>
      <c r="V54" t="s">
        <v>1393</v>
      </c>
      <c r="AD54" s="91" t="s">
        <v>1186</v>
      </c>
      <c r="AE54" t="s">
        <v>1126</v>
      </c>
      <c r="AH54" s="21" t="s">
        <v>458</v>
      </c>
      <c r="AI54" t="s">
        <v>1318</v>
      </c>
    </row>
    <row r="55" spans="1:35" x14ac:dyDescent="0.35">
      <c r="A55" t="s">
        <v>211</v>
      </c>
      <c r="B55" t="s">
        <v>1174</v>
      </c>
      <c r="H55" s="91" t="s">
        <v>1187</v>
      </c>
      <c r="I55" t="s">
        <v>1319</v>
      </c>
      <c r="K55" s="10" t="s">
        <v>457</v>
      </c>
      <c r="L55" s="10" t="s">
        <v>1330</v>
      </c>
      <c r="U55" t="s">
        <v>1322</v>
      </c>
      <c r="V55" t="s">
        <v>1393</v>
      </c>
      <c r="AD55" s="91" t="s">
        <v>1187</v>
      </c>
      <c r="AE55" t="s">
        <v>1126</v>
      </c>
      <c r="AH55" s="21" t="s">
        <v>458</v>
      </c>
      <c r="AI55" t="s">
        <v>1319</v>
      </c>
    </row>
    <row r="56" spans="1:35" x14ac:dyDescent="0.35">
      <c r="A56" t="s">
        <v>214</v>
      </c>
      <c r="B56" t="s">
        <v>1175</v>
      </c>
      <c r="H56" s="91" t="s">
        <v>1188</v>
      </c>
      <c r="I56" t="s">
        <v>1320</v>
      </c>
      <c r="K56" s="10" t="s">
        <v>457</v>
      </c>
      <c r="L56" s="10" t="s">
        <v>1331</v>
      </c>
      <c r="U56" t="s">
        <v>1323</v>
      </c>
      <c r="V56" t="s">
        <v>1394</v>
      </c>
      <c r="AD56" s="91" t="s">
        <v>1188</v>
      </c>
      <c r="AE56" t="s">
        <v>1126</v>
      </c>
      <c r="AH56" s="21" t="s">
        <v>458</v>
      </c>
      <c r="AI56" t="s">
        <v>1320</v>
      </c>
    </row>
    <row r="57" spans="1:35" x14ac:dyDescent="0.35">
      <c r="A57" t="s">
        <v>324</v>
      </c>
      <c r="B57" t="s">
        <v>1176</v>
      </c>
      <c r="H57" s="91" t="s">
        <v>1189</v>
      </c>
      <c r="I57" t="s">
        <v>1321</v>
      </c>
      <c r="K57" s="10" t="s">
        <v>457</v>
      </c>
      <c r="L57" s="10" t="s">
        <v>1332</v>
      </c>
      <c r="U57" t="s">
        <v>1324</v>
      </c>
      <c r="V57" t="s">
        <v>1394</v>
      </c>
      <c r="AD57" s="91" t="s">
        <v>1189</v>
      </c>
      <c r="AE57" t="s">
        <v>1126</v>
      </c>
      <c r="AH57" s="21" t="s">
        <v>458</v>
      </c>
      <c r="AI57" t="s">
        <v>1321</v>
      </c>
    </row>
    <row r="58" spans="1:35" x14ac:dyDescent="0.35">
      <c r="A58" t="s">
        <v>325</v>
      </c>
      <c r="B58" t="s">
        <v>1177</v>
      </c>
      <c r="H58" s="91" t="s">
        <v>1190</v>
      </c>
      <c r="I58" t="s">
        <v>1322</v>
      </c>
      <c r="K58" s="10" t="s">
        <v>457</v>
      </c>
      <c r="L58" s="10" t="s">
        <v>1333</v>
      </c>
      <c r="U58" t="s">
        <v>1325</v>
      </c>
      <c r="V58" t="s">
        <v>1394</v>
      </c>
      <c r="AD58" s="91" t="s">
        <v>1190</v>
      </c>
      <c r="AE58" t="s">
        <v>1126</v>
      </c>
      <c r="AH58" s="21" t="s">
        <v>458</v>
      </c>
      <c r="AI58" t="s">
        <v>1322</v>
      </c>
    </row>
    <row r="59" spans="1:35" x14ac:dyDescent="0.35">
      <c r="A59" s="9" t="s">
        <v>327</v>
      </c>
      <c r="B59" t="s">
        <v>1178</v>
      </c>
      <c r="H59" s="66" t="s">
        <v>1191</v>
      </c>
      <c r="I59" t="s">
        <v>1323</v>
      </c>
      <c r="K59" s="10" t="s">
        <v>457</v>
      </c>
      <c r="L59" s="10" t="s">
        <v>1334</v>
      </c>
      <c r="U59" t="s">
        <v>1326</v>
      </c>
      <c r="V59" t="s">
        <v>1394</v>
      </c>
      <c r="AD59" s="91" t="s">
        <v>1250</v>
      </c>
      <c r="AE59" t="s">
        <v>1126</v>
      </c>
      <c r="AF59" s="41"/>
    </row>
    <row r="60" spans="1:35" x14ac:dyDescent="0.35">
      <c r="A60" s="9" t="s">
        <v>1273</v>
      </c>
      <c r="B60" t="s">
        <v>1179</v>
      </c>
      <c r="H60" s="66" t="s">
        <v>1192</v>
      </c>
      <c r="I60" t="s">
        <v>1324</v>
      </c>
      <c r="K60" s="10" t="s">
        <v>457</v>
      </c>
      <c r="L60" s="10" t="s">
        <v>1335</v>
      </c>
      <c r="U60" t="s">
        <v>1327</v>
      </c>
      <c r="V60" t="s">
        <v>1394</v>
      </c>
    </row>
    <row r="61" spans="1:35" x14ac:dyDescent="0.35">
      <c r="A61" t="s">
        <v>178</v>
      </c>
      <c r="B61" t="s">
        <v>1180</v>
      </c>
      <c r="H61" s="66" t="s">
        <v>1193</v>
      </c>
      <c r="I61" t="s">
        <v>1325</v>
      </c>
      <c r="K61" s="10" t="s">
        <v>457</v>
      </c>
      <c r="L61" s="10" t="s">
        <v>1336</v>
      </c>
      <c r="U61" t="s">
        <v>1328</v>
      </c>
      <c r="V61" t="s">
        <v>1394</v>
      </c>
      <c r="AF61" s="62"/>
    </row>
    <row r="62" spans="1:35" x14ac:dyDescent="0.35">
      <c r="A62" t="s">
        <v>215</v>
      </c>
      <c r="B62" t="s">
        <v>897</v>
      </c>
      <c r="H62" s="66" t="s">
        <v>1194</v>
      </c>
      <c r="I62" t="s">
        <v>1326</v>
      </c>
      <c r="K62" s="10" t="s">
        <v>457</v>
      </c>
      <c r="L62" s="10" t="s">
        <v>1337</v>
      </c>
      <c r="U62" s="10" t="s">
        <v>1329</v>
      </c>
      <c r="V62" s="10" t="s">
        <v>1398</v>
      </c>
      <c r="AF62" s="62"/>
    </row>
    <row r="63" spans="1:35" x14ac:dyDescent="0.35">
      <c r="A63" t="s">
        <v>216</v>
      </c>
      <c r="B63" t="s">
        <v>898</v>
      </c>
      <c r="H63" s="66" t="s">
        <v>1195</v>
      </c>
      <c r="I63" t="s">
        <v>1327</v>
      </c>
      <c r="K63" s="10" t="s">
        <v>457</v>
      </c>
      <c r="L63" s="10" t="s">
        <v>1338</v>
      </c>
      <c r="U63" s="10" t="s">
        <v>1330</v>
      </c>
      <c r="V63" s="10" t="s">
        <v>1398</v>
      </c>
      <c r="AF63" s="41"/>
    </row>
    <row r="64" spans="1:35" x14ac:dyDescent="0.35">
      <c r="A64" t="s">
        <v>217</v>
      </c>
      <c r="B64" t="s">
        <v>899</v>
      </c>
      <c r="H64" s="66" t="s">
        <v>1196</v>
      </c>
      <c r="I64" t="s">
        <v>1328</v>
      </c>
      <c r="U64" t="s">
        <v>1331</v>
      </c>
      <c r="V64" t="s">
        <v>1117</v>
      </c>
    </row>
    <row r="65" spans="1:34" x14ac:dyDescent="0.35">
      <c r="A65" t="s">
        <v>843</v>
      </c>
      <c r="B65" t="s">
        <v>1182</v>
      </c>
      <c r="H65" s="66" t="s">
        <v>616</v>
      </c>
      <c r="I65" t="s">
        <v>1329</v>
      </c>
      <c r="U65" s="105" t="s">
        <v>617</v>
      </c>
      <c r="V65" t="s">
        <v>1117</v>
      </c>
      <c r="AF65" s="41"/>
    </row>
    <row r="66" spans="1:34" x14ac:dyDescent="0.35">
      <c r="A66" t="s">
        <v>218</v>
      </c>
      <c r="B66" t="s">
        <v>1183</v>
      </c>
      <c r="H66" s="66" t="s">
        <v>511</v>
      </c>
      <c r="I66" t="s">
        <v>1330</v>
      </c>
      <c r="U66" s="105" t="s">
        <v>617</v>
      </c>
      <c r="V66" t="s">
        <v>1117</v>
      </c>
      <c r="AF66" s="41"/>
    </row>
    <row r="67" spans="1:34" x14ac:dyDescent="0.35">
      <c r="A67" t="s">
        <v>219</v>
      </c>
      <c r="B67" t="s">
        <v>1183</v>
      </c>
      <c r="H67" s="66" t="s">
        <v>1197</v>
      </c>
      <c r="I67" t="s">
        <v>1331</v>
      </c>
      <c r="U67" s="105" t="s">
        <v>617</v>
      </c>
      <c r="V67" t="s">
        <v>1117</v>
      </c>
      <c r="AF67" s="62"/>
    </row>
    <row r="68" spans="1:34" x14ac:dyDescent="0.35">
      <c r="A68" t="s">
        <v>220</v>
      </c>
      <c r="B68" t="s">
        <v>1183</v>
      </c>
      <c r="H68" s="66" t="s">
        <v>1198</v>
      </c>
      <c r="I68" s="105" t="s">
        <v>617</v>
      </c>
      <c r="U68" s="105" t="s">
        <v>617</v>
      </c>
      <c r="V68" t="s">
        <v>1117</v>
      </c>
      <c r="AF68" s="62"/>
    </row>
    <row r="69" spans="1:34" x14ac:dyDescent="0.35">
      <c r="A69" t="s">
        <v>848</v>
      </c>
      <c r="B69" t="s">
        <v>1183</v>
      </c>
      <c r="H69" s="66" t="s">
        <v>1199</v>
      </c>
      <c r="I69" s="105" t="s">
        <v>617</v>
      </c>
      <c r="U69" s="105" t="s">
        <v>617</v>
      </c>
      <c r="V69" t="s">
        <v>1117</v>
      </c>
      <c r="AF69" s="62"/>
    </row>
    <row r="70" spans="1:34" x14ac:dyDescent="0.35">
      <c r="A70" t="s">
        <v>221</v>
      </c>
      <c r="B70" t="s">
        <v>1184</v>
      </c>
      <c r="H70" s="66" t="s">
        <v>1200</v>
      </c>
      <c r="I70" s="105" t="s">
        <v>617</v>
      </c>
      <c r="U70" s="105" t="s">
        <v>617</v>
      </c>
      <c r="V70" t="s">
        <v>1117</v>
      </c>
      <c r="AF70" s="62"/>
    </row>
    <row r="71" spans="1:34" x14ac:dyDescent="0.35">
      <c r="A71" t="s">
        <v>222</v>
      </c>
      <c r="B71" t="s">
        <v>1185</v>
      </c>
      <c r="H71" s="66" t="s">
        <v>1201</v>
      </c>
      <c r="I71" s="105" t="s">
        <v>617</v>
      </c>
      <c r="U71" s="105" t="s">
        <v>617</v>
      </c>
      <c r="V71" t="s">
        <v>1117</v>
      </c>
      <c r="AF71" s="62"/>
    </row>
    <row r="72" spans="1:34" x14ac:dyDescent="0.35">
      <c r="A72" t="s">
        <v>852</v>
      </c>
      <c r="B72" t="s">
        <v>1185</v>
      </c>
      <c r="H72" s="66" t="s">
        <v>1202</v>
      </c>
      <c r="I72" s="105" t="s">
        <v>617</v>
      </c>
      <c r="J72" s="46"/>
      <c r="U72" t="s">
        <v>1339</v>
      </c>
      <c r="V72" t="s">
        <v>1395</v>
      </c>
      <c r="AF72" s="62"/>
      <c r="AH72" s="41"/>
    </row>
    <row r="73" spans="1:34" x14ac:dyDescent="0.35">
      <c r="A73" t="s">
        <v>854</v>
      </c>
      <c r="B73" t="s">
        <v>1186</v>
      </c>
      <c r="H73" s="66" t="s">
        <v>1203</v>
      </c>
      <c r="I73" s="105" t="s">
        <v>617</v>
      </c>
      <c r="J73" s="46"/>
      <c r="U73" t="s">
        <v>1340</v>
      </c>
      <c r="V73" t="s">
        <v>1395</v>
      </c>
      <c r="AF73" s="62"/>
      <c r="AH73" s="41"/>
    </row>
    <row r="74" spans="1:34" x14ac:dyDescent="0.35">
      <c r="A74" t="s">
        <v>224</v>
      </c>
      <c r="B74" t="s">
        <v>1187</v>
      </c>
      <c r="H74" s="66" t="s">
        <v>1204</v>
      </c>
      <c r="I74" s="105" t="s">
        <v>617</v>
      </c>
      <c r="J74" s="46"/>
      <c r="U74" t="s">
        <v>1341</v>
      </c>
      <c r="V74" t="s">
        <v>1395</v>
      </c>
      <c r="AF74" s="62"/>
      <c r="AH74" s="41"/>
    </row>
    <row r="75" spans="1:34" x14ac:dyDescent="0.35">
      <c r="A75" t="s">
        <v>224</v>
      </c>
      <c r="B75" t="s">
        <v>1181</v>
      </c>
      <c r="H75" s="66" t="s">
        <v>1205</v>
      </c>
      <c r="I75" t="s">
        <v>1339</v>
      </c>
      <c r="J75" s="46"/>
      <c r="U75" t="s">
        <v>1342</v>
      </c>
      <c r="V75" t="s">
        <v>1395</v>
      </c>
      <c r="AF75" s="62"/>
    </row>
    <row r="76" spans="1:34" x14ac:dyDescent="0.35">
      <c r="A76" t="s">
        <v>225</v>
      </c>
      <c r="B76" t="s">
        <v>1190</v>
      </c>
      <c r="H76" s="66" t="s">
        <v>1206</v>
      </c>
      <c r="I76" t="s">
        <v>1340</v>
      </c>
      <c r="J76" s="46"/>
      <c r="U76" t="s">
        <v>1343</v>
      </c>
      <c r="V76" t="s">
        <v>1395</v>
      </c>
      <c r="AF76" s="62"/>
    </row>
    <row r="77" spans="1:34" x14ac:dyDescent="0.35">
      <c r="A77" t="s">
        <v>226</v>
      </c>
      <c r="B77" t="s">
        <v>1188</v>
      </c>
      <c r="H77" s="66" t="s">
        <v>1207</v>
      </c>
      <c r="I77" t="s">
        <v>1341</v>
      </c>
      <c r="J77" s="46"/>
      <c r="U77" t="s">
        <v>452</v>
      </c>
      <c r="V77" t="s">
        <v>1395</v>
      </c>
      <c r="AF77" s="62"/>
    </row>
    <row r="78" spans="1:34" x14ac:dyDescent="0.35">
      <c r="A78" t="s">
        <v>859</v>
      </c>
      <c r="B78" t="s">
        <v>1188</v>
      </c>
      <c r="H78" s="66" t="s">
        <v>1208</v>
      </c>
      <c r="I78" t="s">
        <v>1342</v>
      </c>
      <c r="J78" s="46"/>
      <c r="U78" t="s">
        <v>1344</v>
      </c>
      <c r="V78" t="s">
        <v>1395</v>
      </c>
      <c r="AF78" s="62"/>
    </row>
    <row r="79" spans="1:34" x14ac:dyDescent="0.35">
      <c r="A79" t="s">
        <v>860</v>
      </c>
      <c r="B79" t="s">
        <v>1189</v>
      </c>
      <c r="H79" s="66" t="s">
        <v>1209</v>
      </c>
      <c r="I79" t="s">
        <v>1343</v>
      </c>
      <c r="J79" s="46"/>
      <c r="U79" t="s">
        <v>1345</v>
      </c>
      <c r="V79" t="s">
        <v>1395</v>
      </c>
      <c r="AF79" s="62"/>
    </row>
    <row r="80" spans="1:34" x14ac:dyDescent="0.35">
      <c r="A80" t="s">
        <v>227</v>
      </c>
      <c r="B80" t="s">
        <v>1190</v>
      </c>
      <c r="H80" s="66" t="s">
        <v>1210</v>
      </c>
      <c r="I80" t="s">
        <v>452</v>
      </c>
      <c r="J80" s="46"/>
      <c r="U80" t="s">
        <v>1346</v>
      </c>
      <c r="V80" t="s">
        <v>1395</v>
      </c>
      <c r="AF80" s="62"/>
    </row>
    <row r="81" spans="8:32" x14ac:dyDescent="0.35">
      <c r="H81" s="66" t="s">
        <v>1211</v>
      </c>
      <c r="I81" t="s">
        <v>1344</v>
      </c>
      <c r="J81" s="46"/>
      <c r="U81" t="s">
        <v>1347</v>
      </c>
      <c r="V81" t="s">
        <v>1395</v>
      </c>
      <c r="AF81" s="62"/>
    </row>
    <row r="82" spans="8:32" x14ac:dyDescent="0.35">
      <c r="H82" s="66" t="s">
        <v>1212</v>
      </c>
      <c r="I82" t="s">
        <v>1345</v>
      </c>
      <c r="J82" s="46"/>
      <c r="K82" s="52"/>
      <c r="U82" t="s">
        <v>1348</v>
      </c>
      <c r="V82" t="s">
        <v>1395</v>
      </c>
      <c r="AD82" s="45"/>
      <c r="AE82" s="41"/>
      <c r="AF82" s="62"/>
    </row>
    <row r="83" spans="8:32" x14ac:dyDescent="0.35">
      <c r="H83" s="66" t="s">
        <v>1213</v>
      </c>
      <c r="I83" t="s">
        <v>1346</v>
      </c>
      <c r="J83" s="46"/>
      <c r="K83" s="52"/>
      <c r="U83" t="s">
        <v>1349</v>
      </c>
      <c r="V83" t="s">
        <v>1395</v>
      </c>
      <c r="AD83" s="45"/>
    </row>
    <row r="84" spans="8:32" x14ac:dyDescent="0.35">
      <c r="H84" s="66" t="s">
        <v>1214</v>
      </c>
      <c r="I84" t="s">
        <v>1347</v>
      </c>
      <c r="J84" s="46"/>
      <c r="K84" s="52"/>
      <c r="U84" s="10" t="s">
        <v>1350</v>
      </c>
      <c r="V84" s="10" t="s">
        <v>1398</v>
      </c>
      <c r="AD84" s="45"/>
    </row>
    <row r="85" spans="8:32" x14ac:dyDescent="0.35">
      <c r="H85" s="66" t="s">
        <v>1215</v>
      </c>
      <c r="I85" t="s">
        <v>1348</v>
      </c>
      <c r="J85" s="46"/>
      <c r="U85" t="s">
        <v>1351</v>
      </c>
      <c r="V85" t="s">
        <v>1395</v>
      </c>
      <c r="AD85" s="45"/>
    </row>
    <row r="86" spans="8:32" x14ac:dyDescent="0.35">
      <c r="H86" s="66" t="s">
        <v>1216</v>
      </c>
      <c r="I86" t="s">
        <v>1349</v>
      </c>
      <c r="J86" s="46"/>
      <c r="U86" t="s">
        <v>1352</v>
      </c>
      <c r="V86" t="s">
        <v>1395</v>
      </c>
      <c r="AD86" s="45"/>
    </row>
    <row r="87" spans="8:32" x14ac:dyDescent="0.35">
      <c r="H87" s="66" t="s">
        <v>1217</v>
      </c>
      <c r="I87" t="s">
        <v>1350</v>
      </c>
      <c r="J87" s="46"/>
      <c r="K87" s="37"/>
      <c r="U87" t="s">
        <v>1353</v>
      </c>
      <c r="V87" t="s">
        <v>1395</v>
      </c>
    </row>
    <row r="88" spans="8:32" x14ac:dyDescent="0.35">
      <c r="H88" s="66" t="s">
        <v>1218</v>
      </c>
      <c r="I88" t="s">
        <v>1351</v>
      </c>
      <c r="J88" s="46"/>
      <c r="K88" s="37"/>
      <c r="U88" t="s">
        <v>1354</v>
      </c>
      <c r="V88" t="s">
        <v>1395</v>
      </c>
      <c r="AD88" s="45"/>
      <c r="AE88" s="47"/>
    </row>
    <row r="89" spans="8:32" x14ac:dyDescent="0.35">
      <c r="H89" s="66" t="s">
        <v>900</v>
      </c>
      <c r="I89" t="s">
        <v>1352</v>
      </c>
      <c r="J89" s="45"/>
      <c r="K89" s="37"/>
      <c r="U89" t="s">
        <v>1355</v>
      </c>
      <c r="V89" t="s">
        <v>1395</v>
      </c>
      <c r="AD89" s="45"/>
      <c r="AE89" s="47"/>
    </row>
    <row r="90" spans="8:32" x14ac:dyDescent="0.35">
      <c r="H90" s="66" t="s">
        <v>1219</v>
      </c>
      <c r="I90" t="s">
        <v>1353</v>
      </c>
      <c r="J90" s="45"/>
      <c r="U90" t="s">
        <v>1356</v>
      </c>
      <c r="V90" t="s">
        <v>1395</v>
      </c>
      <c r="AD90" s="45"/>
      <c r="AE90" s="47"/>
    </row>
    <row r="91" spans="8:32" x14ac:dyDescent="0.35">
      <c r="H91" s="66" t="s">
        <v>1220</v>
      </c>
      <c r="I91" t="s">
        <v>1354</v>
      </c>
      <c r="J91" s="45"/>
      <c r="U91" t="s">
        <v>1357</v>
      </c>
      <c r="V91" t="s">
        <v>1395</v>
      </c>
      <c r="AD91" s="45"/>
      <c r="AE91" s="47"/>
    </row>
    <row r="92" spans="8:32" x14ac:dyDescent="0.35">
      <c r="H92" s="66" t="s">
        <v>1221</v>
      </c>
      <c r="I92" t="s">
        <v>1355</v>
      </c>
      <c r="U92" t="s">
        <v>1358</v>
      </c>
      <c r="V92" t="s">
        <v>1395</v>
      </c>
      <c r="AD92" s="45"/>
      <c r="AE92" s="47"/>
    </row>
    <row r="93" spans="8:32" x14ac:dyDescent="0.35">
      <c r="H93" s="66" t="s">
        <v>1222</v>
      </c>
      <c r="I93" t="s">
        <v>1356</v>
      </c>
      <c r="U93" t="s">
        <v>1359</v>
      </c>
      <c r="V93" t="s">
        <v>1395</v>
      </c>
      <c r="AD93" s="45"/>
      <c r="AE93" s="47"/>
    </row>
    <row r="94" spans="8:32" x14ac:dyDescent="0.35">
      <c r="H94" s="66" t="s">
        <v>1223</v>
      </c>
      <c r="I94" t="s">
        <v>1357</v>
      </c>
      <c r="U94" t="s">
        <v>1360</v>
      </c>
      <c r="V94" t="s">
        <v>1395</v>
      </c>
      <c r="AD94" s="45"/>
      <c r="AE94" s="47"/>
    </row>
    <row r="95" spans="8:32" x14ac:dyDescent="0.35">
      <c r="H95" s="66" t="s">
        <v>1224</v>
      </c>
      <c r="I95" t="s">
        <v>1358</v>
      </c>
      <c r="U95" t="s">
        <v>1361</v>
      </c>
      <c r="V95" t="s">
        <v>1395</v>
      </c>
      <c r="AD95" s="45"/>
      <c r="AE95" s="47"/>
    </row>
    <row r="96" spans="8:32" x14ac:dyDescent="0.35">
      <c r="H96" s="66" t="s">
        <v>1225</v>
      </c>
      <c r="I96" t="s">
        <v>1359</v>
      </c>
      <c r="U96" s="10" t="s">
        <v>1362</v>
      </c>
      <c r="V96" s="10" t="s">
        <v>1398</v>
      </c>
      <c r="AD96" s="45"/>
      <c r="AE96" s="47"/>
    </row>
    <row r="97" spans="8:31" x14ac:dyDescent="0.35">
      <c r="H97" s="66" t="s">
        <v>1226</v>
      </c>
      <c r="I97" t="s">
        <v>1360</v>
      </c>
      <c r="U97" t="s">
        <v>1363</v>
      </c>
      <c r="V97" t="s">
        <v>1395</v>
      </c>
      <c r="AD97" s="45"/>
      <c r="AE97" s="47"/>
    </row>
    <row r="98" spans="8:31" x14ac:dyDescent="0.35">
      <c r="H98" s="66" t="s">
        <v>1227</v>
      </c>
      <c r="I98" t="s">
        <v>1361</v>
      </c>
      <c r="U98" t="s">
        <v>1364</v>
      </c>
      <c r="V98" t="s">
        <v>1395</v>
      </c>
      <c r="AD98" s="45"/>
      <c r="AE98" s="47"/>
    </row>
    <row r="99" spans="8:31" x14ac:dyDescent="0.35">
      <c r="H99" s="66" t="s">
        <v>1228</v>
      </c>
      <c r="I99" t="s">
        <v>1362</v>
      </c>
      <c r="U99" t="s">
        <v>1365</v>
      </c>
      <c r="V99" t="s">
        <v>1396</v>
      </c>
      <c r="AD99" s="45"/>
      <c r="AE99" s="47"/>
    </row>
    <row r="100" spans="8:31" x14ac:dyDescent="0.35">
      <c r="H100" s="66" t="s">
        <v>901</v>
      </c>
      <c r="I100" t="s">
        <v>1363</v>
      </c>
      <c r="U100" t="s">
        <v>1366</v>
      </c>
      <c r="V100" t="s">
        <v>1396</v>
      </c>
      <c r="AD100" s="45"/>
      <c r="AE100" s="47"/>
    </row>
    <row r="101" spans="8:31" x14ac:dyDescent="0.35">
      <c r="H101" s="66" t="s">
        <v>902</v>
      </c>
      <c r="I101" t="s">
        <v>1364</v>
      </c>
      <c r="U101" t="s">
        <v>1367</v>
      </c>
      <c r="V101" t="s">
        <v>1396</v>
      </c>
      <c r="AD101" s="45"/>
      <c r="AE101" s="47"/>
    </row>
    <row r="102" spans="8:31" x14ac:dyDescent="0.35">
      <c r="H102" s="66" t="s">
        <v>903</v>
      </c>
      <c r="I102" t="s">
        <v>1365</v>
      </c>
      <c r="U102" t="s">
        <v>1368</v>
      </c>
      <c r="V102" t="s">
        <v>1396</v>
      </c>
      <c r="AD102" s="45"/>
      <c r="AE102" s="11"/>
    </row>
    <row r="103" spans="8:31" x14ac:dyDescent="0.35">
      <c r="H103" s="66" t="s">
        <v>1229</v>
      </c>
      <c r="I103" t="s">
        <v>1366</v>
      </c>
      <c r="U103" t="s">
        <v>1369</v>
      </c>
      <c r="V103" t="s">
        <v>1396</v>
      </c>
      <c r="AD103" s="45"/>
      <c r="AE103" s="11"/>
    </row>
    <row r="104" spans="8:31" x14ac:dyDescent="0.35">
      <c r="H104" s="66" t="s">
        <v>1230</v>
      </c>
      <c r="I104" t="s">
        <v>1367</v>
      </c>
      <c r="U104" t="s">
        <v>1113</v>
      </c>
      <c r="V104" t="s">
        <v>1396</v>
      </c>
      <c r="AD104" s="45"/>
      <c r="AE104" s="42"/>
    </row>
    <row r="105" spans="8:31" x14ac:dyDescent="0.35">
      <c r="H105" s="66" t="s">
        <v>1231</v>
      </c>
      <c r="I105" t="s">
        <v>1368</v>
      </c>
      <c r="J105" s="48"/>
      <c r="U105" t="s">
        <v>1370</v>
      </c>
      <c r="V105" t="s">
        <v>1396</v>
      </c>
      <c r="AD105" s="45"/>
      <c r="AE105" s="42"/>
    </row>
    <row r="106" spans="8:31" x14ac:dyDescent="0.35">
      <c r="H106" s="66" t="s">
        <v>1232</v>
      </c>
      <c r="I106" t="s">
        <v>1369</v>
      </c>
      <c r="J106" s="47"/>
      <c r="U106" t="s">
        <v>1371</v>
      </c>
      <c r="V106" t="s">
        <v>1396</v>
      </c>
      <c r="AD106" s="45"/>
    </row>
    <row r="107" spans="8:31" x14ac:dyDescent="0.35">
      <c r="H107" s="66" t="s">
        <v>1233</v>
      </c>
      <c r="I107" t="s">
        <v>1113</v>
      </c>
      <c r="J107" s="47"/>
      <c r="U107" t="s">
        <v>1372</v>
      </c>
      <c r="V107" t="s">
        <v>1396</v>
      </c>
    </row>
    <row r="108" spans="8:31" x14ac:dyDescent="0.35">
      <c r="H108" s="66" t="s">
        <v>1234</v>
      </c>
      <c r="I108" t="s">
        <v>1370</v>
      </c>
      <c r="J108" s="47"/>
      <c r="U108" t="s">
        <v>1373</v>
      </c>
      <c r="V108" t="s">
        <v>1396</v>
      </c>
    </row>
    <row r="109" spans="8:31" x14ac:dyDescent="0.35">
      <c r="H109" s="66" t="s">
        <v>1235</v>
      </c>
      <c r="I109" t="s">
        <v>1371</v>
      </c>
      <c r="J109" s="47"/>
      <c r="U109" t="s">
        <v>1374</v>
      </c>
      <c r="V109" t="s">
        <v>1396</v>
      </c>
    </row>
    <row r="110" spans="8:31" x14ac:dyDescent="0.35">
      <c r="H110" s="66" t="s">
        <v>1236</v>
      </c>
      <c r="I110" t="s">
        <v>1372</v>
      </c>
      <c r="J110" s="47"/>
    </row>
    <row r="111" spans="8:31" x14ac:dyDescent="0.35">
      <c r="H111" s="66" t="s">
        <v>1237</v>
      </c>
      <c r="I111" t="s">
        <v>1373</v>
      </c>
      <c r="J111" s="47"/>
    </row>
    <row r="112" spans="8:31" x14ac:dyDescent="0.35">
      <c r="H112" s="66" t="s">
        <v>1238</v>
      </c>
      <c r="I112" t="s">
        <v>1374</v>
      </c>
      <c r="J112" s="47"/>
    </row>
    <row r="113" spans="8:31" x14ac:dyDescent="0.35">
      <c r="H113" s="67" t="s">
        <v>1239</v>
      </c>
      <c r="I113" s="67" t="s">
        <v>1375</v>
      </c>
      <c r="J113" s="47"/>
    </row>
    <row r="114" spans="8:31" x14ac:dyDescent="0.35">
      <c r="H114" s="67" t="s">
        <v>1240</v>
      </c>
      <c r="I114" s="67" t="s">
        <v>1376</v>
      </c>
      <c r="J114" s="47"/>
    </row>
    <row r="115" spans="8:31" x14ac:dyDescent="0.35">
      <c r="H115" s="67" t="s">
        <v>1241</v>
      </c>
      <c r="I115" s="67" t="s">
        <v>1377</v>
      </c>
      <c r="J115" s="49"/>
    </row>
    <row r="116" spans="8:31" x14ac:dyDescent="0.35">
      <c r="H116" s="67" t="s">
        <v>1242</v>
      </c>
      <c r="I116" t="s">
        <v>1378</v>
      </c>
      <c r="J116" s="47"/>
    </row>
    <row r="117" spans="8:31" x14ac:dyDescent="0.35">
      <c r="H117" s="67" t="s">
        <v>904</v>
      </c>
      <c r="I117" t="s">
        <v>1379</v>
      </c>
      <c r="J117" s="47"/>
      <c r="AD117" s="45"/>
    </row>
    <row r="118" spans="8:31" x14ac:dyDescent="0.35">
      <c r="H118" s="67" t="s">
        <v>1243</v>
      </c>
      <c r="I118" t="s">
        <v>1378</v>
      </c>
      <c r="J118" s="57"/>
      <c r="AD118" s="45"/>
    </row>
    <row r="119" spans="8:31" x14ac:dyDescent="0.35">
      <c r="H119" s="68" t="s">
        <v>1244</v>
      </c>
      <c r="I119" t="s">
        <v>1381</v>
      </c>
      <c r="J119" s="50"/>
      <c r="AD119" s="45"/>
    </row>
    <row r="120" spans="8:31" x14ac:dyDescent="0.35">
      <c r="H120" s="68" t="s">
        <v>1245</v>
      </c>
      <c r="I120" t="s">
        <v>1382</v>
      </c>
      <c r="AD120" s="45"/>
    </row>
    <row r="121" spans="8:31" x14ac:dyDescent="0.35">
      <c r="H121" s="68" t="s">
        <v>1246</v>
      </c>
      <c r="I121" t="s">
        <v>1383</v>
      </c>
      <c r="AD121" s="45"/>
    </row>
    <row r="122" spans="8:31" x14ac:dyDescent="0.35">
      <c r="H122" s="68" t="s">
        <v>1247</v>
      </c>
      <c r="I122" t="s">
        <v>1384</v>
      </c>
      <c r="AD122" s="45"/>
      <c r="AE122" s="11"/>
    </row>
    <row r="123" spans="8:31" x14ac:dyDescent="0.35">
      <c r="H123" s="68" t="s">
        <v>1248</v>
      </c>
      <c r="I123" t="s">
        <v>1385</v>
      </c>
      <c r="AD123" s="45"/>
    </row>
    <row r="124" spans="8:31" x14ac:dyDescent="0.35">
      <c r="H124" s="68" t="s">
        <v>1249</v>
      </c>
      <c r="I124" t="s">
        <v>1386</v>
      </c>
      <c r="AD124" s="45"/>
    </row>
    <row r="125" spans="8:31" x14ac:dyDescent="0.35">
      <c r="H125" s="69" t="s">
        <v>644</v>
      </c>
      <c r="I125" t="s">
        <v>638</v>
      </c>
      <c r="AD125" s="45"/>
    </row>
    <row r="126" spans="8:31" x14ac:dyDescent="0.35">
      <c r="H126" s="69" t="s">
        <v>1250</v>
      </c>
      <c r="I126" t="s">
        <v>1387</v>
      </c>
      <c r="AD126" s="45"/>
    </row>
    <row r="127" spans="8:31" x14ac:dyDescent="0.35">
      <c r="H127" s="69" t="s">
        <v>906</v>
      </c>
      <c r="I127" t="s">
        <v>453</v>
      </c>
    </row>
    <row r="128" spans="8:31" x14ac:dyDescent="0.35">
      <c r="H128" s="69" t="s">
        <v>1251</v>
      </c>
      <c r="I128" t="s">
        <v>1388</v>
      </c>
    </row>
    <row r="129" spans="8:18" x14ac:dyDescent="0.35">
      <c r="H129" s="70" t="s">
        <v>1252</v>
      </c>
      <c r="I129" t="s">
        <v>1389</v>
      </c>
    </row>
    <row r="130" spans="8:18" x14ac:dyDescent="0.35">
      <c r="H130" s="70" t="s">
        <v>680</v>
      </c>
      <c r="I130" t="s">
        <v>466</v>
      </c>
    </row>
    <row r="131" spans="8:18" x14ac:dyDescent="0.35">
      <c r="H131" s="70" t="s">
        <v>1253</v>
      </c>
      <c r="I131" t="s">
        <v>1390</v>
      </c>
    </row>
    <row r="132" spans="8:18" x14ac:dyDescent="0.35">
      <c r="H132" s="70" t="s">
        <v>462</v>
      </c>
      <c r="I132" t="s">
        <v>463</v>
      </c>
    </row>
    <row r="141" spans="8:18" x14ac:dyDescent="0.35">
      <c r="R141" s="32"/>
    </row>
    <row r="142" spans="8:18" x14ac:dyDescent="0.35">
      <c r="R142" s="32"/>
    </row>
    <row r="143" spans="8:18" x14ac:dyDescent="0.35">
      <c r="R143" s="32"/>
    </row>
    <row r="144" spans="8:18" x14ac:dyDescent="0.35">
      <c r="R144" s="32"/>
    </row>
    <row r="145" spans="7:22" x14ac:dyDescent="0.35">
      <c r="R145" s="32"/>
    </row>
    <row r="146" spans="7:22" x14ac:dyDescent="0.35">
      <c r="R146" s="32"/>
    </row>
    <row r="147" spans="7:22" x14ac:dyDescent="0.35">
      <c r="G147" s="8"/>
      <c r="R147" s="32"/>
    </row>
    <row r="148" spans="7:22" x14ac:dyDescent="0.35">
      <c r="G148" s="8"/>
    </row>
    <row r="149" spans="7:22" x14ac:dyDescent="0.35">
      <c r="G149" s="8"/>
    </row>
    <row r="150" spans="7:22" x14ac:dyDescent="0.35">
      <c r="G150" s="8"/>
      <c r="U150" s="32"/>
      <c r="V150" s="32"/>
    </row>
    <row r="151" spans="7:22" x14ac:dyDescent="0.35">
      <c r="G151" s="8"/>
      <c r="U151" s="32"/>
      <c r="V151" s="32"/>
    </row>
    <row r="152" spans="7:22" x14ac:dyDescent="0.35">
      <c r="G152" s="8"/>
      <c r="U152" s="32"/>
      <c r="V152" s="32"/>
    </row>
    <row r="153" spans="7:22" x14ac:dyDescent="0.35">
      <c r="G153" s="8"/>
      <c r="U153" s="32"/>
      <c r="V153" s="32"/>
    </row>
    <row r="154" spans="7:22" x14ac:dyDescent="0.35">
      <c r="G154" s="8"/>
      <c r="U154" s="32"/>
      <c r="V154" s="32"/>
    </row>
    <row r="155" spans="7:22" x14ac:dyDescent="0.35">
      <c r="G155" s="8"/>
      <c r="U155" s="32"/>
      <c r="V155" s="32"/>
    </row>
    <row r="156" spans="7:22" x14ac:dyDescent="0.35">
      <c r="G156" s="8"/>
      <c r="U156" s="32"/>
      <c r="V156" s="32"/>
    </row>
    <row r="157" spans="7:22" x14ac:dyDescent="0.35">
      <c r="G157" s="8"/>
    </row>
    <row r="158" spans="7:22" x14ac:dyDescent="0.35">
      <c r="G158" s="8"/>
    </row>
    <row r="159" spans="7:22" x14ac:dyDescent="0.35">
      <c r="G159" s="8"/>
    </row>
    <row r="160" spans="7:22" x14ac:dyDescent="0.35">
      <c r="G160" s="8"/>
    </row>
    <row r="161" spans="7:9" x14ac:dyDescent="0.35">
      <c r="G161" s="8"/>
    </row>
    <row r="162" spans="7:9" x14ac:dyDescent="0.35">
      <c r="G162" s="8"/>
    </row>
    <row r="163" spans="7:9" x14ac:dyDescent="0.35">
      <c r="G163" s="8"/>
      <c r="I163" s="11"/>
    </row>
    <row r="164" spans="7:9" x14ac:dyDescent="0.35">
      <c r="G164" s="8"/>
      <c r="I164" s="11"/>
    </row>
    <row r="165" spans="7:9" x14ac:dyDescent="0.35">
      <c r="G165" s="8"/>
      <c r="I165" s="11"/>
    </row>
    <row r="166" spans="7:9" x14ac:dyDescent="0.35">
      <c r="G166" s="8"/>
      <c r="I166" s="11"/>
    </row>
    <row r="167" spans="7:9" x14ac:dyDescent="0.35">
      <c r="G167" s="8"/>
      <c r="I167" s="42"/>
    </row>
    <row r="168" spans="7:9" x14ac:dyDescent="0.35">
      <c r="G168" s="8"/>
      <c r="I168" s="42"/>
    </row>
    <row r="169" spans="7:9" x14ac:dyDescent="0.35">
      <c r="G169" s="8"/>
    </row>
    <row r="170" spans="7:9" x14ac:dyDescent="0.35">
      <c r="G170" s="8"/>
    </row>
    <row r="171" spans="7:9" x14ac:dyDescent="0.35">
      <c r="G171" s="8"/>
      <c r="I171" s="11"/>
    </row>
    <row r="172" spans="7:9" x14ac:dyDescent="0.35">
      <c r="G172" s="8"/>
    </row>
    <row r="173" spans="7:9" x14ac:dyDescent="0.35">
      <c r="G173" s="8"/>
    </row>
    <row r="174" spans="7:9" x14ac:dyDescent="0.35">
      <c r="G174" s="8"/>
    </row>
    <row r="175" spans="7:9" x14ac:dyDescent="0.35">
      <c r="G175" s="8"/>
    </row>
    <row r="176" spans="7:9" x14ac:dyDescent="0.35">
      <c r="G176" s="8"/>
      <c r="H176" s="11"/>
    </row>
    <row r="177" spans="7:9" x14ac:dyDescent="0.35">
      <c r="G177" s="8"/>
    </row>
    <row r="178" spans="7:9" x14ac:dyDescent="0.35">
      <c r="G178" s="8"/>
    </row>
    <row r="179" spans="7:9" x14ac:dyDescent="0.35">
      <c r="G179" s="8"/>
      <c r="I179" s="11"/>
    </row>
    <row r="180" spans="7:9" x14ac:dyDescent="0.35">
      <c r="G180" s="8"/>
    </row>
    <row r="181" spans="7:9" x14ac:dyDescent="0.35">
      <c r="G181" s="8"/>
    </row>
    <row r="182" spans="7:9" x14ac:dyDescent="0.35">
      <c r="G182" s="8"/>
    </row>
    <row r="183" spans="7:9" x14ac:dyDescent="0.35">
      <c r="G183" s="8"/>
    </row>
    <row r="184" spans="7:9" x14ac:dyDescent="0.35">
      <c r="G184" s="8"/>
    </row>
    <row r="185" spans="7:9" x14ac:dyDescent="0.35">
      <c r="G185" s="8"/>
    </row>
    <row r="186" spans="7:9" x14ac:dyDescent="0.35">
      <c r="G186" s="8"/>
    </row>
    <row r="187" spans="7:9" x14ac:dyDescent="0.35">
      <c r="G187" s="8"/>
    </row>
    <row r="188" spans="7:9" x14ac:dyDescent="0.35">
      <c r="G188" s="8"/>
    </row>
    <row r="189" spans="7:9" x14ac:dyDescent="0.35">
      <c r="G189" s="8"/>
    </row>
    <row r="190" spans="7:9" x14ac:dyDescent="0.35">
      <c r="G190" s="8"/>
    </row>
    <row r="191" spans="7:9" x14ac:dyDescent="0.35">
      <c r="G191" s="8"/>
    </row>
    <row r="192" spans="7:9" x14ac:dyDescent="0.35">
      <c r="G192" s="8"/>
    </row>
    <row r="193" spans="7:7" x14ac:dyDescent="0.35">
      <c r="G193" s="8"/>
    </row>
    <row r="194" spans="7:7" x14ac:dyDescent="0.35">
      <c r="G194" s="8"/>
    </row>
    <row r="195" spans="7:7" x14ac:dyDescent="0.35">
      <c r="G195" s="8"/>
    </row>
    <row r="196" spans="7:7" x14ac:dyDescent="0.35">
      <c r="G196" s="8"/>
    </row>
    <row r="197" spans="7:7" x14ac:dyDescent="0.35">
      <c r="G197" s="8"/>
    </row>
    <row r="198" spans="7:7" x14ac:dyDescent="0.35">
      <c r="G198" s="8"/>
    </row>
    <row r="199" spans="7:7" x14ac:dyDescent="0.35">
      <c r="G199" s="8"/>
    </row>
    <row r="200" spans="7:7" x14ac:dyDescent="0.35">
      <c r="G200" s="8"/>
    </row>
    <row r="201" spans="7:7" x14ac:dyDescent="0.35">
      <c r="G201" s="8"/>
    </row>
    <row r="202" spans="7:7" x14ac:dyDescent="0.35">
      <c r="G202" s="8"/>
    </row>
    <row r="203" spans="7:7" x14ac:dyDescent="0.35">
      <c r="G203" s="8"/>
    </row>
    <row r="204" spans="7:7" x14ac:dyDescent="0.35">
      <c r="G204" s="8"/>
    </row>
    <row r="205" spans="7:7" x14ac:dyDescent="0.35">
      <c r="G205" s="8"/>
    </row>
    <row r="206" spans="7:7" x14ac:dyDescent="0.35">
      <c r="G206" s="8"/>
    </row>
    <row r="207" spans="7:7" x14ac:dyDescent="0.35">
      <c r="G207" s="8"/>
    </row>
    <row r="208" spans="7:7" x14ac:dyDescent="0.35">
      <c r="G208" s="8"/>
    </row>
    <row r="209" spans="7:7" x14ac:dyDescent="0.35">
      <c r="G209" s="8"/>
    </row>
    <row r="210" spans="7:7" x14ac:dyDescent="0.35">
      <c r="G210" s="8"/>
    </row>
    <row r="211" spans="7:7" x14ac:dyDescent="0.35">
      <c r="G211" s="8"/>
    </row>
    <row r="212" spans="7:7" x14ac:dyDescent="0.35">
      <c r="G212" s="8"/>
    </row>
    <row r="213" spans="7:7" x14ac:dyDescent="0.35">
      <c r="G213" s="8"/>
    </row>
    <row r="214" spans="7:7" x14ac:dyDescent="0.35">
      <c r="G214" s="8"/>
    </row>
    <row r="215" spans="7:7" x14ac:dyDescent="0.35">
      <c r="G215" s="8"/>
    </row>
    <row r="216" spans="7:7" x14ac:dyDescent="0.35">
      <c r="G216" s="8"/>
    </row>
    <row r="217" spans="7:7" x14ac:dyDescent="0.35">
      <c r="G217" s="8"/>
    </row>
    <row r="218" spans="7:7" x14ac:dyDescent="0.35">
      <c r="G218" s="8"/>
    </row>
    <row r="219" spans="7:7" x14ac:dyDescent="0.35">
      <c r="G219" s="8"/>
    </row>
    <row r="220" spans="7:7" x14ac:dyDescent="0.35">
      <c r="G220" s="8"/>
    </row>
    <row r="221" spans="7:7" x14ac:dyDescent="0.35">
      <c r="G221" s="8"/>
    </row>
    <row r="222" spans="7:7" x14ac:dyDescent="0.35">
      <c r="G222" s="8"/>
    </row>
    <row r="223" spans="7:7" x14ac:dyDescent="0.35">
      <c r="G223" s="8"/>
    </row>
    <row r="224" spans="7:7" x14ac:dyDescent="0.35">
      <c r="G224" s="8"/>
    </row>
    <row r="225" spans="7:7" x14ac:dyDescent="0.35">
      <c r="G225" s="8"/>
    </row>
    <row r="226" spans="7:7" x14ac:dyDescent="0.35">
      <c r="G226" s="8"/>
    </row>
    <row r="227" spans="7:7" x14ac:dyDescent="0.35">
      <c r="G227" s="8"/>
    </row>
    <row r="228" spans="7:7" x14ac:dyDescent="0.35">
      <c r="G228" s="8"/>
    </row>
    <row r="229" spans="7:7" x14ac:dyDescent="0.35">
      <c r="G229" s="8"/>
    </row>
    <row r="230" spans="7:7" x14ac:dyDescent="0.35">
      <c r="G230" s="8"/>
    </row>
    <row r="231" spans="7:7" x14ac:dyDescent="0.35">
      <c r="G231" s="8"/>
    </row>
    <row r="232" spans="7:7" x14ac:dyDescent="0.35">
      <c r="G232" s="8"/>
    </row>
    <row r="233" spans="7:7" x14ac:dyDescent="0.35">
      <c r="G233" s="8"/>
    </row>
    <row r="234" spans="7:7" x14ac:dyDescent="0.35">
      <c r="G234" s="8"/>
    </row>
    <row r="235" spans="7:7" x14ac:dyDescent="0.35">
      <c r="G235" s="8"/>
    </row>
    <row r="236" spans="7:7" x14ac:dyDescent="0.35">
      <c r="G236" s="8"/>
    </row>
    <row r="237" spans="7:7" x14ac:dyDescent="0.35">
      <c r="G237" s="8"/>
    </row>
    <row r="238" spans="7:7" x14ac:dyDescent="0.35">
      <c r="G238" s="8"/>
    </row>
    <row r="239" spans="7:7" x14ac:dyDescent="0.35">
      <c r="G239" s="8"/>
    </row>
    <row r="240" spans="7:7" x14ac:dyDescent="0.35">
      <c r="G240" s="8"/>
    </row>
    <row r="241" spans="7:7" x14ac:dyDescent="0.35">
      <c r="G241" s="8"/>
    </row>
    <row r="242" spans="7:7" x14ac:dyDescent="0.35">
      <c r="G242" s="8"/>
    </row>
    <row r="243" spans="7:7" x14ac:dyDescent="0.35">
      <c r="G243" s="8"/>
    </row>
    <row r="244" spans="7:7" x14ac:dyDescent="0.35">
      <c r="G244" s="8"/>
    </row>
    <row r="245" spans="7:7" x14ac:dyDescent="0.35">
      <c r="G245" s="8"/>
    </row>
    <row r="246" spans="7:7" x14ac:dyDescent="0.35">
      <c r="G246" s="8"/>
    </row>
    <row r="247" spans="7:7" x14ac:dyDescent="0.35">
      <c r="G247" s="8"/>
    </row>
    <row r="248" spans="7:7" x14ac:dyDescent="0.35">
      <c r="G248" s="8"/>
    </row>
    <row r="249" spans="7:7" x14ac:dyDescent="0.35">
      <c r="G249" s="8"/>
    </row>
    <row r="250" spans="7:7" x14ac:dyDescent="0.35">
      <c r="G250" s="8"/>
    </row>
    <row r="251" spans="7:7" x14ac:dyDescent="0.35">
      <c r="G251" s="8"/>
    </row>
    <row r="252" spans="7:7" x14ac:dyDescent="0.35">
      <c r="G252" s="8"/>
    </row>
    <row r="253" spans="7:7" x14ac:dyDescent="0.35">
      <c r="G253" s="8"/>
    </row>
    <row r="254" spans="7:7" x14ac:dyDescent="0.35">
      <c r="G254" s="8"/>
    </row>
    <row r="255" spans="7:7" x14ac:dyDescent="0.35">
      <c r="G255" s="8"/>
    </row>
    <row r="256" spans="7:7" x14ac:dyDescent="0.35">
      <c r="G256" s="8"/>
    </row>
    <row r="257" spans="7:7" x14ac:dyDescent="0.35">
      <c r="G257" s="8"/>
    </row>
    <row r="258" spans="7:7" x14ac:dyDescent="0.35">
      <c r="G258" s="8"/>
    </row>
    <row r="259" spans="7:7" x14ac:dyDescent="0.35">
      <c r="G259" s="8"/>
    </row>
    <row r="260" spans="7:7" x14ac:dyDescent="0.35">
      <c r="G260" s="8"/>
    </row>
    <row r="261" spans="7:7" x14ac:dyDescent="0.35">
      <c r="G261" s="8"/>
    </row>
    <row r="262" spans="7:7" x14ac:dyDescent="0.35">
      <c r="G262" s="8"/>
    </row>
    <row r="263" spans="7:7" x14ac:dyDescent="0.35">
      <c r="G263" s="8"/>
    </row>
    <row r="264" spans="7:7" x14ac:dyDescent="0.35">
      <c r="G264" s="8"/>
    </row>
    <row r="265" spans="7:7" x14ac:dyDescent="0.35">
      <c r="G265" s="8"/>
    </row>
    <row r="266" spans="7:7" x14ac:dyDescent="0.35">
      <c r="G266" s="8"/>
    </row>
    <row r="267" spans="7:7" x14ac:dyDescent="0.35">
      <c r="G267" s="8"/>
    </row>
    <row r="268" spans="7:7" x14ac:dyDescent="0.35">
      <c r="G268" s="8"/>
    </row>
    <row r="269" spans="7:7" x14ac:dyDescent="0.35">
      <c r="G269" s="8"/>
    </row>
    <row r="270" spans="7:7" x14ac:dyDescent="0.35">
      <c r="G270" s="8"/>
    </row>
    <row r="271" spans="7:7" x14ac:dyDescent="0.35">
      <c r="G271" s="8"/>
    </row>
    <row r="272" spans="7:7" x14ac:dyDescent="0.35">
      <c r="G272" s="8"/>
    </row>
    <row r="273" spans="7:7" x14ac:dyDescent="0.35">
      <c r="G273" s="8"/>
    </row>
    <row r="274" spans="7:7" x14ac:dyDescent="0.35">
      <c r="G274" s="8"/>
    </row>
    <row r="275" spans="7:7" x14ac:dyDescent="0.35">
      <c r="G275" s="8"/>
    </row>
    <row r="276" spans="7:7" x14ac:dyDescent="0.35">
      <c r="G276" s="8"/>
    </row>
    <row r="277" spans="7:7" x14ac:dyDescent="0.35">
      <c r="G277" s="8"/>
    </row>
    <row r="278" spans="7:7" x14ac:dyDescent="0.35">
      <c r="G278" s="8"/>
    </row>
    <row r="279" spans="7:7" x14ac:dyDescent="0.35">
      <c r="G279" s="8"/>
    </row>
    <row r="280" spans="7:7" x14ac:dyDescent="0.35">
      <c r="G280" s="8"/>
    </row>
    <row r="281" spans="7:7" x14ac:dyDescent="0.35">
      <c r="G281" s="8"/>
    </row>
    <row r="282" spans="7:7" x14ac:dyDescent="0.35">
      <c r="G282" s="8"/>
    </row>
    <row r="283" spans="7:7" x14ac:dyDescent="0.35">
      <c r="G283" s="8"/>
    </row>
    <row r="284" spans="7:7" x14ac:dyDescent="0.35">
      <c r="G284" s="8"/>
    </row>
    <row r="285" spans="7:7" x14ac:dyDescent="0.35">
      <c r="G285" s="8"/>
    </row>
    <row r="286" spans="7:7" x14ac:dyDescent="0.35">
      <c r="G286" s="8"/>
    </row>
    <row r="287" spans="7:7" x14ac:dyDescent="0.35">
      <c r="G287" s="8"/>
    </row>
    <row r="288" spans="7:7" x14ac:dyDescent="0.35">
      <c r="G288" s="8"/>
    </row>
    <row r="289" spans="7:7" x14ac:dyDescent="0.35">
      <c r="G289" s="8"/>
    </row>
    <row r="290" spans="7:7" x14ac:dyDescent="0.35">
      <c r="G290" s="8"/>
    </row>
    <row r="291" spans="7:7" x14ac:dyDescent="0.35">
      <c r="G291" s="8"/>
    </row>
    <row r="292" spans="7:7" x14ac:dyDescent="0.35">
      <c r="G292" s="8"/>
    </row>
    <row r="293" spans="7:7" x14ac:dyDescent="0.35">
      <c r="G293" s="8"/>
    </row>
    <row r="294" spans="7:7" x14ac:dyDescent="0.35">
      <c r="G294" s="8"/>
    </row>
    <row r="295" spans="7:7" x14ac:dyDescent="0.35">
      <c r="G295" s="8"/>
    </row>
    <row r="296" spans="7:7" x14ac:dyDescent="0.35">
      <c r="G296" s="8"/>
    </row>
    <row r="297" spans="7:7" x14ac:dyDescent="0.35">
      <c r="G297" s="8"/>
    </row>
    <row r="298" spans="7:7" x14ac:dyDescent="0.35">
      <c r="G298" s="8"/>
    </row>
    <row r="299" spans="7:7" x14ac:dyDescent="0.35">
      <c r="G299" s="8"/>
    </row>
    <row r="300" spans="7:7" x14ac:dyDescent="0.35">
      <c r="G300" s="8"/>
    </row>
    <row r="301" spans="7:7" x14ac:dyDescent="0.35">
      <c r="G301" s="8"/>
    </row>
    <row r="302" spans="7:7" x14ac:dyDescent="0.35">
      <c r="G302" s="8"/>
    </row>
    <row r="303" spans="7:7" x14ac:dyDescent="0.35">
      <c r="G303" s="8"/>
    </row>
    <row r="304" spans="7:7" x14ac:dyDescent="0.35">
      <c r="G304" s="8"/>
    </row>
    <row r="305" spans="7:13" x14ac:dyDescent="0.35">
      <c r="G305" s="8"/>
    </row>
    <row r="306" spans="7:13" x14ac:dyDescent="0.35">
      <c r="G306" s="8"/>
    </row>
    <row r="307" spans="7:13" x14ac:dyDescent="0.35">
      <c r="G307" s="8"/>
    </row>
    <row r="308" spans="7:13" x14ac:dyDescent="0.35">
      <c r="G308" s="8"/>
    </row>
    <row r="309" spans="7:13" x14ac:dyDescent="0.35">
      <c r="G309" s="8"/>
    </row>
    <row r="310" spans="7:13" x14ac:dyDescent="0.35">
      <c r="G310" s="8"/>
    </row>
    <row r="311" spans="7:13" x14ac:dyDescent="0.35">
      <c r="G311" s="8"/>
    </row>
    <row r="312" spans="7:13" x14ac:dyDescent="0.35">
      <c r="G312" s="8"/>
    </row>
    <row r="313" spans="7:13" x14ac:dyDescent="0.35">
      <c r="G313" s="8"/>
    </row>
    <row r="314" spans="7:13" x14ac:dyDescent="0.35">
      <c r="G314" s="8"/>
    </row>
    <row r="315" spans="7:13" x14ac:dyDescent="0.35">
      <c r="G315" s="8"/>
    </row>
    <row r="316" spans="7:13" x14ac:dyDescent="0.35">
      <c r="G316" s="8"/>
    </row>
    <row r="317" spans="7:13" x14ac:dyDescent="0.35">
      <c r="G317" s="8"/>
    </row>
    <row r="318" spans="7:13" x14ac:dyDescent="0.35">
      <c r="G318" s="8"/>
    </row>
    <row r="319" spans="7:13" x14ac:dyDescent="0.35">
      <c r="G319" s="8"/>
      <c r="M319">
        <f>47/122</f>
        <v>0.38524590163934425</v>
      </c>
    </row>
    <row r="320" spans="7:13" x14ac:dyDescent="0.35">
      <c r="G320" s="8"/>
    </row>
    <row r="321" spans="7:7" x14ac:dyDescent="0.35">
      <c r="G321" s="8"/>
    </row>
    <row r="322" spans="7:7" x14ac:dyDescent="0.35">
      <c r="G322" s="8"/>
    </row>
    <row r="323" spans="7:7" x14ac:dyDescent="0.35">
      <c r="G323" s="8"/>
    </row>
    <row r="324" spans="7:7" x14ac:dyDescent="0.35">
      <c r="G324" s="8"/>
    </row>
    <row r="325" spans="7:7" x14ac:dyDescent="0.35">
      <c r="G325" s="8"/>
    </row>
    <row r="326" spans="7:7" x14ac:dyDescent="0.35">
      <c r="G326" s="8"/>
    </row>
    <row r="327" spans="7:7" x14ac:dyDescent="0.35">
      <c r="G327" s="8"/>
    </row>
    <row r="328" spans="7:7" x14ac:dyDescent="0.35">
      <c r="G328" s="8"/>
    </row>
    <row r="329" spans="7:7" x14ac:dyDescent="0.35">
      <c r="G329" s="8"/>
    </row>
    <row r="330" spans="7:7" x14ac:dyDescent="0.35">
      <c r="G330" s="8"/>
    </row>
    <row r="331" spans="7:7" x14ac:dyDescent="0.35">
      <c r="G331" s="8"/>
    </row>
    <row r="332" spans="7:7" x14ac:dyDescent="0.35">
      <c r="G332" s="8"/>
    </row>
    <row r="333" spans="7:7" x14ac:dyDescent="0.35">
      <c r="G333" s="8"/>
    </row>
    <row r="334" spans="7:7" x14ac:dyDescent="0.35">
      <c r="G334" s="8"/>
    </row>
    <row r="335" spans="7:7" x14ac:dyDescent="0.35">
      <c r="G335" s="8"/>
    </row>
    <row r="336" spans="7:7" x14ac:dyDescent="0.35">
      <c r="G336" s="8"/>
    </row>
    <row r="337" spans="7:7" x14ac:dyDescent="0.35">
      <c r="G337" s="8"/>
    </row>
    <row r="338" spans="7:7" x14ac:dyDescent="0.35">
      <c r="G338" s="8"/>
    </row>
    <row r="339" spans="7:7" x14ac:dyDescent="0.35">
      <c r="G339" s="8"/>
    </row>
    <row r="340" spans="7:7" x14ac:dyDescent="0.35">
      <c r="G340" s="8"/>
    </row>
    <row r="341" spans="7:7" x14ac:dyDescent="0.35">
      <c r="G341" s="8"/>
    </row>
    <row r="342" spans="7:7" x14ac:dyDescent="0.35">
      <c r="G342" s="8"/>
    </row>
    <row r="343" spans="7:7" x14ac:dyDescent="0.35">
      <c r="G343" s="8"/>
    </row>
    <row r="344" spans="7:7" x14ac:dyDescent="0.35">
      <c r="G344" s="8"/>
    </row>
    <row r="345" spans="7:7" x14ac:dyDescent="0.35">
      <c r="G345" s="8"/>
    </row>
    <row r="346" spans="7:7" x14ac:dyDescent="0.35">
      <c r="G346" s="8"/>
    </row>
    <row r="347" spans="7:7" x14ac:dyDescent="0.35">
      <c r="G347" s="8"/>
    </row>
    <row r="348" spans="7:7" x14ac:dyDescent="0.35">
      <c r="G348" s="8"/>
    </row>
    <row r="349" spans="7:7" x14ac:dyDescent="0.35">
      <c r="G349" s="8"/>
    </row>
    <row r="350" spans="7:7" x14ac:dyDescent="0.35">
      <c r="G350" s="8"/>
    </row>
    <row r="351" spans="7:7" x14ac:dyDescent="0.35">
      <c r="G351" s="8"/>
    </row>
    <row r="352" spans="7:7" x14ac:dyDescent="0.35">
      <c r="G352" s="8"/>
    </row>
    <row r="353" spans="7:7" x14ac:dyDescent="0.35">
      <c r="G353" s="8"/>
    </row>
    <row r="354" spans="7:7" x14ac:dyDescent="0.35">
      <c r="G354" s="8"/>
    </row>
    <row r="355" spans="7:7" x14ac:dyDescent="0.35">
      <c r="G355" s="8"/>
    </row>
    <row r="356" spans="7:7" x14ac:dyDescent="0.35">
      <c r="G356" s="8"/>
    </row>
    <row r="357" spans="7:7" x14ac:dyDescent="0.35">
      <c r="G357" s="8"/>
    </row>
    <row r="358" spans="7:7" x14ac:dyDescent="0.35">
      <c r="G358" s="8"/>
    </row>
    <row r="359" spans="7:7" x14ac:dyDescent="0.35">
      <c r="G359" s="8"/>
    </row>
    <row r="360" spans="7:7" x14ac:dyDescent="0.35">
      <c r="G360" s="8"/>
    </row>
    <row r="361" spans="7:7" x14ac:dyDescent="0.35">
      <c r="G361" s="8"/>
    </row>
    <row r="362" spans="7:7" x14ac:dyDescent="0.35">
      <c r="G362" s="8"/>
    </row>
    <row r="363" spans="7:7" x14ac:dyDescent="0.35">
      <c r="G363" s="8"/>
    </row>
    <row r="364" spans="7:7" x14ac:dyDescent="0.35">
      <c r="G364" s="8"/>
    </row>
    <row r="365" spans="7:7" x14ac:dyDescent="0.35">
      <c r="G365" s="8"/>
    </row>
    <row r="366" spans="7:7" x14ac:dyDescent="0.35">
      <c r="G366" s="8"/>
    </row>
    <row r="367" spans="7:7" x14ac:dyDescent="0.35">
      <c r="G367" s="8"/>
    </row>
    <row r="368" spans="7:7" x14ac:dyDescent="0.35">
      <c r="G368" s="8"/>
    </row>
    <row r="369" spans="7:7" x14ac:dyDescent="0.35">
      <c r="G369" s="8"/>
    </row>
    <row r="370" spans="7:7" x14ac:dyDescent="0.35">
      <c r="G370" s="8"/>
    </row>
    <row r="371" spans="7:7" x14ac:dyDescent="0.35">
      <c r="G371" s="8"/>
    </row>
    <row r="372" spans="7:7" x14ac:dyDescent="0.35">
      <c r="G372" s="8"/>
    </row>
    <row r="373" spans="7:7" x14ac:dyDescent="0.35">
      <c r="G373" s="8"/>
    </row>
    <row r="374" spans="7:7" x14ac:dyDescent="0.35">
      <c r="G374" s="8"/>
    </row>
    <row r="375" spans="7:7" x14ac:dyDescent="0.35">
      <c r="G375" s="8"/>
    </row>
    <row r="376" spans="7:7" x14ac:dyDescent="0.35">
      <c r="G376" s="8"/>
    </row>
    <row r="377" spans="7:7" x14ac:dyDescent="0.35">
      <c r="G377" s="8"/>
    </row>
    <row r="378" spans="7:7" x14ac:dyDescent="0.35">
      <c r="G378" s="8"/>
    </row>
    <row r="379" spans="7:7" x14ac:dyDescent="0.35">
      <c r="G379" s="8"/>
    </row>
    <row r="380" spans="7:7" x14ac:dyDescent="0.35">
      <c r="G380" s="8"/>
    </row>
    <row r="381" spans="7:7" x14ac:dyDescent="0.35">
      <c r="G381" s="8"/>
    </row>
    <row r="382" spans="7:7" x14ac:dyDescent="0.35">
      <c r="G382" s="8"/>
    </row>
    <row r="383" spans="7:7" x14ac:dyDescent="0.35">
      <c r="G383" s="8"/>
    </row>
    <row r="384" spans="7:7" x14ac:dyDescent="0.35">
      <c r="G384" s="8"/>
    </row>
    <row r="385" spans="7:7" x14ac:dyDescent="0.35">
      <c r="G385" s="8"/>
    </row>
    <row r="386" spans="7:7" x14ac:dyDescent="0.35">
      <c r="G386" s="8"/>
    </row>
    <row r="387" spans="7:7" x14ac:dyDescent="0.35">
      <c r="G387" s="8"/>
    </row>
    <row r="388" spans="7:7" x14ac:dyDescent="0.35">
      <c r="G388" s="8"/>
    </row>
    <row r="389" spans="7:7" x14ac:dyDescent="0.35">
      <c r="G389" s="8"/>
    </row>
    <row r="390" spans="7:7" x14ac:dyDescent="0.35">
      <c r="G390" s="8"/>
    </row>
    <row r="391" spans="7:7" x14ac:dyDescent="0.35">
      <c r="G391" s="8"/>
    </row>
    <row r="392" spans="7:7" x14ac:dyDescent="0.35">
      <c r="G392" s="8"/>
    </row>
    <row r="393" spans="7:7" x14ac:dyDescent="0.35">
      <c r="G393" s="8"/>
    </row>
    <row r="394" spans="7:7" x14ac:dyDescent="0.35">
      <c r="G394" s="8"/>
    </row>
    <row r="395" spans="7:7" x14ac:dyDescent="0.35">
      <c r="G395" s="8"/>
    </row>
    <row r="396" spans="7:7" x14ac:dyDescent="0.35">
      <c r="G396" s="8"/>
    </row>
    <row r="397" spans="7:7" x14ac:dyDescent="0.35">
      <c r="G397" s="8"/>
    </row>
  </sheetData>
  <phoneticPr fontId="11" type="noConversion"/>
  <conditionalFormatting sqref="F9:F10">
    <cfRule type="cellIs" dxfId="5" priority="1" operator="lessThan">
      <formula>0</formula>
    </cfRule>
  </conditionalFormatting>
  <conditionalFormatting sqref="H59:H128">
    <cfRule type="cellIs" dxfId="4" priority="3" operator="lessThan">
      <formula>0</formula>
    </cfRule>
  </conditionalFormatting>
  <conditionalFormatting sqref="I113:I115">
    <cfRule type="cellIs" dxfId="3" priority="2" operator="lessThan">
      <formula>0</formula>
    </cfRule>
  </conditionalFormatting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3:L26"/>
  <sheetViews>
    <sheetView topLeftCell="A5" workbookViewId="0">
      <selection activeCell="H5" sqref="H5"/>
    </sheetView>
  </sheetViews>
  <sheetFormatPr defaultRowHeight="14.5" x14ac:dyDescent="0.35"/>
  <cols>
    <col min="1" max="1" width="21" style="36" bestFit="1" customWidth="1"/>
    <col min="2" max="2" width="12.26953125" style="36" bestFit="1" customWidth="1"/>
    <col min="3" max="3" width="16.81640625" style="36" bestFit="1" customWidth="1"/>
    <col min="4" max="5" width="35.81640625" style="36" bestFit="1" customWidth="1"/>
    <col min="6" max="7" width="8.7265625" style="36"/>
    <col min="8" max="9" width="12.26953125" style="36" bestFit="1" customWidth="1"/>
    <col min="10" max="16384" width="8.7265625" style="36"/>
  </cols>
  <sheetData>
    <row r="3" spans="1:9" x14ac:dyDescent="0.35">
      <c r="B3" s="36" t="s">
        <v>310</v>
      </c>
    </row>
    <row r="4" spans="1:9" x14ac:dyDescent="0.35">
      <c r="A4" s="36" t="s">
        <v>4</v>
      </c>
      <c r="B4" s="36">
        <v>11485.339499999998</v>
      </c>
      <c r="D4" s="36" t="s">
        <v>13</v>
      </c>
      <c r="E4" s="36" t="s">
        <v>13</v>
      </c>
    </row>
    <row r="5" spans="1:9" x14ac:dyDescent="0.35">
      <c r="A5" s="36" t="s">
        <v>5</v>
      </c>
      <c r="B5" s="36">
        <v>15332.583000000001</v>
      </c>
      <c r="D5" s="36" t="s">
        <v>14</v>
      </c>
      <c r="E5" s="36" t="s">
        <v>14</v>
      </c>
      <c r="G5" s="36" t="s">
        <v>73</v>
      </c>
      <c r="H5" s="36">
        <v>39821325.099999979</v>
      </c>
      <c r="I5" s="36">
        <f>SUM(SAM!DS56:DX109)-SUM(SAM!BD125:DE125)</f>
        <v>39821325.099999979</v>
      </c>
    </row>
    <row r="6" spans="1:9" x14ac:dyDescent="0.35">
      <c r="A6" s="36" t="s">
        <v>6</v>
      </c>
      <c r="B6" s="36">
        <v>660.32650000000001</v>
      </c>
      <c r="D6" s="36" t="s">
        <v>15</v>
      </c>
      <c r="E6" s="36" t="s">
        <v>15</v>
      </c>
      <c r="G6" s="36" t="s">
        <v>1136</v>
      </c>
      <c r="H6" s="36">
        <v>69078946.29180178</v>
      </c>
      <c r="I6" s="36">
        <f>SUM(SAM!C3:BC129)</f>
        <v>69078946.291801825</v>
      </c>
    </row>
    <row r="7" spans="1:9" x14ac:dyDescent="0.35">
      <c r="A7" s="36" t="s">
        <v>7</v>
      </c>
      <c r="B7" s="36">
        <v>27478.249</v>
      </c>
      <c r="D7" s="36" t="s">
        <v>16</v>
      </c>
      <c r="E7" s="36" t="s">
        <v>16</v>
      </c>
      <c r="G7" s="36" t="s">
        <v>1</v>
      </c>
      <c r="H7" s="36">
        <v>17547429.770796403</v>
      </c>
      <c r="I7" s="36">
        <f>SUM(SAM!C113:BC113)+SUM(SAM!C115:BC115)</f>
        <v>17787321.725543275</v>
      </c>
    </row>
    <row r="8" spans="1:9" x14ac:dyDescent="0.35">
      <c r="A8" s="36" t="s">
        <v>8</v>
      </c>
      <c r="B8" s="36">
        <v>608.54</v>
      </c>
      <c r="D8" s="36" t="s">
        <v>1399</v>
      </c>
      <c r="E8" s="36" t="s">
        <v>1141</v>
      </c>
      <c r="G8" s="36" t="s">
        <v>890</v>
      </c>
      <c r="H8" s="36">
        <v>8508865.7973436993</v>
      </c>
      <c r="I8" s="36">
        <f>SUM(SAM!DV56:DX109)</f>
        <v>8508865.7973436974</v>
      </c>
    </row>
    <row r="9" spans="1:9" x14ac:dyDescent="0.35">
      <c r="A9" s="36" t="s">
        <v>9</v>
      </c>
      <c r="B9" s="36">
        <v>655.9</v>
      </c>
      <c r="D9" s="36" t="s">
        <v>1400</v>
      </c>
      <c r="E9" s="36" t="s">
        <v>1142</v>
      </c>
      <c r="G9" s="36" t="s">
        <v>1137</v>
      </c>
      <c r="H9" s="36">
        <v>2.5401993968861301</v>
      </c>
      <c r="I9" s="36">
        <f>H7/H6</f>
        <v>0.25401993968861269</v>
      </c>
    </row>
    <row r="10" spans="1:9" x14ac:dyDescent="0.35">
      <c r="A10" s="36" t="s">
        <v>10</v>
      </c>
      <c r="D10" s="36" t="s">
        <v>1401</v>
      </c>
      <c r="E10" s="36" t="s">
        <v>1143</v>
      </c>
      <c r="G10" s="36" t="s">
        <v>1138</v>
      </c>
      <c r="H10" s="92">
        <v>0.22</v>
      </c>
      <c r="I10" s="36">
        <f>(I7/(I9*I5))/100</f>
        <v>1.7584379348033374E-2</v>
      </c>
    </row>
    <row r="11" spans="1:9" x14ac:dyDescent="0.35">
      <c r="A11" s="36" t="s">
        <v>84</v>
      </c>
      <c r="B11" s="36" t="s">
        <v>259</v>
      </c>
      <c r="D11" s="36" t="s">
        <v>77</v>
      </c>
      <c r="E11" s="36" t="s">
        <v>77</v>
      </c>
    </row>
    <row r="12" spans="1:9" x14ac:dyDescent="0.35">
      <c r="A12" s="36" t="s">
        <v>465</v>
      </c>
      <c r="B12" s="36">
        <v>12304789.455899993</v>
      </c>
      <c r="D12" s="36" t="s">
        <v>78</v>
      </c>
      <c r="E12" s="36" t="s">
        <v>78</v>
      </c>
      <c r="H12" s="92">
        <v>0.3</v>
      </c>
    </row>
    <row r="13" spans="1:9" x14ac:dyDescent="0.35">
      <c r="A13" s="36" t="s">
        <v>464</v>
      </c>
      <c r="B13" s="36">
        <v>7964265.0199999958</v>
      </c>
      <c r="D13" s="36" t="s">
        <v>79</v>
      </c>
      <c r="E13" s="36" t="s">
        <v>79</v>
      </c>
    </row>
    <row r="14" spans="1:9" x14ac:dyDescent="0.35">
      <c r="A14" s="36" t="s">
        <v>85</v>
      </c>
      <c r="B14" s="36">
        <v>0</v>
      </c>
      <c r="D14" s="36" t="s">
        <v>80</v>
      </c>
      <c r="E14" s="36" t="s">
        <v>80</v>
      </c>
    </row>
    <row r="15" spans="1:9" x14ac:dyDescent="0.35">
      <c r="A15" s="36" t="s">
        <v>683</v>
      </c>
      <c r="B15" s="36">
        <v>3.8635362409395122</v>
      </c>
      <c r="D15" s="36" t="s">
        <v>81</v>
      </c>
      <c r="E15" s="36" t="s">
        <v>81</v>
      </c>
    </row>
    <row r="16" spans="1:9" x14ac:dyDescent="0.35">
      <c r="A16" s="36" t="s">
        <v>682</v>
      </c>
      <c r="B16" s="36">
        <v>4.4737335975793551</v>
      </c>
      <c r="D16" s="36" t="s">
        <v>82</v>
      </c>
      <c r="E16" s="36" t="s">
        <v>82</v>
      </c>
    </row>
    <row r="17" spans="1:12" x14ac:dyDescent="0.35">
      <c r="A17" s="36" t="s">
        <v>86</v>
      </c>
      <c r="D17" s="36" t="s">
        <v>83</v>
      </c>
      <c r="E17" s="36" t="s">
        <v>83</v>
      </c>
    </row>
    <row r="18" spans="1:12" x14ac:dyDescent="0.35">
      <c r="A18" s="36" t="s">
        <v>11</v>
      </c>
      <c r="B18" s="36">
        <f>H10</f>
        <v>0.22</v>
      </c>
      <c r="D18" s="36" t="s">
        <v>12</v>
      </c>
      <c r="E18" s="36" t="s">
        <v>12</v>
      </c>
    </row>
    <row r="19" spans="1:12" x14ac:dyDescent="0.35">
      <c r="A19" s="36" t="s">
        <v>336</v>
      </c>
      <c r="B19" s="36">
        <v>9.9999999999999995E-7</v>
      </c>
    </row>
    <row r="20" spans="1:12" x14ac:dyDescent="0.35">
      <c r="A20" s="36" t="s">
        <v>337</v>
      </c>
      <c r="B20" s="36">
        <v>1E-3</v>
      </c>
      <c r="J20" s="36" t="s">
        <v>1403</v>
      </c>
      <c r="L20" s="36">
        <v>79.642700000000005</v>
      </c>
    </row>
    <row r="21" spans="1:12" x14ac:dyDescent="0.35">
      <c r="A21" s="36" t="s">
        <v>338</v>
      </c>
      <c r="B21" s="36">
        <v>1</v>
      </c>
      <c r="J21" s="36" t="s">
        <v>1404</v>
      </c>
      <c r="L21" s="36">
        <v>17.787299999999998</v>
      </c>
    </row>
    <row r="24" spans="1:12" x14ac:dyDescent="0.35">
      <c r="A24" s="36" t="s">
        <v>895</v>
      </c>
      <c r="B24" s="36">
        <v>39821325.099999979</v>
      </c>
      <c r="L24" s="36">
        <f>L21/L20</f>
        <v>0.2233387366324848</v>
      </c>
    </row>
    <row r="26" spans="1:12" x14ac:dyDescent="0.35">
      <c r="K26" s="36">
        <f>L21/L24</f>
        <v>79.642700000000005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1C37-2CB3-4F88-974C-7943175C70D9}">
  <dimension ref="A1:W79"/>
  <sheetViews>
    <sheetView topLeftCell="A53" zoomScale="85" zoomScaleNormal="85" workbookViewId="0">
      <selection activeCell="X8" sqref="X8"/>
    </sheetView>
  </sheetViews>
  <sheetFormatPr defaultRowHeight="14.5" x14ac:dyDescent="0.35"/>
  <cols>
    <col min="1" max="1" width="15.26953125" customWidth="1"/>
    <col min="9" max="9" width="12.81640625" bestFit="1" customWidth="1"/>
    <col min="21" max="22" width="10.54296875" customWidth="1"/>
    <col min="23" max="23" width="10.26953125" customWidth="1"/>
  </cols>
  <sheetData>
    <row r="1" spans="1:23" x14ac:dyDescent="0.35">
      <c r="A1" t="s">
        <v>289</v>
      </c>
      <c r="H1" t="s">
        <v>286</v>
      </c>
      <c r="J1" t="s">
        <v>26</v>
      </c>
      <c r="K1" t="s">
        <v>26</v>
      </c>
      <c r="L1" t="s">
        <v>29</v>
      </c>
      <c r="M1" t="s">
        <v>29</v>
      </c>
      <c r="N1" t="s">
        <v>69</v>
      </c>
      <c r="O1" t="s">
        <v>69</v>
      </c>
      <c r="P1" t="s">
        <v>70</v>
      </c>
      <c r="Q1" t="s">
        <v>70</v>
      </c>
      <c r="R1" t="s">
        <v>30</v>
      </c>
      <c r="S1" t="s">
        <v>30</v>
      </c>
      <c r="T1" t="s">
        <v>71</v>
      </c>
      <c r="U1" t="s">
        <v>71</v>
      </c>
      <c r="V1" t="s">
        <v>31</v>
      </c>
      <c r="W1" t="s">
        <v>31</v>
      </c>
    </row>
    <row r="2" spans="1:23" x14ac:dyDescent="0.35">
      <c r="B2" s="1" t="s">
        <v>25</v>
      </c>
      <c r="C2" t="s">
        <v>32</v>
      </c>
      <c r="D2" t="s">
        <v>33</v>
      </c>
      <c r="E2" t="s">
        <v>34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27</v>
      </c>
      <c r="U2" t="s">
        <v>28</v>
      </c>
      <c r="V2" t="s">
        <v>27</v>
      </c>
      <c r="W2" t="s">
        <v>28</v>
      </c>
    </row>
    <row r="3" spans="1:23" x14ac:dyDescent="0.35">
      <c r="A3" s="7" t="str">
        <f>sets!O6</f>
        <v>a-agriv</v>
      </c>
      <c r="B3" s="4">
        <v>0.9</v>
      </c>
      <c r="C3">
        <v>2</v>
      </c>
      <c r="D3" s="4">
        <v>0.2</v>
      </c>
      <c r="E3" s="4">
        <v>0.7</v>
      </c>
      <c r="F3" s="4"/>
      <c r="G3" s="4"/>
      <c r="H3" s="4"/>
      <c r="I3" s="7" t="str">
        <f>sets!O6</f>
        <v>a-agriv</v>
      </c>
      <c r="J3" s="4" t="s">
        <v>1416</v>
      </c>
      <c r="K3" s="4" t="s">
        <v>1416</v>
      </c>
      <c r="L3" s="4">
        <v>0.7</v>
      </c>
      <c r="M3" s="4">
        <v>0.7</v>
      </c>
      <c r="N3" s="4">
        <v>0.5</v>
      </c>
      <c r="O3" s="4">
        <v>0.5</v>
      </c>
      <c r="P3" s="4">
        <v>0.5</v>
      </c>
      <c r="Q3" s="4">
        <v>0.5</v>
      </c>
      <c r="R3" s="4">
        <v>0.25</v>
      </c>
      <c r="S3" s="4">
        <v>0.25</v>
      </c>
      <c r="T3" s="4">
        <v>0.5</v>
      </c>
      <c r="U3" s="4">
        <v>0.5</v>
      </c>
      <c r="V3" s="4">
        <v>0.25</v>
      </c>
      <c r="W3" s="4">
        <v>0.25</v>
      </c>
    </row>
    <row r="4" spans="1:23" x14ac:dyDescent="0.35">
      <c r="A4" s="7" t="str">
        <f>sets!O7</f>
        <v>a-agrie</v>
      </c>
      <c r="B4" s="4">
        <v>0.9</v>
      </c>
      <c r="C4">
        <v>2</v>
      </c>
      <c r="D4" s="4">
        <v>0.2</v>
      </c>
      <c r="E4" s="4">
        <v>0.7</v>
      </c>
      <c r="F4" s="4"/>
      <c r="G4" s="4"/>
      <c r="H4" s="4"/>
      <c r="I4" s="7" t="str">
        <f>sets!O7</f>
        <v>a-agrie</v>
      </c>
      <c r="J4" s="4" t="s">
        <v>1416</v>
      </c>
      <c r="K4" s="4" t="s">
        <v>1416</v>
      </c>
      <c r="L4" s="4">
        <v>0.7</v>
      </c>
      <c r="M4" s="4">
        <v>0.7</v>
      </c>
      <c r="N4" s="4">
        <v>0.5</v>
      </c>
      <c r="O4" s="4">
        <v>0.5</v>
      </c>
      <c r="P4" s="4">
        <v>0.5</v>
      </c>
      <c r="Q4" s="4">
        <v>0.5</v>
      </c>
      <c r="R4" s="4">
        <v>0.25</v>
      </c>
      <c r="S4" s="4">
        <v>0.25</v>
      </c>
      <c r="T4" s="4">
        <v>0.5</v>
      </c>
      <c r="U4" s="4">
        <v>0.5</v>
      </c>
      <c r="V4" s="4">
        <v>0.25</v>
      </c>
      <c r="W4" s="4">
        <v>0.25</v>
      </c>
    </row>
    <row r="5" spans="1:23" x14ac:dyDescent="0.35">
      <c r="A5" s="7" t="str">
        <f>sets!O8</f>
        <v>a-elev</v>
      </c>
      <c r="B5" s="4">
        <v>0.9</v>
      </c>
      <c r="C5">
        <v>2</v>
      </c>
      <c r="D5" s="4">
        <v>0.2</v>
      </c>
      <c r="E5" s="4">
        <v>0.7</v>
      </c>
      <c r="F5" s="4"/>
      <c r="G5" s="4"/>
      <c r="H5" s="4"/>
      <c r="I5" s="7" t="str">
        <f>sets!O8</f>
        <v>a-elev</v>
      </c>
      <c r="J5" s="4" t="s">
        <v>1416</v>
      </c>
      <c r="K5" s="4" t="s">
        <v>1416</v>
      </c>
      <c r="L5" s="4">
        <v>0.7</v>
      </c>
      <c r="M5" s="4">
        <v>0.7</v>
      </c>
      <c r="N5" s="4">
        <v>0.5</v>
      </c>
      <c r="O5" s="4">
        <v>0.5</v>
      </c>
      <c r="P5" s="4">
        <v>0.5</v>
      </c>
      <c r="Q5" s="4">
        <v>0.5</v>
      </c>
      <c r="R5" s="4">
        <v>0.25</v>
      </c>
      <c r="S5" s="4">
        <v>0.25</v>
      </c>
      <c r="T5" s="4">
        <v>0.5</v>
      </c>
      <c r="U5" s="4">
        <v>0.5</v>
      </c>
      <c r="V5" s="4">
        <v>0.25</v>
      </c>
      <c r="W5" s="4">
        <v>0.25</v>
      </c>
    </row>
    <row r="6" spans="1:23" x14ac:dyDescent="0.35">
      <c r="A6" s="7" t="str">
        <f>sets!O9</f>
        <v>a-elevagr</v>
      </c>
      <c r="B6" s="4">
        <v>0.9</v>
      </c>
      <c r="C6">
        <v>2</v>
      </c>
      <c r="D6" s="4">
        <v>0.2</v>
      </c>
      <c r="E6" s="4">
        <v>0.7</v>
      </c>
      <c r="F6" s="4"/>
      <c r="G6" s="4"/>
      <c r="H6" s="4"/>
      <c r="I6" s="7" t="str">
        <f>sets!O9</f>
        <v>a-elevagr</v>
      </c>
      <c r="J6" s="4" t="s">
        <v>1416</v>
      </c>
      <c r="K6" s="4" t="s">
        <v>1416</v>
      </c>
      <c r="L6" s="4">
        <v>0.7</v>
      </c>
      <c r="M6" s="4">
        <v>0.7</v>
      </c>
      <c r="N6" s="4">
        <v>0.5</v>
      </c>
      <c r="O6" s="4">
        <v>0.5</v>
      </c>
      <c r="P6" s="4">
        <v>0.5</v>
      </c>
      <c r="Q6" s="4">
        <v>0.5</v>
      </c>
      <c r="R6" s="4">
        <v>0.25</v>
      </c>
      <c r="S6" s="4">
        <v>0.25</v>
      </c>
      <c r="T6" s="4">
        <v>0.5</v>
      </c>
      <c r="U6" s="4">
        <v>0.5</v>
      </c>
      <c r="V6" s="4">
        <v>0.25</v>
      </c>
      <c r="W6" s="4">
        <v>0.25</v>
      </c>
    </row>
    <row r="7" spans="1:23" x14ac:dyDescent="0.35">
      <c r="A7" s="7" t="str">
        <f>sets!O10</f>
        <v>a-sylv</v>
      </c>
      <c r="B7" s="4">
        <v>0.9</v>
      </c>
      <c r="C7">
        <v>2</v>
      </c>
      <c r="D7" s="4">
        <v>0.2</v>
      </c>
      <c r="E7" s="4">
        <v>0.7</v>
      </c>
      <c r="F7" s="4"/>
      <c r="G7" s="4"/>
      <c r="H7" s="4"/>
      <c r="I7" s="7" t="str">
        <f>sets!O10</f>
        <v>a-sylv</v>
      </c>
      <c r="J7" s="4" t="s">
        <v>1416</v>
      </c>
      <c r="K7" s="4" t="s">
        <v>1416</v>
      </c>
      <c r="L7" s="4">
        <v>0.7</v>
      </c>
      <c r="M7" s="4">
        <v>0.7</v>
      </c>
      <c r="N7" s="4">
        <v>0.5</v>
      </c>
      <c r="O7" s="4">
        <v>0.5</v>
      </c>
      <c r="P7" s="4">
        <v>0.5</v>
      </c>
      <c r="Q7" s="4">
        <v>0.5</v>
      </c>
      <c r="R7" s="4">
        <v>0.25</v>
      </c>
      <c r="S7" s="4">
        <v>0.25</v>
      </c>
      <c r="T7" s="4">
        <v>0.5</v>
      </c>
      <c r="U7" s="4">
        <v>0.5</v>
      </c>
      <c r="V7" s="4">
        <v>0.25</v>
      </c>
      <c r="W7" s="4">
        <v>0.25</v>
      </c>
    </row>
    <row r="8" spans="1:23" x14ac:dyDescent="0.35">
      <c r="A8" s="7" t="str">
        <f>sets!O11</f>
        <v>a-pech</v>
      </c>
      <c r="B8" s="4">
        <v>0.9</v>
      </c>
      <c r="C8">
        <v>2</v>
      </c>
      <c r="D8" s="4">
        <v>0.2</v>
      </c>
      <c r="E8" s="4">
        <v>0.7</v>
      </c>
      <c r="F8" s="4"/>
      <c r="G8" s="4"/>
      <c r="H8" s="4"/>
      <c r="I8" s="7" t="str">
        <f>sets!O11</f>
        <v>a-pech</v>
      </c>
      <c r="J8" s="4" t="s">
        <v>1416</v>
      </c>
      <c r="K8" s="4" t="s">
        <v>1416</v>
      </c>
      <c r="L8" s="4">
        <v>0.7</v>
      </c>
      <c r="M8" s="4">
        <v>0.7</v>
      </c>
      <c r="N8" s="4">
        <v>0.5</v>
      </c>
      <c r="O8" s="4">
        <v>0.5</v>
      </c>
      <c r="P8" s="4">
        <v>0.5</v>
      </c>
      <c r="Q8" s="4">
        <v>0.5</v>
      </c>
      <c r="R8" s="4">
        <v>0.25</v>
      </c>
      <c r="S8" s="4">
        <v>0.25</v>
      </c>
      <c r="T8" s="4">
        <v>0.5</v>
      </c>
      <c r="U8" s="4">
        <v>0.5</v>
      </c>
      <c r="V8" s="4">
        <v>0.25</v>
      </c>
      <c r="W8" s="4">
        <v>0.25</v>
      </c>
    </row>
    <row r="9" spans="1:23" x14ac:dyDescent="0.35">
      <c r="A9" s="7" t="str">
        <f>sets!O12</f>
        <v>a-oil</v>
      </c>
      <c r="B9" s="4">
        <v>0.9</v>
      </c>
      <c r="C9">
        <v>2</v>
      </c>
      <c r="D9" s="4">
        <v>0.2</v>
      </c>
      <c r="E9" s="4">
        <v>0.7</v>
      </c>
      <c r="F9" s="4"/>
      <c r="G9" s="4"/>
      <c r="H9" s="4"/>
      <c r="I9" s="7" t="str">
        <f>sets!O12</f>
        <v>a-oil</v>
      </c>
      <c r="J9" s="4" t="s">
        <v>1416</v>
      </c>
      <c r="K9" s="4" t="s">
        <v>1416</v>
      </c>
      <c r="L9" s="4">
        <v>0.7</v>
      </c>
      <c r="M9" s="4">
        <v>0.7</v>
      </c>
      <c r="N9" s="4">
        <v>0.5</v>
      </c>
      <c r="O9" s="4">
        <v>0.5</v>
      </c>
      <c r="P9" s="4">
        <v>0.5</v>
      </c>
      <c r="Q9" s="4">
        <v>0.5</v>
      </c>
      <c r="R9" s="4">
        <v>0.5</v>
      </c>
      <c r="S9" s="4">
        <v>0.5</v>
      </c>
      <c r="T9" s="4">
        <v>0.5</v>
      </c>
      <c r="U9" s="4">
        <v>0.5</v>
      </c>
      <c r="V9" s="4">
        <v>0.5</v>
      </c>
      <c r="W9" s="4">
        <v>0.5</v>
      </c>
    </row>
    <row r="10" spans="1:23" x14ac:dyDescent="0.35">
      <c r="A10" s="7" t="str">
        <f>sets!O13</f>
        <v>a-gas</v>
      </c>
      <c r="B10" s="4">
        <v>0.9</v>
      </c>
      <c r="C10">
        <v>2</v>
      </c>
      <c r="D10" s="4">
        <v>0.2</v>
      </c>
      <c r="E10" s="4">
        <v>0.7</v>
      </c>
      <c r="F10" s="4"/>
      <c r="G10" s="4"/>
      <c r="H10" s="4"/>
      <c r="I10" s="7" t="str">
        <f>sets!O13</f>
        <v>a-gas</v>
      </c>
      <c r="J10" s="4" t="s">
        <v>1416</v>
      </c>
      <c r="K10" s="4" t="s">
        <v>1416</v>
      </c>
      <c r="L10" s="4">
        <v>0.7</v>
      </c>
      <c r="M10" s="4">
        <v>0.7</v>
      </c>
      <c r="N10" s="4">
        <v>0.5</v>
      </c>
      <c r="O10" s="4">
        <v>0.5</v>
      </c>
      <c r="P10" s="4">
        <v>0.5</v>
      </c>
      <c r="Q10" s="4">
        <v>0.5</v>
      </c>
      <c r="R10" s="4">
        <v>0.25</v>
      </c>
      <c r="S10" s="4">
        <v>0.25</v>
      </c>
      <c r="T10" s="4">
        <v>0.5</v>
      </c>
      <c r="U10" s="4">
        <v>0.5</v>
      </c>
      <c r="V10" s="4">
        <v>0.25</v>
      </c>
      <c r="W10" s="4">
        <v>0.25</v>
      </c>
    </row>
    <row r="11" spans="1:23" x14ac:dyDescent="0.35">
      <c r="A11" s="7" t="str">
        <f>sets!O14</f>
        <v>a-gold</v>
      </c>
      <c r="B11" s="4">
        <v>0.9</v>
      </c>
      <c r="C11">
        <v>2</v>
      </c>
      <c r="D11" s="4">
        <v>0.2</v>
      </c>
      <c r="E11" s="4">
        <v>0.7</v>
      </c>
      <c r="F11" s="4"/>
      <c r="G11" s="4"/>
      <c r="H11" s="4"/>
      <c r="I11" s="7" t="str">
        <f>sets!O14</f>
        <v>a-gold</v>
      </c>
      <c r="J11" s="4" t="s">
        <v>1416</v>
      </c>
      <c r="K11" s="4" t="s">
        <v>1416</v>
      </c>
      <c r="L11" s="4">
        <v>0.7</v>
      </c>
      <c r="M11" s="4">
        <v>0.7</v>
      </c>
      <c r="N11" s="4">
        <v>0.5</v>
      </c>
      <c r="O11" s="4">
        <v>0.5</v>
      </c>
      <c r="P11" s="4">
        <v>0.5</v>
      </c>
      <c r="Q11" s="4">
        <v>0.5</v>
      </c>
      <c r="R11" s="4">
        <v>0.25</v>
      </c>
      <c r="S11" s="4">
        <v>0.25</v>
      </c>
      <c r="T11" s="4">
        <v>0.5</v>
      </c>
      <c r="U11" s="4">
        <v>0.5</v>
      </c>
      <c r="V11" s="4">
        <v>0.25</v>
      </c>
      <c r="W11" s="4">
        <v>0.25</v>
      </c>
    </row>
    <row r="12" spans="1:23" x14ac:dyDescent="0.35">
      <c r="A12" s="105" t="str">
        <f>sets!O15</f>
        <v>a-oxt</v>
      </c>
      <c r="B12" s="4">
        <v>0.9</v>
      </c>
      <c r="C12" s="10">
        <v>2</v>
      </c>
      <c r="D12" s="4">
        <v>0.2</v>
      </c>
      <c r="E12" s="4">
        <v>0.7</v>
      </c>
      <c r="F12" s="4"/>
      <c r="G12" s="4"/>
      <c r="H12" s="4"/>
      <c r="I12" s="105" t="str">
        <f>sets!O15</f>
        <v>a-oxt</v>
      </c>
      <c r="J12" s="4" t="s">
        <v>1416</v>
      </c>
      <c r="K12" s="4" t="s">
        <v>1416</v>
      </c>
      <c r="L12" s="4">
        <v>0.7</v>
      </c>
      <c r="M12" s="4">
        <v>0.7</v>
      </c>
      <c r="N12" s="4">
        <v>0.5</v>
      </c>
      <c r="O12" s="4">
        <v>0.5</v>
      </c>
      <c r="P12" s="4">
        <v>0.5</v>
      </c>
      <c r="Q12" s="4">
        <v>0.5</v>
      </c>
      <c r="R12" s="4">
        <v>0.25</v>
      </c>
      <c r="S12" s="4">
        <v>0.25</v>
      </c>
      <c r="T12" s="4">
        <v>0.5</v>
      </c>
      <c r="U12" s="4">
        <v>0.5</v>
      </c>
      <c r="V12" s="4">
        <v>0.25</v>
      </c>
      <c r="W12" s="4">
        <v>0.25</v>
      </c>
    </row>
    <row r="13" spans="1:23" x14ac:dyDescent="0.35">
      <c r="A13" s="105" t="str">
        <f>sets!O17</f>
        <v>a-oxt</v>
      </c>
      <c r="B13" s="4">
        <v>0.9</v>
      </c>
      <c r="C13">
        <v>2</v>
      </c>
      <c r="D13" s="4">
        <v>0.2</v>
      </c>
      <c r="E13" s="4">
        <v>0.7</v>
      </c>
      <c r="F13" s="4"/>
      <c r="G13" s="4"/>
      <c r="H13" s="4"/>
      <c r="I13" s="105" t="str">
        <f>sets!O17</f>
        <v>a-oxt</v>
      </c>
      <c r="J13" s="4" t="s">
        <v>1416</v>
      </c>
      <c r="K13" s="4" t="s">
        <v>1416</v>
      </c>
      <c r="L13" s="4">
        <v>0.7</v>
      </c>
      <c r="M13" s="4">
        <v>0.7</v>
      </c>
      <c r="N13" s="4">
        <v>0.5</v>
      </c>
      <c r="O13" s="4">
        <v>0.5</v>
      </c>
      <c r="P13" s="4">
        <v>0.5</v>
      </c>
      <c r="Q13" s="4">
        <v>0.5</v>
      </c>
      <c r="R13" s="4">
        <v>0.25</v>
      </c>
      <c r="S13" s="4">
        <v>0.25</v>
      </c>
      <c r="T13" s="4">
        <v>0.5</v>
      </c>
      <c r="U13" s="4">
        <v>0.5</v>
      </c>
      <c r="V13" s="4">
        <v>0.25</v>
      </c>
      <c r="W13" s="4">
        <v>0.25</v>
      </c>
    </row>
    <row r="14" spans="1:23" x14ac:dyDescent="0.35">
      <c r="A14" s="105" t="str">
        <f>sets!O18</f>
        <v>a-oxt</v>
      </c>
      <c r="B14" s="4">
        <v>0.9</v>
      </c>
      <c r="C14">
        <v>2</v>
      </c>
      <c r="D14" s="4">
        <v>0.2</v>
      </c>
      <c r="E14" s="4">
        <v>0.7</v>
      </c>
      <c r="F14" s="4"/>
      <c r="G14" s="4"/>
      <c r="H14" s="4"/>
      <c r="I14" s="105" t="str">
        <f>sets!O18</f>
        <v>a-oxt</v>
      </c>
      <c r="J14" s="4" t="s">
        <v>1416</v>
      </c>
      <c r="K14" s="4" t="s">
        <v>1416</v>
      </c>
      <c r="L14" s="4">
        <v>0.7</v>
      </c>
      <c r="M14" s="4">
        <v>0.7</v>
      </c>
      <c r="N14" s="4">
        <v>0.5</v>
      </c>
      <c r="O14" s="4">
        <v>0.5</v>
      </c>
      <c r="P14" s="4">
        <v>0.5</v>
      </c>
      <c r="Q14" s="4">
        <v>0.5</v>
      </c>
      <c r="R14" s="4">
        <v>0.25</v>
      </c>
      <c r="S14" s="4">
        <v>0.25</v>
      </c>
      <c r="T14" s="4">
        <v>0.5</v>
      </c>
      <c r="U14" s="4">
        <v>0.5</v>
      </c>
      <c r="V14" s="4">
        <v>0.25</v>
      </c>
      <c r="W14" s="4">
        <v>0.25</v>
      </c>
    </row>
    <row r="15" spans="1:23" x14ac:dyDescent="0.35">
      <c r="A15" s="105" t="str">
        <f>sets!O19</f>
        <v>a-oxt</v>
      </c>
      <c r="B15" s="4">
        <v>0.9</v>
      </c>
      <c r="C15">
        <v>2</v>
      </c>
      <c r="D15" s="4">
        <v>0.2</v>
      </c>
      <c r="E15" s="4">
        <v>0.7</v>
      </c>
      <c r="F15" s="4"/>
      <c r="G15" s="4"/>
      <c r="H15" s="4"/>
      <c r="I15" s="105" t="str">
        <f>sets!O19</f>
        <v>a-oxt</v>
      </c>
      <c r="J15" s="4" t="s">
        <v>1416</v>
      </c>
      <c r="K15" s="4" t="s">
        <v>1416</v>
      </c>
      <c r="L15" s="4">
        <v>0.7</v>
      </c>
      <c r="M15" s="4">
        <v>0.7</v>
      </c>
      <c r="N15" s="4">
        <v>0.5</v>
      </c>
      <c r="O15" s="4">
        <v>0.5</v>
      </c>
      <c r="P15" s="4">
        <v>0.5</v>
      </c>
      <c r="Q15" s="4">
        <v>0.5</v>
      </c>
      <c r="R15" s="4">
        <v>0.25</v>
      </c>
      <c r="S15" s="4">
        <v>0.25</v>
      </c>
      <c r="T15" s="4">
        <v>0.5</v>
      </c>
      <c r="U15" s="4">
        <v>0.5</v>
      </c>
      <c r="V15" s="4">
        <v>0.25</v>
      </c>
      <c r="W15" s="4">
        <v>0.25</v>
      </c>
    </row>
    <row r="16" spans="1:23" x14ac:dyDescent="0.35">
      <c r="A16" s="105" t="str">
        <f>sets!O20</f>
        <v>a-oxt</v>
      </c>
      <c r="B16" s="4">
        <v>0.9</v>
      </c>
      <c r="C16">
        <v>2</v>
      </c>
      <c r="D16" s="4">
        <v>0.2</v>
      </c>
      <c r="E16" s="4">
        <v>0.7</v>
      </c>
      <c r="F16" s="4"/>
      <c r="G16" s="4"/>
      <c r="H16" s="4"/>
      <c r="I16" s="105" t="str">
        <f>sets!O20</f>
        <v>a-oxt</v>
      </c>
      <c r="J16" s="4" t="s">
        <v>1416</v>
      </c>
      <c r="K16" s="4" t="s">
        <v>1416</v>
      </c>
      <c r="L16" s="4">
        <v>0.7</v>
      </c>
      <c r="M16" s="4">
        <v>0.7</v>
      </c>
      <c r="N16" s="4">
        <v>0.5</v>
      </c>
      <c r="O16" s="4">
        <v>0.5</v>
      </c>
      <c r="P16" s="4">
        <v>0.5</v>
      </c>
      <c r="Q16" s="4">
        <v>0.5</v>
      </c>
      <c r="R16" s="4">
        <v>0.25</v>
      </c>
      <c r="S16" s="4">
        <v>0.25</v>
      </c>
      <c r="T16" s="4">
        <v>0.5</v>
      </c>
      <c r="U16" s="4">
        <v>0.5</v>
      </c>
      <c r="V16" s="4">
        <v>0.25</v>
      </c>
      <c r="W16" s="4">
        <v>0.25</v>
      </c>
    </row>
    <row r="17" spans="1:23" x14ac:dyDescent="0.35">
      <c r="A17" s="105" t="str">
        <f>sets!O21</f>
        <v>a-oxt</v>
      </c>
      <c r="B17" s="4">
        <v>0.9</v>
      </c>
      <c r="C17">
        <v>2</v>
      </c>
      <c r="D17" s="4">
        <v>0.2</v>
      </c>
      <c r="E17" s="4">
        <v>0.7</v>
      </c>
      <c r="F17" s="4"/>
      <c r="G17" s="4"/>
      <c r="H17" s="4"/>
      <c r="I17" s="105" t="str">
        <f>sets!O21</f>
        <v>a-oxt</v>
      </c>
      <c r="J17" s="4" t="s">
        <v>1416</v>
      </c>
      <c r="K17" s="4" t="s">
        <v>1416</v>
      </c>
      <c r="L17" s="4">
        <v>0.7</v>
      </c>
      <c r="M17" s="4">
        <v>0.7</v>
      </c>
      <c r="N17" s="4">
        <v>0.5</v>
      </c>
      <c r="O17" s="4">
        <v>0.5</v>
      </c>
      <c r="P17" s="4">
        <v>0.5</v>
      </c>
      <c r="Q17" s="4">
        <v>0.5</v>
      </c>
      <c r="R17" s="4">
        <v>0.25</v>
      </c>
      <c r="S17" s="4">
        <v>0.25</v>
      </c>
      <c r="T17" s="4">
        <v>0.5</v>
      </c>
      <c r="U17" s="4">
        <v>0.5</v>
      </c>
      <c r="V17" s="4">
        <v>0.25</v>
      </c>
      <c r="W17" s="4">
        <v>0.25</v>
      </c>
    </row>
    <row r="18" spans="1:23" x14ac:dyDescent="0.35">
      <c r="A18" s="7" t="str">
        <f>sets!O22</f>
        <v>a-meatfish</v>
      </c>
      <c r="B18" s="4">
        <v>0.9</v>
      </c>
      <c r="C18">
        <v>2</v>
      </c>
      <c r="D18" s="4">
        <v>0.2</v>
      </c>
      <c r="E18" s="4">
        <v>0.7</v>
      </c>
      <c r="I18" s="7" t="str">
        <f>sets!O22</f>
        <v>a-meatfish</v>
      </c>
      <c r="J18" s="4" t="s">
        <v>1416</v>
      </c>
      <c r="K18" s="4" t="s">
        <v>1416</v>
      </c>
      <c r="L18" s="4">
        <v>0.7</v>
      </c>
      <c r="M18" s="4">
        <v>0.7</v>
      </c>
      <c r="N18" s="4">
        <v>0.5</v>
      </c>
      <c r="O18" s="4">
        <v>0.5</v>
      </c>
      <c r="P18" s="4">
        <v>0.5</v>
      </c>
      <c r="Q18" s="4">
        <v>0.5</v>
      </c>
      <c r="R18" s="4">
        <v>0.25</v>
      </c>
      <c r="S18" s="4">
        <v>0.25</v>
      </c>
      <c r="T18" s="4">
        <v>0.5</v>
      </c>
      <c r="U18" s="4">
        <v>0.5</v>
      </c>
      <c r="V18" s="4">
        <v>0.25</v>
      </c>
      <c r="W18" s="4">
        <v>0.25</v>
      </c>
    </row>
    <row r="19" spans="1:23" x14ac:dyDescent="0.35">
      <c r="A19" s="7" t="str">
        <f>sets!O23</f>
        <v>a-seed</v>
      </c>
      <c r="B19" s="4">
        <v>0.9</v>
      </c>
      <c r="C19">
        <v>2</v>
      </c>
      <c r="D19" s="4">
        <v>0.2</v>
      </c>
      <c r="E19" s="4">
        <v>0.7</v>
      </c>
      <c r="I19" s="7" t="str">
        <f>sets!O23</f>
        <v>a-seed</v>
      </c>
      <c r="J19" s="4" t="s">
        <v>1416</v>
      </c>
      <c r="K19" s="4" t="s">
        <v>1416</v>
      </c>
      <c r="L19" s="4">
        <v>0.7</v>
      </c>
      <c r="M19" s="4">
        <v>0.7</v>
      </c>
      <c r="N19" s="4">
        <v>0.5</v>
      </c>
      <c r="O19" s="4">
        <v>0.5</v>
      </c>
      <c r="P19" s="4">
        <v>0.5</v>
      </c>
      <c r="Q19" s="4">
        <v>0.5</v>
      </c>
      <c r="R19" s="4">
        <v>0.25</v>
      </c>
      <c r="S19" s="4">
        <v>0.25</v>
      </c>
      <c r="T19" s="4">
        <v>0.5</v>
      </c>
      <c r="U19" s="4">
        <v>0.5</v>
      </c>
      <c r="V19" s="4">
        <v>0.25</v>
      </c>
      <c r="W19" s="4">
        <v>0.25</v>
      </c>
    </row>
    <row r="20" spans="1:23" x14ac:dyDescent="0.35">
      <c r="A20" s="7" t="str">
        <f>sets!O24</f>
        <v>a-cofcocoa</v>
      </c>
      <c r="B20" s="4">
        <v>0.9</v>
      </c>
      <c r="C20">
        <v>2</v>
      </c>
      <c r="D20" s="4">
        <v>0.2</v>
      </c>
      <c r="E20" s="4">
        <v>0.7</v>
      </c>
      <c r="F20" s="99">
        <v>0.7</v>
      </c>
      <c r="I20" s="7" t="str">
        <f>sets!O24</f>
        <v>a-cofcocoa</v>
      </c>
      <c r="J20" s="4" t="s">
        <v>1416</v>
      </c>
      <c r="K20" s="4" t="s">
        <v>1416</v>
      </c>
      <c r="L20" s="4">
        <v>0.7</v>
      </c>
      <c r="M20" s="4">
        <v>0.7</v>
      </c>
      <c r="N20" s="4">
        <v>0.5</v>
      </c>
      <c r="O20" s="4">
        <v>0.5</v>
      </c>
      <c r="P20" s="4">
        <v>0.5</v>
      </c>
      <c r="Q20" s="4">
        <v>0.5</v>
      </c>
      <c r="R20" s="4">
        <v>0.25</v>
      </c>
      <c r="S20" s="4">
        <v>0.25</v>
      </c>
      <c r="T20" s="4">
        <v>0.5</v>
      </c>
      <c r="U20" s="4">
        <v>0.5</v>
      </c>
      <c r="V20" s="4">
        <v>0.25</v>
      </c>
      <c r="W20" s="4">
        <v>0.25</v>
      </c>
    </row>
    <row r="21" spans="1:23" x14ac:dyDescent="0.35">
      <c r="A21" s="7" t="str">
        <f>sets!O25</f>
        <v>a-oilsedd</v>
      </c>
      <c r="B21" s="4">
        <v>0.9</v>
      </c>
      <c r="C21">
        <v>2</v>
      </c>
      <c r="D21" s="4">
        <v>0.2</v>
      </c>
      <c r="E21" s="4">
        <v>0.7</v>
      </c>
      <c r="I21" s="7" t="str">
        <f>sets!O25</f>
        <v>a-oilsedd</v>
      </c>
      <c r="J21" s="4" t="s">
        <v>1416</v>
      </c>
      <c r="K21" s="4" t="s">
        <v>1416</v>
      </c>
      <c r="L21" s="4">
        <v>0.7</v>
      </c>
      <c r="M21" s="4">
        <v>0.7</v>
      </c>
      <c r="N21" s="4">
        <v>0.5</v>
      </c>
      <c r="O21" s="4">
        <v>0.5</v>
      </c>
      <c r="P21" s="4">
        <v>0.5</v>
      </c>
      <c r="Q21" s="4">
        <v>0.5</v>
      </c>
      <c r="R21" s="4">
        <v>0.25</v>
      </c>
      <c r="S21" s="4">
        <v>0.25</v>
      </c>
      <c r="T21" s="4">
        <v>0.5</v>
      </c>
      <c r="U21" s="4">
        <v>0.5</v>
      </c>
      <c r="V21" s="4">
        <v>0.25</v>
      </c>
      <c r="W21" s="4">
        <v>0.25</v>
      </c>
    </row>
    <row r="22" spans="1:23" x14ac:dyDescent="0.35">
      <c r="A22" s="7" t="str">
        <f>sets!O26</f>
        <v>a-alim</v>
      </c>
      <c r="B22" s="4">
        <v>0.9</v>
      </c>
      <c r="C22">
        <v>2</v>
      </c>
      <c r="D22" s="4">
        <v>0.2</v>
      </c>
      <c r="E22" s="4">
        <v>0.7</v>
      </c>
      <c r="I22" s="7" t="str">
        <f>sets!O26</f>
        <v>a-alim</v>
      </c>
      <c r="J22" s="4" t="s">
        <v>1416</v>
      </c>
      <c r="K22" s="4" t="s">
        <v>1416</v>
      </c>
      <c r="L22" s="4">
        <v>0.7</v>
      </c>
      <c r="M22" s="4">
        <v>0.7</v>
      </c>
      <c r="N22" s="4">
        <v>0.5</v>
      </c>
      <c r="O22" s="4">
        <v>0.5</v>
      </c>
      <c r="P22" s="4">
        <v>0.5</v>
      </c>
      <c r="Q22" s="4">
        <v>0.5</v>
      </c>
      <c r="R22" s="4">
        <v>0.25</v>
      </c>
      <c r="S22" s="4">
        <v>0.25</v>
      </c>
      <c r="T22" s="4">
        <v>0.5</v>
      </c>
      <c r="U22" s="4">
        <v>0.5</v>
      </c>
      <c r="V22" s="4">
        <v>0.25</v>
      </c>
      <c r="W22" s="4">
        <v>0.25</v>
      </c>
    </row>
    <row r="23" spans="1:23" x14ac:dyDescent="0.35">
      <c r="A23" s="7" t="str">
        <f>sets!O27</f>
        <v>a-drink</v>
      </c>
      <c r="B23" s="4">
        <v>0.9</v>
      </c>
      <c r="C23">
        <v>2</v>
      </c>
      <c r="D23" s="4">
        <v>0.2</v>
      </c>
      <c r="E23" s="4">
        <v>0.7</v>
      </c>
      <c r="I23" s="7" t="str">
        <f>sets!O27</f>
        <v>a-drink</v>
      </c>
      <c r="J23" s="4" t="s">
        <v>1416</v>
      </c>
      <c r="K23" s="4" t="s">
        <v>1416</v>
      </c>
      <c r="L23" s="4">
        <v>0.7</v>
      </c>
      <c r="M23" s="4">
        <v>0.7</v>
      </c>
      <c r="N23" s="4">
        <v>0.5</v>
      </c>
      <c r="O23" s="4">
        <v>0.5</v>
      </c>
      <c r="P23" s="4">
        <v>0.5</v>
      </c>
      <c r="Q23" s="4">
        <v>0.5</v>
      </c>
      <c r="R23" s="4">
        <v>0.25</v>
      </c>
      <c r="S23" s="4">
        <v>0.25</v>
      </c>
      <c r="T23" s="4">
        <v>0.5</v>
      </c>
      <c r="U23" s="4">
        <v>0.5</v>
      </c>
      <c r="V23" s="4">
        <v>0.25</v>
      </c>
      <c r="W23" s="4">
        <v>0.25</v>
      </c>
    </row>
    <row r="24" spans="1:23" x14ac:dyDescent="0.35">
      <c r="A24" s="7" t="str">
        <f>sets!O28</f>
        <v>a-tobaco</v>
      </c>
      <c r="B24" s="4">
        <v>0.9</v>
      </c>
      <c r="C24">
        <v>2</v>
      </c>
      <c r="D24" s="4">
        <v>0.2</v>
      </c>
      <c r="E24" s="4">
        <v>0.7</v>
      </c>
      <c r="I24" s="7" t="str">
        <f>sets!O28</f>
        <v>a-tobaco</v>
      </c>
      <c r="J24" s="4" t="s">
        <v>1416</v>
      </c>
      <c r="K24" s="4" t="s">
        <v>1416</v>
      </c>
      <c r="L24" s="4">
        <v>0.7</v>
      </c>
      <c r="M24" s="4">
        <v>0.7</v>
      </c>
      <c r="N24" s="4">
        <v>0.5</v>
      </c>
      <c r="O24" s="4">
        <v>0.5</v>
      </c>
      <c r="P24" s="4">
        <v>0.5</v>
      </c>
      <c r="Q24" s="4">
        <v>0.5</v>
      </c>
      <c r="R24" s="4">
        <v>0.25</v>
      </c>
      <c r="S24" s="4">
        <v>0.25</v>
      </c>
      <c r="T24" s="4">
        <v>0.5</v>
      </c>
      <c r="U24" s="4">
        <v>0.5</v>
      </c>
      <c r="V24" s="4">
        <v>0.25</v>
      </c>
      <c r="W24" s="4">
        <v>0.25</v>
      </c>
    </row>
    <row r="25" spans="1:23" x14ac:dyDescent="0.35">
      <c r="A25" s="7" t="str">
        <f>sets!O29</f>
        <v>a-text</v>
      </c>
      <c r="B25" s="4">
        <v>0.9</v>
      </c>
      <c r="C25">
        <v>2</v>
      </c>
      <c r="D25" s="4">
        <v>0.2</v>
      </c>
      <c r="E25" s="4">
        <v>0.7</v>
      </c>
      <c r="I25" s="7" t="str">
        <f>sets!O29</f>
        <v>a-text</v>
      </c>
      <c r="J25" s="4" t="s">
        <v>1416</v>
      </c>
      <c r="K25" s="4" t="s">
        <v>1416</v>
      </c>
      <c r="L25" s="4">
        <v>0.7</v>
      </c>
      <c r="M25" s="4">
        <v>0.7</v>
      </c>
      <c r="N25" s="4">
        <v>0.5</v>
      </c>
      <c r="O25" s="4">
        <v>0.5</v>
      </c>
      <c r="P25" s="4">
        <v>0.5</v>
      </c>
      <c r="Q25" s="4">
        <v>0.5</v>
      </c>
      <c r="R25" s="4">
        <v>0.25</v>
      </c>
      <c r="S25" s="4">
        <v>0.25</v>
      </c>
      <c r="T25" s="4">
        <v>0.5</v>
      </c>
      <c r="U25" s="4">
        <v>0.5</v>
      </c>
      <c r="V25" s="4">
        <v>0.25</v>
      </c>
      <c r="W25" s="4">
        <v>0.25</v>
      </c>
    </row>
    <row r="26" spans="1:23" x14ac:dyDescent="0.35">
      <c r="A26" s="7" t="str">
        <f>sets!O30</f>
        <v>a-cuir</v>
      </c>
      <c r="B26" s="4">
        <v>0.9</v>
      </c>
      <c r="C26">
        <v>2</v>
      </c>
      <c r="D26" s="4">
        <v>0.2</v>
      </c>
      <c r="E26" s="4">
        <v>0.7</v>
      </c>
      <c r="I26" s="7" t="str">
        <f>sets!O30</f>
        <v>a-cuir</v>
      </c>
      <c r="J26" s="4" t="s">
        <v>1416</v>
      </c>
      <c r="K26" s="4" t="s">
        <v>1416</v>
      </c>
      <c r="L26" s="4">
        <v>0.7</v>
      </c>
      <c r="M26" s="4">
        <v>0.7</v>
      </c>
      <c r="N26" s="4">
        <v>0.5</v>
      </c>
      <c r="O26" s="4">
        <v>0.5</v>
      </c>
      <c r="P26" s="4">
        <v>0.5</v>
      </c>
      <c r="Q26" s="4">
        <v>0.5</v>
      </c>
      <c r="R26" s="4">
        <v>0.25</v>
      </c>
      <c r="S26" s="4">
        <v>0.25</v>
      </c>
      <c r="T26" s="4">
        <v>0.5</v>
      </c>
      <c r="U26" s="4">
        <v>0.5</v>
      </c>
      <c r="V26" s="4">
        <v>0.25</v>
      </c>
      <c r="W26" s="4">
        <v>0.25</v>
      </c>
    </row>
    <row r="27" spans="1:23" x14ac:dyDescent="0.35">
      <c r="A27" s="7" t="str">
        <f>sets!O31</f>
        <v>a-wood</v>
      </c>
      <c r="B27" s="4">
        <v>0.9</v>
      </c>
      <c r="C27">
        <v>2</v>
      </c>
      <c r="D27" s="4">
        <v>0.2</v>
      </c>
      <c r="E27" s="4">
        <v>0.7</v>
      </c>
      <c r="I27" s="7" t="str">
        <f>sets!O31</f>
        <v>a-wood</v>
      </c>
      <c r="J27" s="4" t="s">
        <v>1416</v>
      </c>
      <c r="K27" s="4" t="s">
        <v>1416</v>
      </c>
      <c r="L27" s="4">
        <v>0.7</v>
      </c>
      <c r="M27" s="4">
        <v>0.7</v>
      </c>
      <c r="N27" s="4">
        <v>0.5</v>
      </c>
      <c r="O27" s="4">
        <v>0.5</v>
      </c>
      <c r="P27" s="4">
        <v>0.5</v>
      </c>
      <c r="Q27" s="4">
        <v>0.5</v>
      </c>
      <c r="R27" s="4">
        <v>0.25</v>
      </c>
      <c r="S27" s="4">
        <v>0.25</v>
      </c>
      <c r="T27" s="4">
        <v>0.5</v>
      </c>
      <c r="U27" s="4">
        <v>0.5</v>
      </c>
      <c r="V27" s="4">
        <v>0.25</v>
      </c>
      <c r="W27" s="4">
        <v>0.25</v>
      </c>
    </row>
    <row r="28" spans="1:23" x14ac:dyDescent="0.35">
      <c r="A28" s="7" t="str">
        <f>sets!O32</f>
        <v>a-paper</v>
      </c>
      <c r="B28" s="4">
        <v>0.9</v>
      </c>
      <c r="C28">
        <v>2</v>
      </c>
      <c r="D28" s="4">
        <v>0.2</v>
      </c>
      <c r="E28" s="4">
        <v>0.7</v>
      </c>
      <c r="I28" s="7" t="str">
        <f>sets!O32</f>
        <v>a-paper</v>
      </c>
      <c r="J28" s="4" t="s">
        <v>1416</v>
      </c>
      <c r="K28" s="4" t="s">
        <v>1416</v>
      </c>
      <c r="L28" s="4">
        <v>0.7</v>
      </c>
      <c r="M28" s="4">
        <v>0.7</v>
      </c>
      <c r="N28" s="4">
        <v>0.5</v>
      </c>
      <c r="O28" s="4">
        <v>0.5</v>
      </c>
      <c r="P28" s="4">
        <v>0.5</v>
      </c>
      <c r="Q28" s="4">
        <v>0.5</v>
      </c>
      <c r="R28" s="4">
        <v>0.25</v>
      </c>
      <c r="S28" s="4">
        <v>0.25</v>
      </c>
      <c r="T28" s="4">
        <v>0.5</v>
      </c>
      <c r="U28" s="4">
        <v>0.5</v>
      </c>
      <c r="V28" s="4">
        <v>0.25</v>
      </c>
      <c r="W28" s="4">
        <v>0.25</v>
      </c>
    </row>
    <row r="29" spans="1:23" x14ac:dyDescent="0.35">
      <c r="A29" s="7" t="str">
        <f>sets!O33</f>
        <v>a-rafoil</v>
      </c>
      <c r="B29" s="4">
        <v>0.9</v>
      </c>
      <c r="C29">
        <v>2</v>
      </c>
      <c r="D29" s="4">
        <v>0.2</v>
      </c>
      <c r="E29" s="4">
        <v>0.7</v>
      </c>
      <c r="I29" s="7" t="str">
        <f>sets!O33</f>
        <v>a-rafoil</v>
      </c>
      <c r="J29" s="4" t="s">
        <v>1416</v>
      </c>
      <c r="K29" s="4" t="s">
        <v>1416</v>
      </c>
      <c r="L29" s="4">
        <v>0.7</v>
      </c>
      <c r="M29" s="4">
        <v>0.7</v>
      </c>
      <c r="N29" s="4">
        <v>0.5</v>
      </c>
      <c r="O29" s="4">
        <v>0.5</v>
      </c>
      <c r="P29" s="4">
        <v>0.5</v>
      </c>
      <c r="Q29" s="4">
        <v>0.5</v>
      </c>
      <c r="R29" s="4">
        <v>0.25</v>
      </c>
      <c r="S29" s="4">
        <v>0.25</v>
      </c>
      <c r="T29" s="4">
        <v>0.5</v>
      </c>
      <c r="U29" s="4">
        <v>0.5</v>
      </c>
      <c r="V29" s="4">
        <v>0.25</v>
      </c>
      <c r="W29" s="4">
        <v>0.25</v>
      </c>
    </row>
    <row r="30" spans="1:23" x14ac:dyDescent="0.35">
      <c r="A30" s="7" t="str">
        <f>sets!O34</f>
        <v>a-chim</v>
      </c>
      <c r="B30" s="4">
        <v>0.9</v>
      </c>
      <c r="C30">
        <v>2</v>
      </c>
      <c r="D30" s="4">
        <v>0.2</v>
      </c>
      <c r="E30" s="4">
        <v>0.7</v>
      </c>
      <c r="I30" s="7" t="str">
        <f>sets!O34</f>
        <v>a-chim</v>
      </c>
      <c r="J30" s="4" t="s">
        <v>1416</v>
      </c>
      <c r="K30" s="4" t="s">
        <v>1416</v>
      </c>
      <c r="L30" s="4">
        <v>0.7</v>
      </c>
      <c r="M30" s="4">
        <v>0.7</v>
      </c>
      <c r="N30" s="4">
        <v>0.5</v>
      </c>
      <c r="O30" s="4">
        <v>0.5</v>
      </c>
      <c r="P30" s="4">
        <v>0.5</v>
      </c>
      <c r="Q30" s="4">
        <v>0.5</v>
      </c>
      <c r="R30" s="4">
        <v>0.25</v>
      </c>
      <c r="S30" s="4">
        <v>0.25</v>
      </c>
      <c r="T30" s="4">
        <v>0.5</v>
      </c>
      <c r="U30" s="4">
        <v>0.5</v>
      </c>
      <c r="V30" s="4">
        <v>0.25</v>
      </c>
      <c r="W30" s="4">
        <v>0.25</v>
      </c>
    </row>
    <row r="31" spans="1:23" x14ac:dyDescent="0.35">
      <c r="A31" s="7" t="str">
        <f>sets!O35</f>
        <v>a-rubber</v>
      </c>
      <c r="B31" s="4">
        <v>0.9</v>
      </c>
      <c r="C31">
        <v>2</v>
      </c>
      <c r="D31" s="4">
        <v>0.2</v>
      </c>
      <c r="E31" s="4">
        <v>0.7</v>
      </c>
      <c r="I31" s="7" t="str">
        <f>sets!O35</f>
        <v>a-rubber</v>
      </c>
      <c r="J31" s="4" t="s">
        <v>1416</v>
      </c>
      <c r="K31" s="4" t="s">
        <v>1416</v>
      </c>
      <c r="L31" s="4">
        <v>0.7</v>
      </c>
      <c r="M31" s="4">
        <v>0.7</v>
      </c>
      <c r="N31" s="4">
        <v>0.5</v>
      </c>
      <c r="O31" s="4">
        <v>0.5</v>
      </c>
      <c r="P31" s="4">
        <v>0.5</v>
      </c>
      <c r="Q31" s="4">
        <v>0.5</v>
      </c>
      <c r="R31" s="4">
        <v>0.25</v>
      </c>
      <c r="S31" s="4">
        <v>0.25</v>
      </c>
      <c r="T31" s="4">
        <v>0.5</v>
      </c>
      <c r="U31" s="4">
        <v>0.5</v>
      </c>
      <c r="V31" s="4">
        <v>0.25</v>
      </c>
      <c r="W31" s="4">
        <v>0.25</v>
      </c>
    </row>
    <row r="32" spans="1:23" x14ac:dyDescent="0.35">
      <c r="A32" s="7" t="str">
        <f>sets!O36</f>
        <v>a-mineralprod</v>
      </c>
      <c r="B32" s="4">
        <v>0.9</v>
      </c>
      <c r="C32">
        <v>2</v>
      </c>
      <c r="D32" s="4">
        <v>0.2</v>
      </c>
      <c r="E32" s="4">
        <v>0.7</v>
      </c>
      <c r="I32" s="7" t="str">
        <f>sets!O36</f>
        <v>a-mineralprod</v>
      </c>
      <c r="J32" s="4" t="s">
        <v>1416</v>
      </c>
      <c r="K32" s="4" t="s">
        <v>1416</v>
      </c>
      <c r="L32" s="4">
        <v>0.7</v>
      </c>
      <c r="M32" s="4">
        <v>0.7</v>
      </c>
      <c r="N32" s="4">
        <v>0.5</v>
      </c>
      <c r="O32" s="4">
        <v>0.5</v>
      </c>
      <c r="P32" s="4">
        <v>0.5</v>
      </c>
      <c r="Q32" s="4">
        <v>0.5</v>
      </c>
      <c r="R32" s="4">
        <v>0.25</v>
      </c>
      <c r="S32" s="4">
        <v>0.25</v>
      </c>
      <c r="T32" s="4">
        <v>0.5</v>
      </c>
      <c r="U32" s="4">
        <v>0.5</v>
      </c>
      <c r="V32" s="4">
        <v>0.25</v>
      </c>
      <c r="W32" s="4">
        <v>0.25</v>
      </c>
    </row>
    <row r="33" spans="1:23" x14ac:dyDescent="0.35">
      <c r="A33" s="7" t="str">
        <f>sets!O37</f>
        <v>a-metal</v>
      </c>
      <c r="B33" s="4">
        <v>0.9</v>
      </c>
      <c r="C33">
        <v>2</v>
      </c>
      <c r="D33" s="4">
        <v>0.2</v>
      </c>
      <c r="E33" s="4">
        <v>0.7</v>
      </c>
      <c r="I33" s="7" t="str">
        <f>sets!O37</f>
        <v>a-metal</v>
      </c>
      <c r="J33" s="4" t="s">
        <v>1416</v>
      </c>
      <c r="K33" s="4" t="s">
        <v>1416</v>
      </c>
      <c r="L33" s="4">
        <v>0.7</v>
      </c>
      <c r="M33" s="4">
        <v>0.7</v>
      </c>
      <c r="N33" s="4">
        <v>0.5</v>
      </c>
      <c r="O33" s="4">
        <v>0.5</v>
      </c>
      <c r="P33" s="4">
        <v>0.5</v>
      </c>
      <c r="Q33" s="4">
        <v>0.5</v>
      </c>
      <c r="R33" s="4">
        <v>0.25</v>
      </c>
      <c r="S33" s="4">
        <v>0.25</v>
      </c>
      <c r="T33" s="4">
        <v>0.5</v>
      </c>
      <c r="U33" s="4">
        <v>0.5</v>
      </c>
      <c r="V33" s="4">
        <v>0.25</v>
      </c>
      <c r="W33" s="4">
        <v>0.25</v>
      </c>
    </row>
    <row r="34" spans="1:23" x14ac:dyDescent="0.35">
      <c r="A34" s="7" t="str">
        <f>sets!O38</f>
        <v>a-equiptv</v>
      </c>
      <c r="B34" s="4">
        <v>0.9</v>
      </c>
      <c r="C34">
        <v>2</v>
      </c>
      <c r="D34" s="4">
        <v>0.2</v>
      </c>
      <c r="E34" s="4">
        <v>0.7</v>
      </c>
      <c r="I34" s="7" t="str">
        <f>sets!O38</f>
        <v>a-equiptv</v>
      </c>
      <c r="J34" s="4" t="s">
        <v>1416</v>
      </c>
      <c r="K34" s="4" t="s">
        <v>1416</v>
      </c>
      <c r="L34" s="4">
        <v>0.7</v>
      </c>
      <c r="M34" s="4">
        <v>0.7</v>
      </c>
      <c r="N34" s="4">
        <v>0.5</v>
      </c>
      <c r="O34" s="4">
        <v>0.5</v>
      </c>
      <c r="P34" s="4">
        <v>0.5</v>
      </c>
      <c r="Q34" s="4">
        <v>0.5</v>
      </c>
      <c r="R34" s="4">
        <v>0.25</v>
      </c>
      <c r="S34" s="4">
        <v>0.25</v>
      </c>
      <c r="T34" s="4">
        <v>0.5</v>
      </c>
      <c r="U34" s="4">
        <v>0.5</v>
      </c>
      <c r="V34" s="4">
        <v>0.25</v>
      </c>
      <c r="W34" s="4">
        <v>0.25</v>
      </c>
    </row>
    <row r="35" spans="1:23" x14ac:dyDescent="0.35">
      <c r="A35" s="7" t="str">
        <f>sets!O39</f>
        <v>a-trpmat</v>
      </c>
      <c r="B35" s="4">
        <v>0.9</v>
      </c>
      <c r="C35">
        <v>2</v>
      </c>
      <c r="D35" s="4">
        <v>0.2</v>
      </c>
      <c r="E35" s="4">
        <v>0.7</v>
      </c>
      <c r="I35" s="7" t="str">
        <f>sets!O39</f>
        <v>a-trpmat</v>
      </c>
      <c r="J35" s="4" t="s">
        <v>1416</v>
      </c>
      <c r="K35" s="4" t="s">
        <v>1416</v>
      </c>
      <c r="L35" s="4">
        <v>0.7</v>
      </c>
      <c r="M35" s="4">
        <v>0.7</v>
      </c>
      <c r="N35" s="4">
        <v>0.5</v>
      </c>
      <c r="O35" s="4">
        <v>0.5</v>
      </c>
      <c r="P35" s="4">
        <v>0.5</v>
      </c>
      <c r="Q35" s="4">
        <v>0.5</v>
      </c>
      <c r="R35" s="4">
        <v>0.25</v>
      </c>
      <c r="S35" s="4">
        <v>0.25</v>
      </c>
      <c r="T35" s="4">
        <v>0.5</v>
      </c>
      <c r="U35" s="4">
        <v>0.5</v>
      </c>
      <c r="V35" s="4">
        <v>0.25</v>
      </c>
      <c r="W35" s="4">
        <v>0.25</v>
      </c>
    </row>
    <row r="36" spans="1:23" x14ac:dyDescent="0.35">
      <c r="A36" s="7" t="str">
        <f>sets!O40</f>
        <v>a-meubl</v>
      </c>
      <c r="B36" s="4">
        <v>0.9</v>
      </c>
      <c r="C36">
        <v>2</v>
      </c>
      <c r="D36" s="4">
        <v>0.2</v>
      </c>
      <c r="E36" s="4">
        <v>0.7</v>
      </c>
      <c r="I36" s="7" t="str">
        <f>sets!O40</f>
        <v>a-meubl</v>
      </c>
      <c r="J36" s="4" t="s">
        <v>1416</v>
      </c>
      <c r="K36" s="4" t="s">
        <v>1416</v>
      </c>
      <c r="L36" s="4">
        <v>0.7</v>
      </c>
      <c r="M36" s="4">
        <v>0.7</v>
      </c>
      <c r="N36" s="4">
        <v>0.5</v>
      </c>
      <c r="O36" s="4">
        <v>0.5</v>
      </c>
      <c r="P36" s="4">
        <v>0.5</v>
      </c>
      <c r="Q36" s="4">
        <v>0.5</v>
      </c>
      <c r="R36" s="4">
        <v>0.25</v>
      </c>
      <c r="S36" s="4">
        <v>0.25</v>
      </c>
      <c r="T36" s="4">
        <v>0.5</v>
      </c>
      <c r="U36" s="4">
        <v>0.5</v>
      </c>
      <c r="V36" s="4">
        <v>0.25</v>
      </c>
      <c r="W36" s="4">
        <v>0.25</v>
      </c>
    </row>
    <row r="37" spans="1:23" x14ac:dyDescent="0.35">
      <c r="A37" s="7" t="str">
        <f>sets!O41</f>
        <v>a-tnd</v>
      </c>
      <c r="B37" s="4">
        <v>0.9</v>
      </c>
      <c r="C37">
        <v>2</v>
      </c>
      <c r="D37" s="4">
        <v>0.2</v>
      </c>
      <c r="E37" s="4">
        <v>0.7</v>
      </c>
      <c r="I37" s="7" t="str">
        <f>sets!O41</f>
        <v>a-tnd</v>
      </c>
      <c r="J37" s="4" t="s">
        <v>1416</v>
      </c>
      <c r="K37" s="4" t="s">
        <v>1416</v>
      </c>
      <c r="L37" s="4">
        <v>0.7</v>
      </c>
      <c r="M37" s="4">
        <v>0.7</v>
      </c>
      <c r="N37" s="4">
        <v>0.5</v>
      </c>
      <c r="O37" s="4">
        <v>0.5</v>
      </c>
      <c r="P37" s="4">
        <v>0.5</v>
      </c>
      <c r="Q37" s="4">
        <v>0.5</v>
      </c>
      <c r="R37" s="4">
        <v>0.25</v>
      </c>
      <c r="S37" s="4">
        <v>0.25</v>
      </c>
      <c r="T37" s="4">
        <v>0.5</v>
      </c>
      <c r="U37" s="4">
        <v>0.5</v>
      </c>
      <c r="V37" s="4">
        <v>0.25</v>
      </c>
      <c r="W37" s="4">
        <v>0.25</v>
      </c>
    </row>
    <row r="38" spans="1:23" x14ac:dyDescent="0.35">
      <c r="A38" s="7" t="str">
        <f>sets!O42</f>
        <v>a-gaselec</v>
      </c>
      <c r="B38" s="4">
        <v>0.9</v>
      </c>
      <c r="C38">
        <v>2</v>
      </c>
      <c r="D38" s="4">
        <v>0.2</v>
      </c>
      <c r="E38" s="4">
        <v>0.7</v>
      </c>
      <c r="I38" s="7" t="str">
        <f>sets!O42</f>
        <v>a-gaselec</v>
      </c>
      <c r="J38" s="4" t="s">
        <v>1416</v>
      </c>
      <c r="K38" s="4" t="s">
        <v>1416</v>
      </c>
      <c r="L38" s="4">
        <v>0.7</v>
      </c>
      <c r="M38" s="4">
        <v>0.7</v>
      </c>
      <c r="N38" s="4">
        <v>0.5</v>
      </c>
      <c r="O38" s="4">
        <v>0.5</v>
      </c>
      <c r="P38" s="4">
        <v>0.5</v>
      </c>
      <c r="Q38" s="4">
        <v>0.5</v>
      </c>
      <c r="R38" s="4">
        <v>0.25</v>
      </c>
      <c r="S38" s="4">
        <v>0.25</v>
      </c>
      <c r="T38" s="4">
        <v>0.5</v>
      </c>
      <c r="U38" s="4">
        <v>0.5</v>
      </c>
      <c r="V38" s="4">
        <v>0.25</v>
      </c>
      <c r="W38" s="4">
        <v>0.25</v>
      </c>
    </row>
    <row r="39" spans="1:23" x14ac:dyDescent="0.35">
      <c r="A39" s="7" t="str">
        <f>sets!O43</f>
        <v>a-hydro</v>
      </c>
      <c r="B39" s="4">
        <v>0.9</v>
      </c>
      <c r="C39">
        <v>2</v>
      </c>
      <c r="D39" s="4">
        <v>0.2</v>
      </c>
      <c r="E39" s="4">
        <v>0.7</v>
      </c>
      <c r="I39" s="7" t="str">
        <f>sets!O43</f>
        <v>a-hydro</v>
      </c>
      <c r="J39" s="4" t="s">
        <v>1416</v>
      </c>
      <c r="K39" s="4" t="s">
        <v>1416</v>
      </c>
      <c r="L39" s="4">
        <v>0.7</v>
      </c>
      <c r="M39" s="4">
        <v>0.7</v>
      </c>
      <c r="N39" s="4">
        <v>0.5</v>
      </c>
      <c r="O39" s="4">
        <v>0.5</v>
      </c>
      <c r="P39" s="4">
        <v>0.5</v>
      </c>
      <c r="Q39" s="4">
        <v>0.5</v>
      </c>
      <c r="R39" s="4">
        <v>0.25</v>
      </c>
      <c r="S39" s="4">
        <v>0.25</v>
      </c>
      <c r="T39" s="4">
        <v>0.5</v>
      </c>
      <c r="U39" s="4">
        <v>0.5</v>
      </c>
      <c r="V39" s="4">
        <v>0.25</v>
      </c>
      <c r="W39" s="4">
        <v>0.25</v>
      </c>
    </row>
    <row r="40" spans="1:23" x14ac:dyDescent="0.35">
      <c r="A40" s="7" t="str">
        <f>sets!O44</f>
        <v>a-otherelec</v>
      </c>
      <c r="B40" s="4">
        <v>0.9</v>
      </c>
      <c r="C40">
        <v>2</v>
      </c>
      <c r="D40" s="4">
        <v>0.2</v>
      </c>
      <c r="E40" s="4">
        <v>0.7</v>
      </c>
      <c r="F40" s="99">
        <v>0.7</v>
      </c>
      <c r="I40" s="7" t="str">
        <f>sets!O44</f>
        <v>a-otherelec</v>
      </c>
      <c r="J40" s="4" t="s">
        <v>1416</v>
      </c>
      <c r="K40" s="4" t="s">
        <v>1416</v>
      </c>
      <c r="L40" s="4">
        <v>0.7</v>
      </c>
      <c r="M40" s="4">
        <v>0.7</v>
      </c>
      <c r="N40" s="4">
        <v>0.5</v>
      </c>
      <c r="O40" s="4">
        <v>0.5</v>
      </c>
      <c r="P40" s="4">
        <v>0.5</v>
      </c>
      <c r="Q40" s="4">
        <v>0.5</v>
      </c>
      <c r="R40" s="4">
        <v>0.25</v>
      </c>
      <c r="S40" s="4">
        <v>0.25</v>
      </c>
      <c r="T40" s="4">
        <v>0.5</v>
      </c>
      <c r="U40" s="4">
        <v>0.5</v>
      </c>
      <c r="V40" s="4">
        <v>0.25</v>
      </c>
      <c r="W40" s="4">
        <v>0.25</v>
      </c>
    </row>
    <row r="41" spans="1:23" x14ac:dyDescent="0.35">
      <c r="A41" s="7" t="str">
        <f>sets!O45</f>
        <v>a-gasdistr</v>
      </c>
      <c r="B41" s="4">
        <v>0.9</v>
      </c>
      <c r="C41">
        <v>2</v>
      </c>
      <c r="D41" s="4">
        <v>0.2</v>
      </c>
      <c r="E41" s="4">
        <v>0.7</v>
      </c>
      <c r="I41" s="7" t="str">
        <f>sets!O45</f>
        <v>a-gasdistr</v>
      </c>
      <c r="J41" s="4" t="s">
        <v>1416</v>
      </c>
      <c r="K41" s="4" t="s">
        <v>1416</v>
      </c>
      <c r="L41" s="4">
        <v>0.7</v>
      </c>
      <c r="M41" s="4">
        <v>0.7</v>
      </c>
      <c r="N41" s="4">
        <v>0.5</v>
      </c>
      <c r="O41" s="4">
        <v>0.5</v>
      </c>
      <c r="P41" s="4">
        <v>0.5</v>
      </c>
      <c r="Q41" s="4">
        <v>0.5</v>
      </c>
      <c r="R41" s="4">
        <v>0.25</v>
      </c>
      <c r="S41" s="4">
        <v>0.25</v>
      </c>
      <c r="T41" s="4">
        <v>0.5</v>
      </c>
      <c r="U41" s="4">
        <v>0.5</v>
      </c>
      <c r="V41" s="4">
        <v>0.25</v>
      </c>
      <c r="W41" s="4">
        <v>0.25</v>
      </c>
    </row>
    <row r="42" spans="1:23" x14ac:dyDescent="0.35">
      <c r="A42" s="7" t="str">
        <f>sets!O46</f>
        <v>a-water</v>
      </c>
      <c r="B42" s="4">
        <v>0.9</v>
      </c>
      <c r="C42">
        <v>2</v>
      </c>
      <c r="D42" s="4">
        <v>0.2</v>
      </c>
      <c r="E42" s="4">
        <v>0.7</v>
      </c>
      <c r="I42" s="7" t="str">
        <f>sets!O46</f>
        <v>a-water</v>
      </c>
      <c r="J42" s="4" t="s">
        <v>1416</v>
      </c>
      <c r="K42" s="4" t="s">
        <v>1416</v>
      </c>
      <c r="L42" s="4">
        <v>0.7</v>
      </c>
      <c r="M42" s="4">
        <v>0.7</v>
      </c>
      <c r="N42" s="4">
        <v>0.5</v>
      </c>
      <c r="O42" s="4">
        <v>0.5</v>
      </c>
      <c r="P42" s="4">
        <v>0.5</v>
      </c>
      <c r="Q42" s="4">
        <v>0.5</v>
      </c>
      <c r="R42" s="4">
        <v>0.25</v>
      </c>
      <c r="S42" s="4">
        <v>0.25</v>
      </c>
      <c r="T42" s="4">
        <v>0.5</v>
      </c>
      <c r="U42" s="4">
        <v>0.5</v>
      </c>
      <c r="V42" s="4">
        <v>0.25</v>
      </c>
      <c r="W42" s="4">
        <v>0.25</v>
      </c>
    </row>
    <row r="43" spans="1:23" x14ac:dyDescent="0.35">
      <c r="A43" s="7" t="str">
        <f>sets!O47</f>
        <v>a-constr</v>
      </c>
      <c r="B43" s="4">
        <v>0.9</v>
      </c>
      <c r="C43">
        <v>2</v>
      </c>
      <c r="D43" s="4">
        <v>0.2</v>
      </c>
      <c r="E43" s="4">
        <v>0.7</v>
      </c>
      <c r="I43" s="7" t="str">
        <f>sets!O47</f>
        <v>a-constr</v>
      </c>
      <c r="J43" s="4" t="s">
        <v>1416</v>
      </c>
      <c r="K43" s="4" t="s">
        <v>1416</v>
      </c>
      <c r="L43" s="4">
        <v>0.7</v>
      </c>
      <c r="M43" s="4">
        <v>0.7</v>
      </c>
      <c r="N43" s="4">
        <v>0.5</v>
      </c>
      <c r="O43" s="4">
        <v>0.5</v>
      </c>
      <c r="P43" s="4">
        <v>0.5</v>
      </c>
      <c r="Q43" s="4">
        <v>0.5</v>
      </c>
      <c r="R43" s="4">
        <v>0.25</v>
      </c>
      <c r="S43" s="4">
        <v>0.25</v>
      </c>
      <c r="T43" s="4">
        <v>0.5</v>
      </c>
      <c r="U43" s="4">
        <v>0.5</v>
      </c>
      <c r="V43" s="4">
        <v>0.25</v>
      </c>
      <c r="W43" s="4">
        <v>0.25</v>
      </c>
    </row>
    <row r="44" spans="1:23" x14ac:dyDescent="0.35">
      <c r="A44" s="7" t="str">
        <f>sets!O48</f>
        <v>a-trade</v>
      </c>
      <c r="B44" s="4">
        <v>0.9</v>
      </c>
      <c r="C44">
        <v>2</v>
      </c>
      <c r="D44" s="4">
        <v>0.2</v>
      </c>
      <c r="E44" s="4">
        <v>0.7</v>
      </c>
      <c r="I44" s="7" t="str">
        <f>sets!O48</f>
        <v>a-trade</v>
      </c>
      <c r="J44" s="4" t="s">
        <v>1416</v>
      </c>
      <c r="K44" s="4" t="s">
        <v>1416</v>
      </c>
      <c r="L44" s="4">
        <v>0.7</v>
      </c>
      <c r="M44" s="4">
        <v>0.7</v>
      </c>
      <c r="N44" s="4">
        <v>0.5</v>
      </c>
      <c r="O44" s="4">
        <v>0.5</v>
      </c>
      <c r="P44" s="4">
        <v>0.5</v>
      </c>
      <c r="Q44" s="4">
        <v>0.5</v>
      </c>
      <c r="R44" s="4">
        <v>0.25</v>
      </c>
      <c r="S44" s="4">
        <v>0.25</v>
      </c>
      <c r="T44" s="4">
        <v>0.5</v>
      </c>
      <c r="U44" s="4">
        <v>0.5</v>
      </c>
      <c r="V44" s="4">
        <v>0.25</v>
      </c>
      <c r="W44" s="4">
        <v>0.25</v>
      </c>
    </row>
    <row r="45" spans="1:23" x14ac:dyDescent="0.35">
      <c r="A45" s="7" t="str">
        <f>sets!O49</f>
        <v>a-repar</v>
      </c>
      <c r="B45" s="4">
        <v>0.9</v>
      </c>
      <c r="C45">
        <v>2</v>
      </c>
      <c r="D45" s="4">
        <v>0.2</v>
      </c>
      <c r="E45" s="4">
        <v>0.7</v>
      </c>
      <c r="I45" s="7" t="str">
        <f>sets!O49</f>
        <v>a-repar</v>
      </c>
      <c r="J45" s="4" t="s">
        <v>1416</v>
      </c>
      <c r="K45" s="4" t="s">
        <v>1416</v>
      </c>
      <c r="L45" s="4">
        <v>0.7</v>
      </c>
      <c r="M45" s="4">
        <v>0.7</v>
      </c>
      <c r="N45" s="4">
        <v>0.5</v>
      </c>
      <c r="O45" s="4">
        <v>0.5</v>
      </c>
      <c r="P45" s="4">
        <v>0.5</v>
      </c>
      <c r="Q45" s="4">
        <v>0.5</v>
      </c>
      <c r="R45" s="4">
        <v>0.25</v>
      </c>
      <c r="S45" s="4">
        <v>0.25</v>
      </c>
      <c r="T45" s="4">
        <v>0.5</v>
      </c>
      <c r="U45" s="4">
        <v>0.5</v>
      </c>
      <c r="V45" s="4">
        <v>0.25</v>
      </c>
      <c r="W45" s="4">
        <v>0.25</v>
      </c>
    </row>
    <row r="46" spans="1:23" x14ac:dyDescent="0.35">
      <c r="A46" s="7" t="str">
        <f>sets!O50</f>
        <v>a-hotrest</v>
      </c>
      <c r="B46" s="4">
        <v>0.9</v>
      </c>
      <c r="C46">
        <v>2</v>
      </c>
      <c r="D46" s="4">
        <v>0.2</v>
      </c>
      <c r="E46" s="4">
        <v>0.7</v>
      </c>
      <c r="I46" s="7" t="str">
        <f>sets!O50</f>
        <v>a-hotrest</v>
      </c>
      <c r="J46" s="4" t="s">
        <v>1416</v>
      </c>
      <c r="K46" s="4" t="s">
        <v>1416</v>
      </c>
      <c r="L46" s="4">
        <v>0.7</v>
      </c>
      <c r="M46" s="4">
        <v>0.7</v>
      </c>
      <c r="N46" s="4">
        <v>0.5</v>
      </c>
      <c r="O46" s="4">
        <v>0.5</v>
      </c>
      <c r="P46" s="4">
        <v>0.5</v>
      </c>
      <c r="Q46" s="4">
        <v>0.5</v>
      </c>
      <c r="R46" s="4">
        <v>0.25</v>
      </c>
      <c r="S46" s="4">
        <v>0.25</v>
      </c>
      <c r="T46" s="4">
        <v>0.5</v>
      </c>
      <c r="U46" s="4">
        <v>0.5</v>
      </c>
      <c r="V46" s="4">
        <v>0.25</v>
      </c>
      <c r="W46" s="4">
        <v>0.25</v>
      </c>
    </row>
    <row r="47" spans="1:23" x14ac:dyDescent="0.35">
      <c r="A47" s="7" t="str">
        <f>sets!O51</f>
        <v>a-trpcomm</v>
      </c>
      <c r="B47" s="4">
        <v>0.9</v>
      </c>
      <c r="C47">
        <v>2</v>
      </c>
      <c r="D47" s="4">
        <v>0.2</v>
      </c>
      <c r="E47" s="4">
        <v>0.7</v>
      </c>
      <c r="I47" s="7" t="str">
        <f>sets!O51</f>
        <v>a-trpcomm</v>
      </c>
      <c r="J47" s="4" t="s">
        <v>1416</v>
      </c>
      <c r="K47" s="4" t="s">
        <v>1416</v>
      </c>
      <c r="L47" s="4">
        <v>0.7</v>
      </c>
      <c r="M47" s="4">
        <v>0.7</v>
      </c>
      <c r="N47" s="4">
        <v>0.5</v>
      </c>
      <c r="O47" s="4">
        <v>0.5</v>
      </c>
      <c r="P47" s="4">
        <v>0.5</v>
      </c>
      <c r="Q47" s="4">
        <v>0.5</v>
      </c>
      <c r="R47" s="4">
        <v>0.25</v>
      </c>
      <c r="S47" s="4">
        <v>0.25</v>
      </c>
      <c r="T47" s="4">
        <v>0.5</v>
      </c>
      <c r="U47" s="4">
        <v>0.5</v>
      </c>
      <c r="V47" s="4">
        <v>0.25</v>
      </c>
      <c r="W47" s="4">
        <v>0.25</v>
      </c>
    </row>
    <row r="48" spans="1:23" x14ac:dyDescent="0.35">
      <c r="A48" s="7" t="str">
        <f>sets!O52</f>
        <v>a-telcom</v>
      </c>
      <c r="B48" s="4">
        <v>0.9</v>
      </c>
      <c r="C48">
        <v>2</v>
      </c>
      <c r="D48" s="4">
        <v>0.2</v>
      </c>
      <c r="E48" s="4">
        <v>0.7</v>
      </c>
      <c r="I48" s="7" t="str">
        <f>sets!O52</f>
        <v>a-telcom</v>
      </c>
      <c r="J48" s="4" t="s">
        <v>1416</v>
      </c>
      <c r="K48" s="4" t="s">
        <v>1416</v>
      </c>
      <c r="L48" s="4">
        <v>0.7</v>
      </c>
      <c r="M48" s="4">
        <v>0.7</v>
      </c>
      <c r="N48" s="4">
        <v>0.5</v>
      </c>
      <c r="O48" s="4">
        <v>0.5</v>
      </c>
      <c r="P48" s="4">
        <v>0.5</v>
      </c>
      <c r="Q48" s="4">
        <v>0.5</v>
      </c>
      <c r="R48" s="4">
        <v>0.25</v>
      </c>
      <c r="S48" s="4">
        <v>0.25</v>
      </c>
      <c r="T48" s="4">
        <v>0.5</v>
      </c>
      <c r="U48" s="4">
        <v>0.5</v>
      </c>
      <c r="V48" s="4">
        <v>0.25</v>
      </c>
      <c r="W48" s="4">
        <v>0.25</v>
      </c>
    </row>
    <row r="49" spans="1:23" x14ac:dyDescent="0.35">
      <c r="A49" s="7" t="str">
        <f>sets!O53</f>
        <v>a-fin</v>
      </c>
      <c r="B49" s="4">
        <v>0.9</v>
      </c>
      <c r="C49">
        <v>2</v>
      </c>
      <c r="D49" s="4">
        <v>0.2</v>
      </c>
      <c r="E49" s="4">
        <v>0.7</v>
      </c>
      <c r="I49" s="7" t="str">
        <f>sets!O53</f>
        <v>a-fin</v>
      </c>
      <c r="J49" s="4" t="s">
        <v>1416</v>
      </c>
      <c r="K49" s="4" t="s">
        <v>1416</v>
      </c>
      <c r="L49" s="4">
        <v>0.7</v>
      </c>
      <c r="M49" s="4">
        <v>0.7</v>
      </c>
      <c r="N49" s="4">
        <v>0.5</v>
      </c>
      <c r="O49" s="4">
        <v>0.5</v>
      </c>
      <c r="P49" s="4">
        <v>0.5</v>
      </c>
      <c r="Q49" s="4">
        <v>0.5</v>
      </c>
      <c r="R49" s="4">
        <v>0.25</v>
      </c>
      <c r="S49" s="4">
        <v>0.25</v>
      </c>
      <c r="T49" s="4">
        <v>0.5</v>
      </c>
      <c r="U49" s="4">
        <v>0.5</v>
      </c>
      <c r="V49" s="4">
        <v>0.25</v>
      </c>
      <c r="W49" s="4">
        <v>0.25</v>
      </c>
    </row>
    <row r="50" spans="1:23" x14ac:dyDescent="0.35">
      <c r="A50" s="7" t="str">
        <f>sets!O54</f>
        <v>a-immo</v>
      </c>
      <c r="B50" s="4">
        <v>0.9</v>
      </c>
      <c r="C50">
        <v>2</v>
      </c>
      <c r="D50" s="4">
        <v>0.2</v>
      </c>
      <c r="E50" s="4">
        <v>0.7</v>
      </c>
      <c r="I50" s="7" t="str">
        <f>sets!O54</f>
        <v>a-immo</v>
      </c>
      <c r="J50" s="4" t="s">
        <v>1416</v>
      </c>
      <c r="K50" s="4" t="s">
        <v>1416</v>
      </c>
      <c r="L50" s="4">
        <v>0.7</v>
      </c>
      <c r="M50" s="4">
        <v>0.7</v>
      </c>
      <c r="N50" s="4">
        <v>0.5</v>
      </c>
      <c r="O50" s="4">
        <v>0.5</v>
      </c>
      <c r="P50" s="4">
        <v>0.5</v>
      </c>
      <c r="Q50" s="4">
        <v>0.5</v>
      </c>
      <c r="R50" s="4">
        <v>0.25</v>
      </c>
      <c r="S50" s="4">
        <v>0.25</v>
      </c>
      <c r="T50" s="4">
        <v>0.5</v>
      </c>
      <c r="U50" s="4">
        <v>0.5</v>
      </c>
      <c r="V50" s="4">
        <v>0.25</v>
      </c>
      <c r="W50" s="4">
        <v>0.25</v>
      </c>
    </row>
    <row r="51" spans="1:23" x14ac:dyDescent="0.35">
      <c r="A51" s="7" t="str">
        <f>sets!O55</f>
        <v>a-scient</v>
      </c>
      <c r="B51" s="4">
        <v>0.9</v>
      </c>
      <c r="C51">
        <v>2</v>
      </c>
      <c r="D51" s="4">
        <v>0.2</v>
      </c>
      <c r="E51" s="4">
        <v>0.7</v>
      </c>
      <c r="I51" s="7" t="str">
        <f>sets!O55</f>
        <v>a-scient</v>
      </c>
      <c r="J51" s="4" t="s">
        <v>1416</v>
      </c>
      <c r="K51" s="4" t="s">
        <v>1416</v>
      </c>
      <c r="L51" s="4">
        <v>0.7</v>
      </c>
      <c r="M51" s="4">
        <v>0.7</v>
      </c>
      <c r="N51" s="4">
        <v>0.5</v>
      </c>
      <c r="O51" s="4">
        <v>0.5</v>
      </c>
      <c r="P51" s="4">
        <v>0.5</v>
      </c>
      <c r="Q51" s="4">
        <v>0.5</v>
      </c>
      <c r="R51" s="4">
        <v>0.25</v>
      </c>
      <c r="S51" s="4">
        <v>0.25</v>
      </c>
      <c r="T51" s="4">
        <v>0.5</v>
      </c>
      <c r="U51" s="4">
        <v>0.5</v>
      </c>
      <c r="V51" s="4">
        <v>0.25</v>
      </c>
      <c r="W51" s="4">
        <v>0.25</v>
      </c>
    </row>
    <row r="52" spans="1:23" x14ac:dyDescent="0.35">
      <c r="A52" s="7" t="str">
        <f>sets!O56</f>
        <v>a-adm</v>
      </c>
      <c r="B52" s="4">
        <v>0.9</v>
      </c>
      <c r="C52">
        <v>2</v>
      </c>
      <c r="D52" s="4">
        <v>0.2</v>
      </c>
      <c r="E52" s="4">
        <v>0.7</v>
      </c>
      <c r="I52" s="7" t="str">
        <f>sets!O56</f>
        <v>a-adm</v>
      </c>
      <c r="J52" s="4" t="s">
        <v>1416</v>
      </c>
      <c r="K52" s="4" t="s">
        <v>1416</v>
      </c>
      <c r="L52" s="4">
        <v>0.7</v>
      </c>
      <c r="M52" s="4">
        <v>0.7</v>
      </c>
      <c r="N52" s="4">
        <v>0.5</v>
      </c>
      <c r="O52" s="4">
        <v>0.5</v>
      </c>
      <c r="P52" s="4">
        <v>0.5</v>
      </c>
      <c r="Q52" s="4">
        <v>0.5</v>
      </c>
      <c r="R52" s="4">
        <v>0.25</v>
      </c>
      <c r="S52" s="4">
        <v>0.25</v>
      </c>
      <c r="T52" s="4">
        <v>0.5</v>
      </c>
      <c r="U52" s="4">
        <v>0.5</v>
      </c>
      <c r="V52" s="4">
        <v>0.25</v>
      </c>
      <c r="W52" s="4">
        <v>0.25</v>
      </c>
    </row>
    <row r="53" spans="1:23" x14ac:dyDescent="0.35">
      <c r="A53" s="7" t="str">
        <f>sets!O57</f>
        <v>a-health</v>
      </c>
      <c r="B53" s="4">
        <v>0.9</v>
      </c>
      <c r="C53">
        <v>2</v>
      </c>
      <c r="D53" s="4">
        <v>0.2</v>
      </c>
      <c r="E53" s="4">
        <v>0.7</v>
      </c>
      <c r="I53" s="7" t="str">
        <f>sets!O57</f>
        <v>a-health</v>
      </c>
      <c r="J53" s="4" t="s">
        <v>1416</v>
      </c>
      <c r="K53" s="4" t="s">
        <v>1416</v>
      </c>
      <c r="L53" s="4">
        <v>0.7</v>
      </c>
      <c r="M53" s="4">
        <v>0.7</v>
      </c>
      <c r="N53" s="4">
        <v>0.5</v>
      </c>
      <c r="O53" s="4">
        <v>0.5</v>
      </c>
      <c r="P53" s="4">
        <v>0.5</v>
      </c>
      <c r="Q53" s="4">
        <v>0.5</v>
      </c>
      <c r="R53" s="4">
        <v>0.25</v>
      </c>
      <c r="S53" s="4">
        <v>0.25</v>
      </c>
      <c r="T53" s="4">
        <v>0.5</v>
      </c>
      <c r="U53" s="4">
        <v>0.5</v>
      </c>
      <c r="V53" s="4">
        <v>0.25</v>
      </c>
      <c r="W53" s="4">
        <v>0.25</v>
      </c>
    </row>
    <row r="54" spans="1:23" x14ac:dyDescent="0.35">
      <c r="A54" s="7" t="str">
        <f>sets!O58</f>
        <v>a-xservp</v>
      </c>
      <c r="B54" s="4">
        <v>0.9</v>
      </c>
      <c r="C54">
        <v>2</v>
      </c>
      <c r="D54" s="4">
        <v>0.2</v>
      </c>
      <c r="E54" s="4">
        <v>0.7</v>
      </c>
      <c r="I54" s="7" t="str">
        <f>sets!O58</f>
        <v>a-xservp</v>
      </c>
      <c r="J54" s="4" t="s">
        <v>1416</v>
      </c>
      <c r="K54" s="4" t="s">
        <v>1416</v>
      </c>
      <c r="L54" s="4">
        <v>0.7</v>
      </c>
      <c r="M54" s="4">
        <v>0.7</v>
      </c>
      <c r="N54" s="4">
        <v>0.5</v>
      </c>
      <c r="O54" s="4">
        <v>0.5</v>
      </c>
      <c r="P54" s="4">
        <v>0.5</v>
      </c>
      <c r="Q54" s="4">
        <v>0.5</v>
      </c>
      <c r="R54" s="4">
        <v>0.25</v>
      </c>
      <c r="S54" s="4">
        <v>0.25</v>
      </c>
      <c r="T54" s="4">
        <v>0.5</v>
      </c>
      <c r="U54" s="4">
        <v>0.5</v>
      </c>
      <c r="V54" s="4">
        <v>0.25</v>
      </c>
      <c r="W54" s="4">
        <v>0.25</v>
      </c>
    </row>
    <row r="55" spans="1:23" x14ac:dyDescent="0.35">
      <c r="A55" s="7"/>
    </row>
    <row r="56" spans="1:23" x14ac:dyDescent="0.35">
      <c r="A56" s="4"/>
    </row>
    <row r="57" spans="1:23" x14ac:dyDescent="0.35">
      <c r="A57" s="4"/>
    </row>
    <row r="58" spans="1:23" x14ac:dyDescent="0.35">
      <c r="A58" s="4"/>
    </row>
    <row r="59" spans="1:23" x14ac:dyDescent="0.35">
      <c r="A59" s="4"/>
    </row>
    <row r="60" spans="1:23" x14ac:dyDescent="0.35">
      <c r="A60" s="4"/>
    </row>
    <row r="61" spans="1:23" x14ac:dyDescent="0.35">
      <c r="A61" s="4"/>
    </row>
    <row r="62" spans="1:23" x14ac:dyDescent="0.35">
      <c r="A62" s="4"/>
    </row>
    <row r="63" spans="1:23" x14ac:dyDescent="0.35">
      <c r="A63" s="4"/>
    </row>
    <row r="64" spans="1:23" x14ac:dyDescent="0.35">
      <c r="A64" s="4"/>
    </row>
    <row r="65" spans="1:1" x14ac:dyDescent="0.35">
      <c r="A65" s="4"/>
    </row>
    <row r="66" spans="1:1" x14ac:dyDescent="0.35">
      <c r="A66" s="4"/>
    </row>
    <row r="67" spans="1:1" x14ac:dyDescent="0.35">
      <c r="A67" s="4"/>
    </row>
    <row r="68" spans="1:1" x14ac:dyDescent="0.35">
      <c r="A68" s="4"/>
    </row>
    <row r="69" spans="1:1" x14ac:dyDescent="0.35">
      <c r="A69" s="4"/>
    </row>
    <row r="70" spans="1:1" x14ac:dyDescent="0.35">
      <c r="A70" s="4"/>
    </row>
    <row r="71" spans="1:1" x14ac:dyDescent="0.35">
      <c r="A71" s="4"/>
    </row>
    <row r="72" spans="1:1" x14ac:dyDescent="0.35">
      <c r="A72" s="4"/>
    </row>
    <row r="73" spans="1:1" x14ac:dyDescent="0.35">
      <c r="A73" s="4"/>
    </row>
    <row r="74" spans="1:1" x14ac:dyDescent="0.35">
      <c r="A74" s="4"/>
    </row>
    <row r="75" spans="1:1" x14ac:dyDescent="0.35">
      <c r="A75" s="4"/>
    </row>
    <row r="76" spans="1:1" x14ac:dyDescent="0.35">
      <c r="A76" s="4"/>
    </row>
    <row r="77" spans="1:1" x14ac:dyDescent="0.35">
      <c r="A77" s="4"/>
    </row>
    <row r="78" spans="1:1" x14ac:dyDescent="0.35">
      <c r="A78" s="4"/>
    </row>
    <row r="79" spans="1:1" x14ac:dyDescent="0.35">
      <c r="A79" s="4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5D20-68E6-4503-A19C-D6FDED969BAF}">
  <dimension ref="A1:BA121"/>
  <sheetViews>
    <sheetView topLeftCell="A28" zoomScale="60" zoomScaleNormal="60" workbookViewId="0">
      <selection activeCell="C9" sqref="C9"/>
    </sheetView>
  </sheetViews>
  <sheetFormatPr defaultRowHeight="14.5" x14ac:dyDescent="0.35"/>
  <cols>
    <col min="1" max="1" width="14.453125" customWidth="1"/>
    <col min="15" max="15" width="10" bestFit="1" customWidth="1"/>
  </cols>
  <sheetData>
    <row r="1" spans="1:53" s="1" customFormat="1" x14ac:dyDescent="0.35">
      <c r="B1" s="1" t="s">
        <v>36</v>
      </c>
      <c r="C1" s="1" t="s">
        <v>35</v>
      </c>
      <c r="D1" s="1" t="s">
        <v>37</v>
      </c>
      <c r="E1" s="1" t="s">
        <v>41</v>
      </c>
      <c r="F1" s="1" t="s">
        <v>61</v>
      </c>
      <c r="G1" s="1" t="s">
        <v>62</v>
      </c>
      <c r="O1"/>
      <c r="P1" s="1" t="s">
        <v>1408</v>
      </c>
      <c r="S1" s="1" t="s">
        <v>36</v>
      </c>
      <c r="T1" s="1" t="s">
        <v>35</v>
      </c>
      <c r="U1" s="1" t="s">
        <v>37</v>
      </c>
      <c r="V1" s="1" t="s">
        <v>41</v>
      </c>
      <c r="W1" s="1" t="s">
        <v>61</v>
      </c>
      <c r="X1" s="1" t="s">
        <v>62</v>
      </c>
      <c r="AE1" s="1" t="s">
        <v>1409</v>
      </c>
      <c r="AG1" s="1" t="s">
        <v>36</v>
      </c>
      <c r="AH1" s="1" t="s">
        <v>35</v>
      </c>
      <c r="AI1" s="1" t="s">
        <v>37</v>
      </c>
      <c r="AJ1" s="1" t="s">
        <v>41</v>
      </c>
      <c r="AK1" s="1" t="s">
        <v>61</v>
      </c>
      <c r="AL1" s="1" t="s">
        <v>62</v>
      </c>
      <c r="AT1" s="1" t="s">
        <v>1410</v>
      </c>
      <c r="AV1" s="1" t="s">
        <v>36</v>
      </c>
      <c r="AW1" s="1" t="s">
        <v>35</v>
      </c>
      <c r="AX1" s="1" t="s">
        <v>37</v>
      </c>
      <c r="AY1" s="1" t="s">
        <v>41</v>
      </c>
      <c r="AZ1" s="1" t="s">
        <v>61</v>
      </c>
      <c r="BA1" s="1" t="s">
        <v>62</v>
      </c>
    </row>
    <row r="2" spans="1:53" x14ac:dyDescent="0.35">
      <c r="A2" t="str">
        <f>sets!AK6</f>
        <v>c-agriv</v>
      </c>
      <c r="B2" s="1" t="s">
        <v>38</v>
      </c>
      <c r="C2" s="10">
        <v>4</v>
      </c>
      <c r="D2" s="1">
        <v>3</v>
      </c>
      <c r="E2" t="s">
        <v>259</v>
      </c>
      <c r="F2" s="1" t="s">
        <v>38</v>
      </c>
      <c r="G2" s="1" t="s">
        <v>38</v>
      </c>
      <c r="J2" s="1"/>
      <c r="K2" s="1"/>
      <c r="R2" t="s">
        <v>1323</v>
      </c>
      <c r="S2" t="s">
        <v>38</v>
      </c>
      <c r="T2">
        <v>4</v>
      </c>
      <c r="U2">
        <v>3</v>
      </c>
      <c r="V2" t="s">
        <v>259</v>
      </c>
      <c r="W2" t="s">
        <v>38</v>
      </c>
      <c r="X2" t="s">
        <v>38</v>
      </c>
      <c r="AF2" t="s">
        <v>1323</v>
      </c>
      <c r="AG2" t="s">
        <v>38</v>
      </c>
      <c r="AH2">
        <v>4</v>
      </c>
      <c r="AI2">
        <v>3</v>
      </c>
      <c r="AJ2" t="s">
        <v>259</v>
      </c>
      <c r="AK2" t="s">
        <v>38</v>
      </c>
      <c r="AL2" t="s">
        <v>38</v>
      </c>
      <c r="AU2" t="s">
        <v>1323</v>
      </c>
      <c r="AV2" t="s">
        <v>38</v>
      </c>
      <c r="AW2">
        <v>4</v>
      </c>
      <c r="AX2">
        <v>3</v>
      </c>
      <c r="AY2" t="s">
        <v>259</v>
      </c>
      <c r="AZ2" t="s">
        <v>38</v>
      </c>
      <c r="BA2" t="s">
        <v>38</v>
      </c>
    </row>
    <row r="3" spans="1:53" x14ac:dyDescent="0.35">
      <c r="A3" t="str">
        <f>sets!AK7</f>
        <v>c-agrie</v>
      </c>
      <c r="B3" s="1" t="s">
        <v>38</v>
      </c>
      <c r="C3" s="10">
        <v>4</v>
      </c>
      <c r="D3" s="1">
        <v>3</v>
      </c>
      <c r="E3" t="s">
        <v>259</v>
      </c>
      <c r="F3" s="1" t="s">
        <v>38</v>
      </c>
      <c r="G3" s="1" t="s">
        <v>38</v>
      </c>
      <c r="J3" s="1"/>
      <c r="K3" s="1"/>
      <c r="R3" t="s">
        <v>1324</v>
      </c>
      <c r="S3" t="s">
        <v>38</v>
      </c>
      <c r="T3">
        <v>4</v>
      </c>
      <c r="U3">
        <v>3</v>
      </c>
      <c r="V3" t="s">
        <v>259</v>
      </c>
      <c r="W3" t="s">
        <v>38</v>
      </c>
      <c r="X3" t="s">
        <v>38</v>
      </c>
      <c r="AF3" t="s">
        <v>1324</v>
      </c>
      <c r="AG3" t="s">
        <v>38</v>
      </c>
      <c r="AH3">
        <v>4</v>
      </c>
      <c r="AI3">
        <v>3</v>
      </c>
      <c r="AJ3" t="s">
        <v>259</v>
      </c>
      <c r="AK3" t="s">
        <v>38</v>
      </c>
      <c r="AL3" t="s">
        <v>38</v>
      </c>
      <c r="AU3" t="s">
        <v>1324</v>
      </c>
      <c r="AV3" t="s">
        <v>38</v>
      </c>
      <c r="AW3">
        <v>4</v>
      </c>
      <c r="AX3">
        <v>3</v>
      </c>
      <c r="AY3" t="s">
        <v>259</v>
      </c>
      <c r="AZ3" t="s">
        <v>38</v>
      </c>
      <c r="BA3" t="s">
        <v>38</v>
      </c>
    </row>
    <row r="4" spans="1:53" x14ac:dyDescent="0.35">
      <c r="A4" t="str">
        <f>sets!AK8</f>
        <v>c-elev</v>
      </c>
      <c r="B4" s="1" t="s">
        <v>38</v>
      </c>
      <c r="C4" s="10">
        <v>4</v>
      </c>
      <c r="D4" s="1">
        <v>3</v>
      </c>
      <c r="E4" t="s">
        <v>259</v>
      </c>
      <c r="F4" s="1" t="s">
        <v>38</v>
      </c>
      <c r="G4" s="1" t="s">
        <v>38</v>
      </c>
      <c r="J4" s="1"/>
      <c r="K4" s="1"/>
      <c r="R4" t="s">
        <v>1325</v>
      </c>
      <c r="S4" t="s">
        <v>38</v>
      </c>
      <c r="T4">
        <v>4</v>
      </c>
      <c r="U4">
        <v>3</v>
      </c>
      <c r="V4" t="s">
        <v>259</v>
      </c>
      <c r="W4" t="s">
        <v>38</v>
      </c>
      <c r="X4" t="s">
        <v>38</v>
      </c>
      <c r="AF4" t="s">
        <v>1325</v>
      </c>
      <c r="AG4" t="s">
        <v>38</v>
      </c>
      <c r="AH4">
        <v>4</v>
      </c>
      <c r="AI4">
        <v>3</v>
      </c>
      <c r="AJ4" t="s">
        <v>259</v>
      </c>
      <c r="AK4" t="s">
        <v>38</v>
      </c>
      <c r="AL4" t="s">
        <v>38</v>
      </c>
      <c r="AU4" t="s">
        <v>1325</v>
      </c>
      <c r="AV4" t="s">
        <v>38</v>
      </c>
      <c r="AW4">
        <v>4</v>
      </c>
      <c r="AX4">
        <v>3</v>
      </c>
      <c r="AY4" t="s">
        <v>259</v>
      </c>
      <c r="AZ4" t="s">
        <v>38</v>
      </c>
      <c r="BA4" t="s">
        <v>38</v>
      </c>
    </row>
    <row r="5" spans="1:53" x14ac:dyDescent="0.35">
      <c r="A5" t="str">
        <f>sets!AK9</f>
        <v>c-elevagr</v>
      </c>
      <c r="B5" s="1" t="s">
        <v>38</v>
      </c>
      <c r="C5" s="10">
        <v>4</v>
      </c>
      <c r="D5" s="1">
        <v>3</v>
      </c>
      <c r="E5" t="s">
        <v>259</v>
      </c>
      <c r="F5" s="1" t="s">
        <v>38</v>
      </c>
      <c r="G5" s="1" t="s">
        <v>38</v>
      </c>
      <c r="J5" s="1"/>
      <c r="K5" s="1"/>
      <c r="R5" t="s">
        <v>1326</v>
      </c>
      <c r="S5" t="s">
        <v>38</v>
      </c>
      <c r="T5">
        <v>4</v>
      </c>
      <c r="U5">
        <v>3</v>
      </c>
      <c r="V5" t="s">
        <v>259</v>
      </c>
      <c r="W5" t="s">
        <v>38</v>
      </c>
      <c r="X5" t="s">
        <v>38</v>
      </c>
      <c r="AF5" t="s">
        <v>1326</v>
      </c>
      <c r="AG5" t="s">
        <v>38</v>
      </c>
      <c r="AH5">
        <v>4</v>
      </c>
      <c r="AI5">
        <v>3</v>
      </c>
      <c r="AJ5" t="s">
        <v>259</v>
      </c>
      <c r="AK5" t="s">
        <v>38</v>
      </c>
      <c r="AL5" t="s">
        <v>38</v>
      </c>
      <c r="AU5" t="s">
        <v>1326</v>
      </c>
      <c r="AV5" t="s">
        <v>38</v>
      </c>
      <c r="AW5">
        <v>4</v>
      </c>
      <c r="AX5">
        <v>3</v>
      </c>
      <c r="AY5" t="s">
        <v>259</v>
      </c>
      <c r="AZ5" t="s">
        <v>38</v>
      </c>
      <c r="BA5" t="s">
        <v>38</v>
      </c>
    </row>
    <row r="6" spans="1:53" x14ac:dyDescent="0.35">
      <c r="A6" t="str">
        <f>sets!AK10</f>
        <v>c-sylv</v>
      </c>
      <c r="B6" s="1" t="s">
        <v>38</v>
      </c>
      <c r="C6" s="10">
        <v>4</v>
      </c>
      <c r="D6" s="1">
        <v>3</v>
      </c>
      <c r="E6" t="s">
        <v>259</v>
      </c>
      <c r="F6" s="1" t="s">
        <v>38</v>
      </c>
      <c r="G6" s="1" t="s">
        <v>38</v>
      </c>
      <c r="J6" s="1"/>
      <c r="K6" s="1"/>
      <c r="R6" t="s">
        <v>1327</v>
      </c>
      <c r="S6" t="s">
        <v>38</v>
      </c>
      <c r="T6">
        <v>4</v>
      </c>
      <c r="U6">
        <v>3</v>
      </c>
      <c r="V6" t="s">
        <v>259</v>
      </c>
      <c r="W6" t="s">
        <v>38</v>
      </c>
      <c r="X6" t="s">
        <v>38</v>
      </c>
      <c r="AF6" t="s">
        <v>1327</v>
      </c>
      <c r="AG6" t="s">
        <v>38</v>
      </c>
      <c r="AH6">
        <v>4</v>
      </c>
      <c r="AI6">
        <v>3</v>
      </c>
      <c r="AJ6" t="s">
        <v>259</v>
      </c>
      <c r="AK6" t="s">
        <v>38</v>
      </c>
      <c r="AL6" t="s">
        <v>38</v>
      </c>
      <c r="AU6" t="s">
        <v>1327</v>
      </c>
      <c r="AV6" t="s">
        <v>38</v>
      </c>
      <c r="AW6">
        <v>4</v>
      </c>
      <c r="AX6">
        <v>3</v>
      </c>
      <c r="AY6" t="s">
        <v>259</v>
      </c>
      <c r="AZ6" t="s">
        <v>38</v>
      </c>
      <c r="BA6" t="s">
        <v>38</v>
      </c>
    </row>
    <row r="7" spans="1:53" x14ac:dyDescent="0.35">
      <c r="A7" t="str">
        <f>sets!AK11</f>
        <v>c-pech</v>
      </c>
      <c r="B7" s="1" t="s">
        <v>38</v>
      </c>
      <c r="C7" s="10">
        <v>4</v>
      </c>
      <c r="D7" s="1">
        <v>3</v>
      </c>
      <c r="E7" t="s">
        <v>259</v>
      </c>
      <c r="F7" s="1" t="s">
        <v>38</v>
      </c>
      <c r="G7" s="1" t="s">
        <v>38</v>
      </c>
      <c r="J7" s="1"/>
      <c r="K7" s="1"/>
      <c r="R7" t="s">
        <v>1328</v>
      </c>
      <c r="S7" t="s">
        <v>38</v>
      </c>
      <c r="T7">
        <v>4</v>
      </c>
      <c r="U7">
        <v>3</v>
      </c>
      <c r="V7" t="s">
        <v>259</v>
      </c>
      <c r="W7" t="s">
        <v>38</v>
      </c>
      <c r="X7" t="s">
        <v>38</v>
      </c>
      <c r="AF7" t="s">
        <v>1328</v>
      </c>
      <c r="AG7" t="s">
        <v>38</v>
      </c>
      <c r="AH7">
        <v>4</v>
      </c>
      <c r="AI7">
        <v>3</v>
      </c>
      <c r="AJ7" t="s">
        <v>259</v>
      </c>
      <c r="AK7" t="s">
        <v>38</v>
      </c>
      <c r="AL7" t="s">
        <v>38</v>
      </c>
      <c r="AU7" t="s">
        <v>1328</v>
      </c>
      <c r="AV7" t="s">
        <v>38</v>
      </c>
      <c r="AW7">
        <v>4</v>
      </c>
      <c r="AX7">
        <v>3</v>
      </c>
      <c r="AY7" t="s">
        <v>259</v>
      </c>
      <c r="AZ7" t="s">
        <v>38</v>
      </c>
      <c r="BA7" t="s">
        <v>38</v>
      </c>
    </row>
    <row r="8" spans="1:53" x14ac:dyDescent="0.35">
      <c r="A8" t="str">
        <f>sets!AK12</f>
        <v>c-oil</v>
      </c>
      <c r="B8" s="1" t="s">
        <v>38</v>
      </c>
      <c r="C8" s="107">
        <v>4</v>
      </c>
      <c r="D8" s="108">
        <v>4</v>
      </c>
      <c r="E8" t="s">
        <v>259</v>
      </c>
      <c r="F8" s="1" t="s">
        <v>38</v>
      </c>
      <c r="G8" s="1" t="s">
        <v>38</v>
      </c>
      <c r="J8" s="1">
        <v>1.5</v>
      </c>
      <c r="K8" s="1"/>
      <c r="R8" t="s">
        <v>1329</v>
      </c>
      <c r="S8" t="s">
        <v>38</v>
      </c>
      <c r="T8">
        <v>4</v>
      </c>
      <c r="U8">
        <v>3</v>
      </c>
      <c r="V8" t="s">
        <v>259</v>
      </c>
      <c r="W8" t="s">
        <v>38</v>
      </c>
      <c r="X8" t="s">
        <v>38</v>
      </c>
      <c r="AF8" t="s">
        <v>1329</v>
      </c>
      <c r="AG8" t="s">
        <v>38</v>
      </c>
      <c r="AH8">
        <v>4</v>
      </c>
      <c r="AI8">
        <v>3</v>
      </c>
      <c r="AJ8" t="s">
        <v>259</v>
      </c>
      <c r="AK8" t="s">
        <v>38</v>
      </c>
      <c r="AL8" t="s">
        <v>38</v>
      </c>
      <c r="AU8" t="s">
        <v>1329</v>
      </c>
      <c r="AV8" t="s">
        <v>38</v>
      </c>
      <c r="AW8" s="102">
        <v>5</v>
      </c>
      <c r="AX8">
        <v>4</v>
      </c>
      <c r="AY8" t="s">
        <v>259</v>
      </c>
      <c r="AZ8" t="s">
        <v>38</v>
      </c>
      <c r="BA8" t="s">
        <v>38</v>
      </c>
    </row>
    <row r="9" spans="1:53" x14ac:dyDescent="0.35">
      <c r="A9" t="str">
        <f>sets!AK13</f>
        <v>c-gas</v>
      </c>
      <c r="B9" s="1" t="s">
        <v>38</v>
      </c>
      <c r="C9" s="10">
        <v>4</v>
      </c>
      <c r="D9" s="108">
        <v>2</v>
      </c>
      <c r="E9" t="s">
        <v>259</v>
      </c>
      <c r="F9" s="1" t="s">
        <v>38</v>
      </c>
      <c r="G9" s="1" t="s">
        <v>38</v>
      </c>
      <c r="J9" s="1">
        <v>3</v>
      </c>
      <c r="K9" s="18">
        <v>2.5</v>
      </c>
      <c r="R9" t="s">
        <v>1330</v>
      </c>
      <c r="S9" t="s">
        <v>38</v>
      </c>
      <c r="T9">
        <v>4</v>
      </c>
      <c r="U9">
        <v>3</v>
      </c>
      <c r="V9" t="s">
        <v>259</v>
      </c>
      <c r="W9" t="s">
        <v>38</v>
      </c>
      <c r="X9" t="s">
        <v>38</v>
      </c>
      <c r="AF9" t="s">
        <v>1330</v>
      </c>
      <c r="AG9" t="s">
        <v>38</v>
      </c>
      <c r="AH9">
        <v>4</v>
      </c>
      <c r="AI9">
        <v>3</v>
      </c>
      <c r="AJ9" t="s">
        <v>259</v>
      </c>
      <c r="AK9" t="s">
        <v>38</v>
      </c>
      <c r="AL9" t="s">
        <v>38</v>
      </c>
      <c r="AU9" t="s">
        <v>1330</v>
      </c>
      <c r="AV9" t="s">
        <v>38</v>
      </c>
      <c r="AW9">
        <v>4</v>
      </c>
      <c r="AX9">
        <v>3</v>
      </c>
      <c r="AY9" t="s">
        <v>259</v>
      </c>
      <c r="AZ9" t="s">
        <v>38</v>
      </c>
      <c r="BA9" t="s">
        <v>38</v>
      </c>
    </row>
    <row r="10" spans="1:53" x14ac:dyDescent="0.35">
      <c r="A10" t="str">
        <f>sets!AK14</f>
        <v>c-gold</v>
      </c>
      <c r="B10" s="1" t="s">
        <v>38</v>
      </c>
      <c r="C10" s="10">
        <v>4</v>
      </c>
      <c r="D10" s="108">
        <v>2</v>
      </c>
      <c r="E10" t="s">
        <v>259</v>
      </c>
      <c r="F10" s="1" t="s">
        <v>38</v>
      </c>
      <c r="G10" s="1" t="s">
        <v>38</v>
      </c>
      <c r="J10" s="18">
        <v>0.05</v>
      </c>
      <c r="K10" s="18">
        <v>0.3</v>
      </c>
      <c r="R10" t="s">
        <v>1331</v>
      </c>
      <c r="S10" t="s">
        <v>38</v>
      </c>
      <c r="T10">
        <v>4</v>
      </c>
      <c r="U10">
        <v>3</v>
      </c>
      <c r="V10" t="s">
        <v>259</v>
      </c>
      <c r="W10" t="s">
        <v>38</v>
      </c>
      <c r="X10" t="s">
        <v>38</v>
      </c>
      <c r="AF10" t="s">
        <v>1331</v>
      </c>
      <c r="AG10" t="s">
        <v>38</v>
      </c>
      <c r="AH10">
        <v>4</v>
      </c>
      <c r="AI10">
        <v>3</v>
      </c>
      <c r="AJ10" t="s">
        <v>259</v>
      </c>
      <c r="AK10" t="s">
        <v>38</v>
      </c>
      <c r="AL10" t="s">
        <v>38</v>
      </c>
      <c r="AU10" t="s">
        <v>1331</v>
      </c>
      <c r="AV10" t="s">
        <v>38</v>
      </c>
      <c r="AW10">
        <v>4</v>
      </c>
      <c r="AX10">
        <v>3</v>
      </c>
      <c r="AY10" t="s">
        <v>259</v>
      </c>
      <c r="AZ10" t="s">
        <v>38</v>
      </c>
      <c r="BA10" t="s">
        <v>38</v>
      </c>
    </row>
    <row r="11" spans="1:53" x14ac:dyDescent="0.35">
      <c r="A11" t="str">
        <f>sets!AK15</f>
        <v>c-oxt</v>
      </c>
      <c r="B11" s="1" t="s">
        <v>38</v>
      </c>
      <c r="C11" s="10">
        <v>4</v>
      </c>
      <c r="D11" s="1">
        <v>3</v>
      </c>
      <c r="E11" t="s">
        <v>259</v>
      </c>
      <c r="F11" s="1" t="s">
        <v>38</v>
      </c>
      <c r="G11" s="1" t="s">
        <v>38</v>
      </c>
      <c r="J11" s="18">
        <v>0.05</v>
      </c>
      <c r="K11" s="18">
        <v>0.3</v>
      </c>
      <c r="R11" t="s">
        <v>1332</v>
      </c>
      <c r="S11" t="s">
        <v>38</v>
      </c>
      <c r="T11">
        <v>4</v>
      </c>
      <c r="U11">
        <v>3</v>
      </c>
      <c r="V11" t="s">
        <v>259</v>
      </c>
      <c r="W11" t="s">
        <v>38</v>
      </c>
      <c r="X11" t="s">
        <v>38</v>
      </c>
      <c r="AF11" t="s">
        <v>1332</v>
      </c>
      <c r="AG11" t="s">
        <v>38</v>
      </c>
      <c r="AH11">
        <v>4</v>
      </c>
      <c r="AI11">
        <v>3</v>
      </c>
      <c r="AJ11" t="s">
        <v>259</v>
      </c>
      <c r="AK11" t="s">
        <v>38</v>
      </c>
      <c r="AL11" t="s">
        <v>38</v>
      </c>
      <c r="AU11" t="s">
        <v>1332</v>
      </c>
      <c r="AV11" t="s">
        <v>38</v>
      </c>
      <c r="AW11">
        <v>4</v>
      </c>
      <c r="AX11">
        <v>3</v>
      </c>
      <c r="AY11" t="s">
        <v>259</v>
      </c>
      <c r="AZ11" t="s">
        <v>38</v>
      </c>
      <c r="BA11" t="s">
        <v>38</v>
      </c>
    </row>
    <row r="12" spans="1:53" x14ac:dyDescent="0.35">
      <c r="A12" t="str">
        <f>sets!AK17</f>
        <v>c-oxt</v>
      </c>
      <c r="B12" s="1" t="s">
        <v>38</v>
      </c>
      <c r="C12" s="10">
        <v>4</v>
      </c>
      <c r="D12" s="1">
        <v>3</v>
      </c>
      <c r="E12" t="s">
        <v>259</v>
      </c>
      <c r="F12" s="1" t="s">
        <v>38</v>
      </c>
      <c r="G12" s="1" t="s">
        <v>38</v>
      </c>
      <c r="J12" s="1"/>
      <c r="K12" s="1"/>
      <c r="R12" t="s">
        <v>1334</v>
      </c>
      <c r="S12" t="s">
        <v>38</v>
      </c>
      <c r="T12">
        <v>4</v>
      </c>
      <c r="U12">
        <v>3</v>
      </c>
      <c r="V12" t="s">
        <v>259</v>
      </c>
      <c r="W12" t="s">
        <v>38</v>
      </c>
      <c r="X12" t="s">
        <v>38</v>
      </c>
      <c r="AF12" t="s">
        <v>1334</v>
      </c>
      <c r="AG12" t="s">
        <v>38</v>
      </c>
      <c r="AH12">
        <v>4</v>
      </c>
      <c r="AI12">
        <v>3</v>
      </c>
      <c r="AJ12" t="s">
        <v>259</v>
      </c>
      <c r="AK12" t="s">
        <v>38</v>
      </c>
      <c r="AL12" t="s">
        <v>38</v>
      </c>
      <c r="AU12" t="s">
        <v>1334</v>
      </c>
      <c r="AV12" t="s">
        <v>38</v>
      </c>
      <c r="AW12">
        <v>4</v>
      </c>
      <c r="AX12">
        <v>3</v>
      </c>
      <c r="AY12" t="s">
        <v>259</v>
      </c>
      <c r="AZ12" t="s">
        <v>38</v>
      </c>
      <c r="BA12" t="s">
        <v>38</v>
      </c>
    </row>
    <row r="13" spans="1:53" x14ac:dyDescent="0.35">
      <c r="A13" t="str">
        <f>sets!AK18</f>
        <v>c-oxt</v>
      </c>
      <c r="B13" s="1" t="s">
        <v>38</v>
      </c>
      <c r="C13" s="10">
        <v>4</v>
      </c>
      <c r="D13" s="1">
        <v>3</v>
      </c>
      <c r="E13" t="s">
        <v>259</v>
      </c>
      <c r="F13" s="1" t="s">
        <v>38</v>
      </c>
      <c r="G13" s="1" t="s">
        <v>38</v>
      </c>
      <c r="J13" s="1"/>
      <c r="K13" s="1"/>
      <c r="M13" s="33"/>
      <c r="O13" s="34"/>
      <c r="R13" s="34" t="s">
        <v>1335</v>
      </c>
      <c r="S13" t="s">
        <v>38</v>
      </c>
      <c r="T13">
        <v>4</v>
      </c>
      <c r="U13">
        <v>3</v>
      </c>
      <c r="V13" t="s">
        <v>259</v>
      </c>
      <c r="W13" t="s">
        <v>38</v>
      </c>
      <c r="X13" t="s">
        <v>38</v>
      </c>
      <c r="AF13" t="s">
        <v>1335</v>
      </c>
      <c r="AG13" t="s">
        <v>38</v>
      </c>
      <c r="AH13">
        <v>4</v>
      </c>
      <c r="AI13">
        <v>3</v>
      </c>
      <c r="AJ13" t="s">
        <v>259</v>
      </c>
      <c r="AK13" t="s">
        <v>38</v>
      </c>
      <c r="AL13" t="s">
        <v>38</v>
      </c>
      <c r="AU13" t="s">
        <v>1335</v>
      </c>
      <c r="AV13" t="s">
        <v>38</v>
      </c>
      <c r="AW13">
        <v>4</v>
      </c>
      <c r="AX13">
        <v>3</v>
      </c>
      <c r="AY13" t="s">
        <v>259</v>
      </c>
      <c r="AZ13" t="s">
        <v>38</v>
      </c>
      <c r="BA13" t="s">
        <v>38</v>
      </c>
    </row>
    <row r="14" spans="1:53" x14ac:dyDescent="0.35">
      <c r="A14" t="str">
        <f>sets!AK19</f>
        <v>c-oxt</v>
      </c>
      <c r="B14" s="1" t="s">
        <v>38</v>
      </c>
      <c r="C14" s="10">
        <v>4</v>
      </c>
      <c r="D14" s="1">
        <v>3</v>
      </c>
      <c r="E14" t="s">
        <v>259</v>
      </c>
      <c r="F14" s="1" t="s">
        <v>38</v>
      </c>
      <c r="G14" s="1" t="s">
        <v>38</v>
      </c>
      <c r="J14" s="1"/>
      <c r="K14" s="1"/>
      <c r="M14" s="33"/>
      <c r="O14" s="34"/>
      <c r="R14" s="34" t="s">
        <v>1336</v>
      </c>
      <c r="S14" t="s">
        <v>38</v>
      </c>
      <c r="T14">
        <v>4</v>
      </c>
      <c r="U14">
        <v>3</v>
      </c>
      <c r="V14" t="s">
        <v>259</v>
      </c>
      <c r="W14" t="s">
        <v>38</v>
      </c>
      <c r="X14" t="s">
        <v>38</v>
      </c>
      <c r="AF14" t="s">
        <v>1336</v>
      </c>
      <c r="AG14" t="s">
        <v>38</v>
      </c>
      <c r="AH14">
        <v>4</v>
      </c>
      <c r="AI14">
        <v>3</v>
      </c>
      <c r="AJ14" t="s">
        <v>259</v>
      </c>
      <c r="AK14" t="s">
        <v>38</v>
      </c>
      <c r="AL14" t="s">
        <v>38</v>
      </c>
      <c r="AU14" t="s">
        <v>1336</v>
      </c>
      <c r="AV14" t="s">
        <v>38</v>
      </c>
      <c r="AW14">
        <v>4</v>
      </c>
      <c r="AX14">
        <v>3</v>
      </c>
      <c r="AY14" t="s">
        <v>259</v>
      </c>
      <c r="AZ14" t="s">
        <v>38</v>
      </c>
      <c r="BA14" t="s">
        <v>38</v>
      </c>
    </row>
    <row r="15" spans="1:53" x14ac:dyDescent="0.35">
      <c r="A15" t="str">
        <f>sets!AK20</f>
        <v>c-oxt</v>
      </c>
      <c r="B15" s="1" t="s">
        <v>38</v>
      </c>
      <c r="C15" s="10">
        <v>4</v>
      </c>
      <c r="D15" s="1">
        <v>3</v>
      </c>
      <c r="E15" t="s">
        <v>259</v>
      </c>
      <c r="F15" s="1" t="s">
        <v>38</v>
      </c>
      <c r="G15" s="1" t="s">
        <v>38</v>
      </c>
      <c r="J15" s="1"/>
      <c r="K15" s="1"/>
      <c r="M15" s="33"/>
      <c r="N15" s="16"/>
      <c r="O15" s="34"/>
      <c r="R15" t="s">
        <v>1337</v>
      </c>
      <c r="S15" t="s">
        <v>38</v>
      </c>
      <c r="T15">
        <v>4</v>
      </c>
      <c r="U15">
        <v>3</v>
      </c>
      <c r="V15" t="s">
        <v>259</v>
      </c>
      <c r="W15" t="s">
        <v>38</v>
      </c>
      <c r="X15" t="s">
        <v>38</v>
      </c>
      <c r="AF15" t="s">
        <v>1337</v>
      </c>
      <c r="AG15" t="s">
        <v>38</v>
      </c>
      <c r="AH15">
        <v>2</v>
      </c>
      <c r="AI15">
        <v>3</v>
      </c>
      <c r="AJ15" t="s">
        <v>259</v>
      </c>
      <c r="AK15" t="s">
        <v>38</v>
      </c>
      <c r="AL15" t="s">
        <v>38</v>
      </c>
      <c r="AU15" t="s">
        <v>1337</v>
      </c>
      <c r="AV15" t="s">
        <v>38</v>
      </c>
      <c r="AW15" s="10">
        <v>2</v>
      </c>
      <c r="AX15">
        <v>3</v>
      </c>
      <c r="AY15" t="s">
        <v>259</v>
      </c>
      <c r="AZ15" t="s">
        <v>38</v>
      </c>
      <c r="BA15" t="s">
        <v>38</v>
      </c>
    </row>
    <row r="16" spans="1:53" x14ac:dyDescent="0.35">
      <c r="A16" t="str">
        <f>sets!AK21</f>
        <v>c-oxt</v>
      </c>
      <c r="B16" s="1" t="s">
        <v>38</v>
      </c>
      <c r="C16" s="10">
        <v>4</v>
      </c>
      <c r="D16" s="1">
        <v>3</v>
      </c>
      <c r="E16" t="s">
        <v>259</v>
      </c>
      <c r="F16" s="1" t="s">
        <v>38</v>
      </c>
      <c r="G16" s="1" t="s">
        <v>38</v>
      </c>
      <c r="J16" s="1"/>
      <c r="K16" s="1"/>
      <c r="M16" s="33"/>
      <c r="O16" s="34"/>
      <c r="R16" t="s">
        <v>1338</v>
      </c>
      <c r="S16" t="s">
        <v>38</v>
      </c>
      <c r="T16">
        <v>4</v>
      </c>
      <c r="U16">
        <v>3</v>
      </c>
      <c r="V16" t="s">
        <v>259</v>
      </c>
      <c r="W16" t="s">
        <v>38</v>
      </c>
      <c r="X16" t="s">
        <v>38</v>
      </c>
      <c r="AF16" t="s">
        <v>1338</v>
      </c>
      <c r="AG16" t="s">
        <v>38</v>
      </c>
      <c r="AH16">
        <v>4</v>
      </c>
      <c r="AI16">
        <v>3</v>
      </c>
      <c r="AJ16" t="s">
        <v>259</v>
      </c>
      <c r="AK16" t="s">
        <v>38</v>
      </c>
      <c r="AL16" t="s">
        <v>38</v>
      </c>
      <c r="AU16" t="s">
        <v>1338</v>
      </c>
      <c r="AV16" t="s">
        <v>38</v>
      </c>
      <c r="AW16">
        <v>4</v>
      </c>
      <c r="AX16">
        <v>3</v>
      </c>
      <c r="AY16" t="s">
        <v>259</v>
      </c>
      <c r="AZ16" t="s">
        <v>38</v>
      </c>
      <c r="BA16" t="s">
        <v>38</v>
      </c>
    </row>
    <row r="17" spans="1:53" x14ac:dyDescent="0.35">
      <c r="A17" t="str">
        <f>sets!AK22</f>
        <v>c-meatfish</v>
      </c>
      <c r="B17" s="1" t="s">
        <v>38</v>
      </c>
      <c r="C17" s="10">
        <v>4</v>
      </c>
      <c r="D17" s="1">
        <v>3</v>
      </c>
      <c r="E17" t="s">
        <v>259</v>
      </c>
      <c r="F17" s="1" t="s">
        <v>38</v>
      </c>
      <c r="G17" s="1" t="s">
        <v>38</v>
      </c>
      <c r="J17" s="1"/>
      <c r="K17" s="1"/>
      <c r="M17" s="102">
        <v>5.3999999999999999E-2</v>
      </c>
      <c r="N17" s="101">
        <v>0.5</v>
      </c>
      <c r="O17" s="34"/>
      <c r="R17" t="s">
        <v>1339</v>
      </c>
      <c r="S17" t="s">
        <v>38</v>
      </c>
      <c r="T17">
        <v>4</v>
      </c>
      <c r="U17">
        <v>3</v>
      </c>
      <c r="V17" t="s">
        <v>259</v>
      </c>
      <c r="W17" t="s">
        <v>38</v>
      </c>
      <c r="X17" t="s">
        <v>38</v>
      </c>
      <c r="AF17" t="s">
        <v>1339</v>
      </c>
      <c r="AG17" t="s">
        <v>38</v>
      </c>
      <c r="AH17">
        <v>4</v>
      </c>
      <c r="AI17">
        <v>3</v>
      </c>
      <c r="AJ17" t="s">
        <v>259</v>
      </c>
      <c r="AK17" t="s">
        <v>38</v>
      </c>
      <c r="AL17" t="s">
        <v>38</v>
      </c>
      <c r="AU17" t="s">
        <v>1339</v>
      </c>
      <c r="AV17" t="s">
        <v>38</v>
      </c>
      <c r="AW17">
        <v>4</v>
      </c>
      <c r="AX17">
        <v>3</v>
      </c>
      <c r="AY17" t="s">
        <v>259</v>
      </c>
      <c r="AZ17" t="s">
        <v>38</v>
      </c>
      <c r="BA17" t="s">
        <v>38</v>
      </c>
    </row>
    <row r="18" spans="1:53" x14ac:dyDescent="0.35">
      <c r="A18" t="str">
        <f>sets!AK23</f>
        <v>c-seed</v>
      </c>
      <c r="B18" s="1" t="s">
        <v>38</v>
      </c>
      <c r="C18" s="10">
        <v>4</v>
      </c>
      <c r="D18" s="1">
        <v>3</v>
      </c>
      <c r="E18" t="s">
        <v>259</v>
      </c>
      <c r="F18" s="1" t="s">
        <v>38</v>
      </c>
      <c r="G18" s="1" t="s">
        <v>38</v>
      </c>
      <c r="J18" s="1"/>
      <c r="K18" s="1"/>
      <c r="M18" s="33"/>
      <c r="O18" s="34"/>
      <c r="R18" t="s">
        <v>1340</v>
      </c>
      <c r="S18" t="s">
        <v>38</v>
      </c>
      <c r="T18">
        <v>0.5</v>
      </c>
      <c r="U18">
        <v>0.3</v>
      </c>
      <c r="V18" t="s">
        <v>259</v>
      </c>
      <c r="W18" t="s">
        <v>38</v>
      </c>
      <c r="X18" t="s">
        <v>38</v>
      </c>
      <c r="AF18" t="s">
        <v>1340</v>
      </c>
      <c r="AG18" t="s">
        <v>38</v>
      </c>
      <c r="AH18">
        <v>0.5</v>
      </c>
      <c r="AI18">
        <v>0.3</v>
      </c>
      <c r="AJ18" t="s">
        <v>259</v>
      </c>
      <c r="AK18" t="s">
        <v>38</v>
      </c>
      <c r="AL18" t="s">
        <v>38</v>
      </c>
      <c r="AU18" t="s">
        <v>1340</v>
      </c>
      <c r="AV18" t="s">
        <v>38</v>
      </c>
      <c r="AW18">
        <v>0.5</v>
      </c>
      <c r="AX18">
        <v>0.3</v>
      </c>
      <c r="AY18" t="s">
        <v>259</v>
      </c>
      <c r="AZ18" t="s">
        <v>38</v>
      </c>
      <c r="BA18" t="s">
        <v>38</v>
      </c>
    </row>
    <row r="19" spans="1:53" x14ac:dyDescent="0.35">
      <c r="A19" t="str">
        <f>sets!AK24</f>
        <v>c-cofcocoa</v>
      </c>
      <c r="B19" s="1" t="s">
        <v>38</v>
      </c>
      <c r="C19" s="10">
        <v>4</v>
      </c>
      <c r="D19" s="1">
        <v>3</v>
      </c>
      <c r="E19" t="s">
        <v>259</v>
      </c>
      <c r="F19" s="1" t="s">
        <v>38</v>
      </c>
      <c r="G19" s="1" t="s">
        <v>38</v>
      </c>
      <c r="J19" s="1"/>
      <c r="K19" s="1"/>
      <c r="M19" s="33"/>
      <c r="O19" s="34"/>
      <c r="R19" t="s">
        <v>1341</v>
      </c>
      <c r="S19" t="s">
        <v>38</v>
      </c>
      <c r="T19">
        <v>4</v>
      </c>
      <c r="U19">
        <v>3</v>
      </c>
      <c r="V19" t="s">
        <v>259</v>
      </c>
      <c r="W19" t="s">
        <v>38</v>
      </c>
      <c r="X19" t="s">
        <v>38</v>
      </c>
      <c r="AF19" t="s">
        <v>1341</v>
      </c>
      <c r="AG19" t="s">
        <v>38</v>
      </c>
      <c r="AH19">
        <v>4</v>
      </c>
      <c r="AI19">
        <v>3</v>
      </c>
      <c r="AJ19" t="s">
        <v>259</v>
      </c>
      <c r="AK19" t="s">
        <v>38</v>
      </c>
      <c r="AL19" t="s">
        <v>38</v>
      </c>
      <c r="AU19" t="s">
        <v>1341</v>
      </c>
      <c r="AV19" t="s">
        <v>38</v>
      </c>
      <c r="AW19">
        <v>4</v>
      </c>
      <c r="AX19">
        <v>4</v>
      </c>
      <c r="AY19" t="s">
        <v>259</v>
      </c>
      <c r="AZ19" t="s">
        <v>38</v>
      </c>
      <c r="BA19" t="s">
        <v>38</v>
      </c>
    </row>
    <row r="20" spans="1:53" x14ac:dyDescent="0.35">
      <c r="A20" t="str">
        <f>sets!AK25</f>
        <v>c-oilsedd</v>
      </c>
      <c r="B20" s="1" t="s">
        <v>38</v>
      </c>
      <c r="C20" s="10">
        <v>4</v>
      </c>
      <c r="D20" s="1">
        <v>3</v>
      </c>
      <c r="E20" t="s">
        <v>259</v>
      </c>
      <c r="F20" s="1" t="s">
        <v>38</v>
      </c>
      <c r="G20" s="1" t="s">
        <v>38</v>
      </c>
      <c r="J20" s="1"/>
      <c r="K20" s="1"/>
      <c r="M20" s="33"/>
      <c r="O20" s="34"/>
      <c r="R20" t="s">
        <v>1342</v>
      </c>
      <c r="S20" t="s">
        <v>38</v>
      </c>
      <c r="T20">
        <v>4</v>
      </c>
      <c r="U20">
        <v>3</v>
      </c>
      <c r="V20" t="s">
        <v>259</v>
      </c>
      <c r="W20" t="s">
        <v>38</v>
      </c>
      <c r="X20" t="s">
        <v>38</v>
      </c>
      <c r="AF20" t="s">
        <v>1342</v>
      </c>
      <c r="AG20" t="s">
        <v>38</v>
      </c>
      <c r="AH20">
        <v>4</v>
      </c>
      <c r="AI20">
        <v>3</v>
      </c>
      <c r="AJ20" t="s">
        <v>259</v>
      </c>
      <c r="AK20" t="s">
        <v>38</v>
      </c>
      <c r="AL20" t="s">
        <v>38</v>
      </c>
      <c r="AU20" t="s">
        <v>1342</v>
      </c>
      <c r="AV20" t="s">
        <v>38</v>
      </c>
      <c r="AW20">
        <v>4</v>
      </c>
      <c r="AX20">
        <v>3</v>
      </c>
      <c r="AY20" t="s">
        <v>259</v>
      </c>
      <c r="AZ20" t="s">
        <v>38</v>
      </c>
      <c r="BA20" t="s">
        <v>38</v>
      </c>
    </row>
    <row r="21" spans="1:53" x14ac:dyDescent="0.35">
      <c r="A21" t="str">
        <f>sets!AK26</f>
        <v>c-alim</v>
      </c>
      <c r="B21" s="1" t="s">
        <v>38</v>
      </c>
      <c r="C21" s="10">
        <v>4</v>
      </c>
      <c r="D21" s="1">
        <v>3</v>
      </c>
      <c r="E21" t="s">
        <v>259</v>
      </c>
      <c r="F21" s="1" t="s">
        <v>38</v>
      </c>
      <c r="G21" s="1" t="s">
        <v>38</v>
      </c>
      <c r="J21" s="1"/>
      <c r="K21" s="1"/>
      <c r="M21" s="33"/>
      <c r="O21" s="34"/>
      <c r="R21" t="s">
        <v>1343</v>
      </c>
      <c r="S21" t="s">
        <v>38</v>
      </c>
      <c r="T21">
        <v>4</v>
      </c>
      <c r="U21">
        <v>3</v>
      </c>
      <c r="V21" t="s">
        <v>259</v>
      </c>
      <c r="W21" t="s">
        <v>38</v>
      </c>
      <c r="X21" t="s">
        <v>38</v>
      </c>
      <c r="AF21" t="s">
        <v>1343</v>
      </c>
      <c r="AG21" t="s">
        <v>38</v>
      </c>
      <c r="AH21">
        <v>4</v>
      </c>
      <c r="AI21">
        <v>3</v>
      </c>
      <c r="AJ21" t="s">
        <v>259</v>
      </c>
      <c r="AK21" t="s">
        <v>38</v>
      </c>
      <c r="AL21" t="s">
        <v>38</v>
      </c>
      <c r="AU21" t="s">
        <v>1343</v>
      </c>
      <c r="AV21" t="s">
        <v>38</v>
      </c>
      <c r="AW21">
        <v>4</v>
      </c>
      <c r="AX21">
        <v>3</v>
      </c>
      <c r="AY21" t="s">
        <v>259</v>
      </c>
      <c r="AZ21" t="s">
        <v>38</v>
      </c>
      <c r="BA21" t="s">
        <v>38</v>
      </c>
    </row>
    <row r="22" spans="1:53" x14ac:dyDescent="0.35">
      <c r="A22" t="str">
        <f>sets!AK27</f>
        <v>c-milk</v>
      </c>
      <c r="B22" s="1" t="s">
        <v>38</v>
      </c>
      <c r="C22" s="10">
        <v>4</v>
      </c>
      <c r="D22" s="1">
        <v>3</v>
      </c>
      <c r="E22" t="s">
        <v>259</v>
      </c>
      <c r="F22" s="1" t="s">
        <v>38</v>
      </c>
      <c r="G22" s="1" t="s">
        <v>38</v>
      </c>
      <c r="J22" s="1"/>
      <c r="K22" s="1"/>
      <c r="M22" s="33"/>
      <c r="N22" s="16"/>
      <c r="O22" s="34"/>
      <c r="R22" t="s">
        <v>452</v>
      </c>
      <c r="S22" t="s">
        <v>38</v>
      </c>
      <c r="T22">
        <v>4</v>
      </c>
      <c r="U22">
        <v>3</v>
      </c>
      <c r="V22" t="s">
        <v>259</v>
      </c>
      <c r="W22" t="s">
        <v>38</v>
      </c>
      <c r="X22" t="s">
        <v>38</v>
      </c>
      <c r="AF22" t="s">
        <v>452</v>
      </c>
      <c r="AG22" t="s">
        <v>38</v>
      </c>
      <c r="AH22">
        <v>4</v>
      </c>
      <c r="AI22">
        <v>3</v>
      </c>
      <c r="AJ22" t="s">
        <v>259</v>
      </c>
      <c r="AK22" t="s">
        <v>38</v>
      </c>
      <c r="AL22" t="s">
        <v>38</v>
      </c>
      <c r="AU22" t="s">
        <v>452</v>
      </c>
      <c r="AV22" t="s">
        <v>38</v>
      </c>
      <c r="AW22">
        <v>4</v>
      </c>
      <c r="AX22">
        <v>3</v>
      </c>
      <c r="AY22" t="s">
        <v>259</v>
      </c>
      <c r="AZ22" t="s">
        <v>38</v>
      </c>
      <c r="BA22" t="s">
        <v>38</v>
      </c>
    </row>
    <row r="23" spans="1:53" x14ac:dyDescent="0.35">
      <c r="A23" t="str">
        <f>sets!AK28</f>
        <v>c-drink</v>
      </c>
      <c r="B23" s="1" t="s">
        <v>38</v>
      </c>
      <c r="C23" s="10">
        <v>4</v>
      </c>
      <c r="D23" s="1">
        <v>3</v>
      </c>
      <c r="E23" t="s">
        <v>259</v>
      </c>
      <c r="F23" s="1" t="s">
        <v>38</v>
      </c>
      <c r="G23" s="1" t="s">
        <v>38</v>
      </c>
      <c r="K23" s="1"/>
      <c r="M23" s="33"/>
      <c r="N23" s="16"/>
      <c r="O23" s="34"/>
      <c r="R23" t="s">
        <v>1344</v>
      </c>
      <c r="S23">
        <v>2.5</v>
      </c>
      <c r="T23">
        <v>4</v>
      </c>
      <c r="U23">
        <v>0.3</v>
      </c>
      <c r="V23" t="s">
        <v>259</v>
      </c>
      <c r="W23" t="s">
        <v>38</v>
      </c>
      <c r="X23" t="s">
        <v>38</v>
      </c>
      <c r="AF23" t="s">
        <v>1344</v>
      </c>
      <c r="AG23">
        <v>2.5</v>
      </c>
      <c r="AH23">
        <v>4</v>
      </c>
      <c r="AI23">
        <v>0.3</v>
      </c>
      <c r="AJ23" t="s">
        <v>259</v>
      </c>
      <c r="AK23" t="s">
        <v>38</v>
      </c>
      <c r="AL23" t="s">
        <v>38</v>
      </c>
      <c r="AU23" t="s">
        <v>1344</v>
      </c>
      <c r="AV23">
        <v>2.5</v>
      </c>
      <c r="AW23">
        <v>4</v>
      </c>
      <c r="AX23">
        <v>0.3</v>
      </c>
      <c r="AY23" t="s">
        <v>259</v>
      </c>
      <c r="AZ23" t="s">
        <v>38</v>
      </c>
      <c r="BA23" t="s">
        <v>38</v>
      </c>
    </row>
    <row r="24" spans="1:53" x14ac:dyDescent="0.35">
      <c r="A24" t="str">
        <f>sets!AK29</f>
        <v>c-tobaco</v>
      </c>
      <c r="B24" s="1" t="s">
        <v>38</v>
      </c>
      <c r="C24" s="10">
        <v>4</v>
      </c>
      <c r="D24" s="1">
        <v>3</v>
      </c>
      <c r="E24" t="s">
        <v>259</v>
      </c>
      <c r="F24" s="1" t="s">
        <v>38</v>
      </c>
      <c r="G24" s="1" t="s">
        <v>38</v>
      </c>
      <c r="K24" s="1"/>
      <c r="R24" t="s">
        <v>1345</v>
      </c>
      <c r="S24" t="s">
        <v>38</v>
      </c>
      <c r="T24">
        <v>4</v>
      </c>
      <c r="U24">
        <v>0.3</v>
      </c>
      <c r="V24" t="s">
        <v>259</v>
      </c>
      <c r="W24" t="s">
        <v>38</v>
      </c>
      <c r="X24" t="s">
        <v>38</v>
      </c>
      <c r="AF24" t="s">
        <v>1345</v>
      </c>
      <c r="AG24" t="s">
        <v>38</v>
      </c>
      <c r="AH24">
        <v>4</v>
      </c>
      <c r="AI24">
        <v>0.3</v>
      </c>
      <c r="AJ24" t="s">
        <v>259</v>
      </c>
      <c r="AK24" t="s">
        <v>38</v>
      </c>
      <c r="AL24" t="s">
        <v>38</v>
      </c>
      <c r="AU24" t="s">
        <v>1345</v>
      </c>
      <c r="AV24" t="s">
        <v>38</v>
      </c>
      <c r="AW24">
        <v>4</v>
      </c>
      <c r="AX24">
        <v>0.3</v>
      </c>
      <c r="AY24" t="s">
        <v>259</v>
      </c>
      <c r="AZ24" t="s">
        <v>38</v>
      </c>
      <c r="BA24" t="s">
        <v>38</v>
      </c>
    </row>
    <row r="25" spans="1:53" x14ac:dyDescent="0.35">
      <c r="A25" t="str">
        <f>sets!AK30</f>
        <v>c-text</v>
      </c>
      <c r="B25" s="1" t="s">
        <v>38</v>
      </c>
      <c r="C25" s="10">
        <v>4</v>
      </c>
      <c r="D25" s="1">
        <v>3</v>
      </c>
      <c r="E25" t="s">
        <v>259</v>
      </c>
      <c r="F25" s="1" t="s">
        <v>38</v>
      </c>
      <c r="G25" s="1" t="s">
        <v>38</v>
      </c>
      <c r="K25" s="1"/>
      <c r="R25" t="s">
        <v>1346</v>
      </c>
      <c r="S25" t="s">
        <v>38</v>
      </c>
      <c r="T25">
        <v>4</v>
      </c>
      <c r="U25">
        <v>3</v>
      </c>
      <c r="V25" t="s">
        <v>259</v>
      </c>
      <c r="W25" t="s">
        <v>38</v>
      </c>
      <c r="X25" t="s">
        <v>38</v>
      </c>
      <c r="AF25" t="s">
        <v>1346</v>
      </c>
      <c r="AG25" t="s">
        <v>38</v>
      </c>
      <c r="AH25">
        <v>4</v>
      </c>
      <c r="AI25">
        <v>3</v>
      </c>
      <c r="AJ25" t="s">
        <v>259</v>
      </c>
      <c r="AK25" t="s">
        <v>38</v>
      </c>
      <c r="AL25" t="s">
        <v>38</v>
      </c>
      <c r="AU25" t="s">
        <v>1346</v>
      </c>
      <c r="AV25" t="s">
        <v>38</v>
      </c>
      <c r="AW25">
        <v>4</v>
      </c>
      <c r="AX25">
        <v>3</v>
      </c>
      <c r="AY25" t="s">
        <v>259</v>
      </c>
      <c r="AZ25" t="s">
        <v>38</v>
      </c>
      <c r="BA25" t="s">
        <v>38</v>
      </c>
    </row>
    <row r="26" spans="1:53" x14ac:dyDescent="0.35">
      <c r="A26" t="str">
        <f>sets!AK31</f>
        <v>c-cuir</v>
      </c>
      <c r="B26" s="1" t="s">
        <v>38</v>
      </c>
      <c r="C26" s="10">
        <v>4</v>
      </c>
      <c r="D26" s="1">
        <v>3</v>
      </c>
      <c r="E26" t="s">
        <v>259</v>
      </c>
      <c r="F26" s="1" t="s">
        <v>38</v>
      </c>
      <c r="G26" s="1" t="s">
        <v>38</v>
      </c>
      <c r="K26" s="1"/>
      <c r="R26" t="s">
        <v>1347</v>
      </c>
      <c r="S26" t="s">
        <v>38</v>
      </c>
      <c r="T26">
        <v>4</v>
      </c>
      <c r="U26">
        <v>3</v>
      </c>
      <c r="V26" t="s">
        <v>259</v>
      </c>
      <c r="W26" t="s">
        <v>38</v>
      </c>
      <c r="X26" t="s">
        <v>38</v>
      </c>
      <c r="AF26" t="s">
        <v>1347</v>
      </c>
      <c r="AG26" t="s">
        <v>38</v>
      </c>
      <c r="AH26">
        <v>4</v>
      </c>
      <c r="AI26">
        <v>3</v>
      </c>
      <c r="AJ26" t="s">
        <v>259</v>
      </c>
      <c r="AK26" t="s">
        <v>38</v>
      </c>
      <c r="AL26" t="s">
        <v>38</v>
      </c>
      <c r="AU26" t="s">
        <v>1347</v>
      </c>
      <c r="AV26" t="s">
        <v>38</v>
      </c>
      <c r="AW26">
        <v>4</v>
      </c>
      <c r="AX26">
        <v>3</v>
      </c>
      <c r="AY26" t="s">
        <v>259</v>
      </c>
      <c r="AZ26" t="s">
        <v>38</v>
      </c>
      <c r="BA26" t="s">
        <v>38</v>
      </c>
    </row>
    <row r="27" spans="1:53" x14ac:dyDescent="0.35">
      <c r="A27" t="str">
        <f>sets!AK32</f>
        <v>c-wood</v>
      </c>
      <c r="B27" s="1" t="s">
        <v>38</v>
      </c>
      <c r="C27" s="10">
        <v>4</v>
      </c>
      <c r="D27" s="1">
        <v>3</v>
      </c>
      <c r="E27" t="s">
        <v>259</v>
      </c>
      <c r="F27" s="1" t="s">
        <v>38</v>
      </c>
      <c r="G27" s="1" t="s">
        <v>38</v>
      </c>
      <c r="K27" s="1"/>
      <c r="R27" t="s">
        <v>1348</v>
      </c>
      <c r="S27" t="s">
        <v>38</v>
      </c>
      <c r="T27">
        <v>1.5</v>
      </c>
      <c r="U27">
        <v>3</v>
      </c>
      <c r="V27" t="s">
        <v>259</v>
      </c>
      <c r="W27" t="s">
        <v>38</v>
      </c>
      <c r="X27" t="s">
        <v>38</v>
      </c>
      <c r="AF27" t="s">
        <v>1348</v>
      </c>
      <c r="AG27" t="s">
        <v>38</v>
      </c>
      <c r="AH27">
        <v>1.5</v>
      </c>
      <c r="AI27">
        <v>3</v>
      </c>
      <c r="AJ27" t="s">
        <v>259</v>
      </c>
      <c r="AK27" t="s">
        <v>38</v>
      </c>
      <c r="AL27" t="s">
        <v>38</v>
      </c>
      <c r="AU27" t="s">
        <v>1348</v>
      </c>
      <c r="AV27" t="s">
        <v>38</v>
      </c>
      <c r="AW27">
        <v>1.5</v>
      </c>
      <c r="AX27">
        <v>3</v>
      </c>
      <c r="AY27" t="s">
        <v>259</v>
      </c>
      <c r="AZ27" t="s">
        <v>38</v>
      </c>
      <c r="BA27" t="s">
        <v>38</v>
      </c>
    </row>
    <row r="28" spans="1:53" x14ac:dyDescent="0.35">
      <c r="A28" t="str">
        <f>sets!AK33</f>
        <v>c-paper</v>
      </c>
      <c r="B28" s="1" t="s">
        <v>38</v>
      </c>
      <c r="C28" s="10">
        <v>4</v>
      </c>
      <c r="D28" s="1">
        <v>3</v>
      </c>
      <c r="E28" t="s">
        <v>259</v>
      </c>
      <c r="F28" s="1" t="s">
        <v>38</v>
      </c>
      <c r="G28" s="1" t="s">
        <v>38</v>
      </c>
      <c r="K28" s="1"/>
      <c r="R28" t="s">
        <v>1349</v>
      </c>
      <c r="S28" t="s">
        <v>38</v>
      </c>
      <c r="T28">
        <v>4</v>
      </c>
      <c r="U28">
        <v>3</v>
      </c>
      <c r="V28" t="s">
        <v>259</v>
      </c>
      <c r="W28" t="s">
        <v>38</v>
      </c>
      <c r="X28" t="s">
        <v>38</v>
      </c>
      <c r="AF28" t="s">
        <v>1349</v>
      </c>
      <c r="AG28" t="s">
        <v>38</v>
      </c>
      <c r="AH28">
        <v>4</v>
      </c>
      <c r="AI28">
        <v>3</v>
      </c>
      <c r="AJ28" t="s">
        <v>259</v>
      </c>
      <c r="AK28" t="s">
        <v>38</v>
      </c>
      <c r="AL28" t="s">
        <v>38</v>
      </c>
      <c r="AU28" t="s">
        <v>1349</v>
      </c>
      <c r="AV28" t="s">
        <v>38</v>
      </c>
      <c r="AW28">
        <v>4</v>
      </c>
      <c r="AX28">
        <v>3</v>
      </c>
      <c r="AY28" t="s">
        <v>259</v>
      </c>
      <c r="AZ28" t="s">
        <v>38</v>
      </c>
      <c r="BA28" t="s">
        <v>38</v>
      </c>
    </row>
    <row r="29" spans="1:53" x14ac:dyDescent="0.35">
      <c r="A29" t="str">
        <f>sets!AK34</f>
        <v>c-rafoil</v>
      </c>
      <c r="B29" s="1" t="s">
        <v>38</v>
      </c>
      <c r="C29" s="10">
        <v>4</v>
      </c>
      <c r="D29" s="1">
        <v>3</v>
      </c>
      <c r="E29" t="s">
        <v>259</v>
      </c>
      <c r="F29" s="1" t="s">
        <v>38</v>
      </c>
      <c r="G29" s="1" t="s">
        <v>38</v>
      </c>
      <c r="K29" s="1"/>
      <c r="R29" t="s">
        <v>1350</v>
      </c>
      <c r="S29" t="s">
        <v>38</v>
      </c>
      <c r="T29">
        <v>0.5</v>
      </c>
      <c r="U29">
        <v>0.5</v>
      </c>
      <c r="V29" t="s">
        <v>259</v>
      </c>
      <c r="W29" t="s">
        <v>38</v>
      </c>
      <c r="X29" t="s">
        <v>38</v>
      </c>
      <c r="AF29" t="s">
        <v>1350</v>
      </c>
      <c r="AG29" t="s">
        <v>38</v>
      </c>
      <c r="AH29">
        <v>0.5</v>
      </c>
      <c r="AI29">
        <v>0.5</v>
      </c>
      <c r="AJ29" t="s">
        <v>259</v>
      </c>
      <c r="AK29" t="s">
        <v>38</v>
      </c>
      <c r="AL29" t="s">
        <v>38</v>
      </c>
      <c r="AU29" t="s">
        <v>1350</v>
      </c>
      <c r="AV29" t="s">
        <v>38</v>
      </c>
      <c r="AW29">
        <v>0.5</v>
      </c>
      <c r="AX29">
        <v>0.5</v>
      </c>
      <c r="AY29" t="s">
        <v>259</v>
      </c>
      <c r="AZ29" t="s">
        <v>38</v>
      </c>
      <c r="BA29" t="s">
        <v>38</v>
      </c>
    </row>
    <row r="30" spans="1:53" x14ac:dyDescent="0.35">
      <c r="A30" t="str">
        <f>sets!AK35</f>
        <v>c-chim</v>
      </c>
      <c r="B30" s="1" t="s">
        <v>38</v>
      </c>
      <c r="C30" s="10">
        <v>4</v>
      </c>
      <c r="D30" s="1">
        <v>3</v>
      </c>
      <c r="E30" t="s">
        <v>259</v>
      </c>
      <c r="F30" s="1" t="s">
        <v>38</v>
      </c>
      <c r="G30" s="1" t="s">
        <v>38</v>
      </c>
      <c r="K30" s="1"/>
      <c r="R30" t="s">
        <v>1351</v>
      </c>
      <c r="S30" t="s">
        <v>38</v>
      </c>
      <c r="T30">
        <v>0.5</v>
      </c>
      <c r="U30">
        <v>0.5</v>
      </c>
      <c r="V30" t="s">
        <v>259</v>
      </c>
      <c r="W30" t="s">
        <v>38</v>
      </c>
      <c r="X30" t="s">
        <v>38</v>
      </c>
      <c r="AF30" t="s">
        <v>1351</v>
      </c>
      <c r="AG30" t="s">
        <v>38</v>
      </c>
      <c r="AH30">
        <v>0.5</v>
      </c>
      <c r="AI30">
        <v>0.5</v>
      </c>
      <c r="AJ30" t="s">
        <v>259</v>
      </c>
      <c r="AK30" t="s">
        <v>38</v>
      </c>
      <c r="AL30" t="s">
        <v>38</v>
      </c>
      <c r="AU30" t="s">
        <v>1351</v>
      </c>
      <c r="AV30" t="s">
        <v>38</v>
      </c>
      <c r="AW30">
        <v>0.5</v>
      </c>
      <c r="AX30">
        <v>0.5</v>
      </c>
      <c r="AY30" t="s">
        <v>259</v>
      </c>
      <c r="AZ30" t="s">
        <v>38</v>
      </c>
      <c r="BA30" t="s">
        <v>38</v>
      </c>
    </row>
    <row r="31" spans="1:53" x14ac:dyDescent="0.35">
      <c r="A31" t="str">
        <f>sets!AK36</f>
        <v>c-rubber</v>
      </c>
      <c r="B31" s="1" t="s">
        <v>38</v>
      </c>
      <c r="C31" s="10">
        <v>4</v>
      </c>
      <c r="D31" s="1">
        <v>3</v>
      </c>
      <c r="E31" t="s">
        <v>259</v>
      </c>
      <c r="F31" s="1" t="s">
        <v>38</v>
      </c>
      <c r="G31" s="1" t="s">
        <v>38</v>
      </c>
      <c r="K31" s="1"/>
      <c r="R31" t="s">
        <v>1352</v>
      </c>
      <c r="S31" t="s">
        <v>38</v>
      </c>
      <c r="T31">
        <v>4</v>
      </c>
      <c r="U31">
        <v>3</v>
      </c>
      <c r="V31" t="s">
        <v>259</v>
      </c>
      <c r="W31" t="s">
        <v>38</v>
      </c>
      <c r="X31" t="s">
        <v>38</v>
      </c>
      <c r="AF31" t="s">
        <v>1352</v>
      </c>
      <c r="AG31" t="s">
        <v>38</v>
      </c>
      <c r="AH31">
        <v>4</v>
      </c>
      <c r="AI31">
        <v>3</v>
      </c>
      <c r="AJ31" t="s">
        <v>259</v>
      </c>
      <c r="AK31" t="s">
        <v>38</v>
      </c>
      <c r="AL31" t="s">
        <v>38</v>
      </c>
      <c r="AU31" t="s">
        <v>1352</v>
      </c>
      <c r="AV31" t="s">
        <v>38</v>
      </c>
      <c r="AW31">
        <v>4</v>
      </c>
      <c r="AX31">
        <v>3</v>
      </c>
      <c r="AY31" t="s">
        <v>259</v>
      </c>
      <c r="AZ31" t="s">
        <v>38</v>
      </c>
      <c r="BA31" t="s">
        <v>38</v>
      </c>
    </row>
    <row r="32" spans="1:53" x14ac:dyDescent="0.35">
      <c r="A32" t="str">
        <f>sets!AK37</f>
        <v>c-mineralprod</v>
      </c>
      <c r="B32" s="1" t="s">
        <v>38</v>
      </c>
      <c r="C32" s="10">
        <v>4</v>
      </c>
      <c r="D32" s="1">
        <v>3</v>
      </c>
      <c r="E32" t="s">
        <v>259</v>
      </c>
      <c r="F32" s="1" t="s">
        <v>38</v>
      </c>
      <c r="G32" s="1" t="s">
        <v>38</v>
      </c>
      <c r="K32" s="1"/>
      <c r="R32" t="s">
        <v>1353</v>
      </c>
      <c r="S32" t="s">
        <v>38</v>
      </c>
      <c r="T32">
        <v>4</v>
      </c>
      <c r="U32">
        <v>3</v>
      </c>
      <c r="V32" t="s">
        <v>259</v>
      </c>
      <c r="W32" t="s">
        <v>38</v>
      </c>
      <c r="X32" t="s">
        <v>38</v>
      </c>
      <c r="AF32" t="s">
        <v>1353</v>
      </c>
      <c r="AG32" t="s">
        <v>38</v>
      </c>
      <c r="AH32">
        <v>4</v>
      </c>
      <c r="AI32">
        <v>3</v>
      </c>
      <c r="AJ32" t="s">
        <v>259</v>
      </c>
      <c r="AK32" t="s">
        <v>38</v>
      </c>
      <c r="AL32" t="s">
        <v>38</v>
      </c>
      <c r="AU32" t="s">
        <v>1353</v>
      </c>
      <c r="AV32" t="s">
        <v>38</v>
      </c>
      <c r="AW32">
        <v>4</v>
      </c>
      <c r="AX32">
        <v>3</v>
      </c>
      <c r="AY32" t="s">
        <v>259</v>
      </c>
      <c r="AZ32" t="s">
        <v>38</v>
      </c>
      <c r="BA32" t="s">
        <v>38</v>
      </c>
    </row>
    <row r="33" spans="1:53" x14ac:dyDescent="0.35">
      <c r="A33" t="str">
        <f>sets!AK38</f>
        <v>c-metal</v>
      </c>
      <c r="B33" s="1" t="s">
        <v>38</v>
      </c>
      <c r="C33" s="10">
        <v>4</v>
      </c>
      <c r="D33" s="1">
        <v>3</v>
      </c>
      <c r="E33" t="s">
        <v>259</v>
      </c>
      <c r="F33" s="1" t="s">
        <v>38</v>
      </c>
      <c r="G33" s="1" t="s">
        <v>38</v>
      </c>
      <c r="K33" s="1"/>
      <c r="R33" t="s">
        <v>1354</v>
      </c>
      <c r="S33" t="s">
        <v>38</v>
      </c>
      <c r="T33">
        <v>4</v>
      </c>
      <c r="U33">
        <v>3</v>
      </c>
      <c r="V33" t="s">
        <v>259</v>
      </c>
      <c r="W33" t="s">
        <v>38</v>
      </c>
      <c r="X33" t="s">
        <v>38</v>
      </c>
      <c r="AF33" t="s">
        <v>1354</v>
      </c>
      <c r="AG33" t="s">
        <v>38</v>
      </c>
      <c r="AH33">
        <v>4</v>
      </c>
      <c r="AI33">
        <v>3</v>
      </c>
      <c r="AJ33" t="s">
        <v>259</v>
      </c>
      <c r="AK33" t="s">
        <v>38</v>
      </c>
      <c r="AL33" t="s">
        <v>38</v>
      </c>
      <c r="AU33" t="s">
        <v>1354</v>
      </c>
      <c r="AV33" t="s">
        <v>38</v>
      </c>
      <c r="AW33">
        <v>4</v>
      </c>
      <c r="AX33">
        <v>3</v>
      </c>
      <c r="AY33" t="s">
        <v>259</v>
      </c>
      <c r="AZ33" t="s">
        <v>38</v>
      </c>
      <c r="BA33" t="s">
        <v>38</v>
      </c>
    </row>
    <row r="34" spans="1:53" x14ac:dyDescent="0.35">
      <c r="A34" t="str">
        <f>sets!AK39</f>
        <v>c-equiptv</v>
      </c>
      <c r="B34" s="1" t="s">
        <v>38</v>
      </c>
      <c r="C34" s="10">
        <v>4</v>
      </c>
      <c r="D34" s="1">
        <v>3</v>
      </c>
      <c r="E34" t="s">
        <v>259</v>
      </c>
      <c r="F34" s="1" t="s">
        <v>38</v>
      </c>
      <c r="G34" s="1" t="s">
        <v>38</v>
      </c>
      <c r="K34" s="1"/>
      <c r="R34" t="s">
        <v>1355</v>
      </c>
      <c r="S34" t="s">
        <v>38</v>
      </c>
      <c r="T34">
        <v>4</v>
      </c>
      <c r="U34">
        <v>3</v>
      </c>
      <c r="V34" t="s">
        <v>259</v>
      </c>
      <c r="W34" t="s">
        <v>38</v>
      </c>
      <c r="X34" t="s">
        <v>38</v>
      </c>
      <c r="AF34" t="s">
        <v>1355</v>
      </c>
      <c r="AG34" t="s">
        <v>38</v>
      </c>
      <c r="AH34">
        <v>4</v>
      </c>
      <c r="AI34">
        <v>3</v>
      </c>
      <c r="AJ34" t="s">
        <v>259</v>
      </c>
      <c r="AK34" t="s">
        <v>38</v>
      </c>
      <c r="AL34" t="s">
        <v>38</v>
      </c>
      <c r="AU34" t="s">
        <v>1355</v>
      </c>
      <c r="AV34" t="s">
        <v>38</v>
      </c>
      <c r="AW34">
        <v>4</v>
      </c>
      <c r="AX34">
        <v>3</v>
      </c>
      <c r="AY34" t="s">
        <v>259</v>
      </c>
      <c r="AZ34" t="s">
        <v>38</v>
      </c>
      <c r="BA34" t="s">
        <v>38</v>
      </c>
    </row>
    <row r="35" spans="1:53" x14ac:dyDescent="0.35">
      <c r="A35" t="str">
        <f>sets!AK40</f>
        <v>c-trpmat</v>
      </c>
      <c r="B35" s="1" t="s">
        <v>38</v>
      </c>
      <c r="C35" s="10">
        <v>4</v>
      </c>
      <c r="D35" s="1">
        <v>3</v>
      </c>
      <c r="E35" t="s">
        <v>259</v>
      </c>
      <c r="F35" s="1" t="s">
        <v>38</v>
      </c>
      <c r="G35" s="1" t="s">
        <v>38</v>
      </c>
      <c r="K35" s="1"/>
      <c r="R35" t="s">
        <v>1356</v>
      </c>
      <c r="S35" t="s">
        <v>38</v>
      </c>
      <c r="T35">
        <v>4</v>
      </c>
      <c r="U35">
        <v>3</v>
      </c>
      <c r="V35" t="s">
        <v>259</v>
      </c>
      <c r="W35" t="s">
        <v>38</v>
      </c>
      <c r="X35" t="s">
        <v>38</v>
      </c>
      <c r="AF35" t="s">
        <v>1356</v>
      </c>
      <c r="AG35" t="s">
        <v>38</v>
      </c>
      <c r="AH35">
        <v>4</v>
      </c>
      <c r="AI35">
        <v>3</v>
      </c>
      <c r="AJ35" t="s">
        <v>259</v>
      </c>
      <c r="AK35" t="s">
        <v>38</v>
      </c>
      <c r="AL35" t="s">
        <v>38</v>
      </c>
      <c r="AU35" t="s">
        <v>1356</v>
      </c>
      <c r="AV35" t="s">
        <v>38</v>
      </c>
      <c r="AW35">
        <v>4</v>
      </c>
      <c r="AX35">
        <v>3</v>
      </c>
      <c r="AY35" t="s">
        <v>259</v>
      </c>
      <c r="AZ35" t="s">
        <v>38</v>
      </c>
      <c r="BA35" t="s">
        <v>38</v>
      </c>
    </row>
    <row r="36" spans="1:53" x14ac:dyDescent="0.35">
      <c r="A36" t="str">
        <f>sets!AK41</f>
        <v>c-meubl</v>
      </c>
      <c r="B36" s="1" t="s">
        <v>38</v>
      </c>
      <c r="C36" s="10">
        <v>4</v>
      </c>
      <c r="D36" s="1">
        <v>3</v>
      </c>
      <c r="E36" t="s">
        <v>259</v>
      </c>
      <c r="F36" s="1" t="s">
        <v>38</v>
      </c>
      <c r="G36" s="1" t="s">
        <v>38</v>
      </c>
      <c r="K36" s="1"/>
      <c r="R36" t="s">
        <v>1357</v>
      </c>
      <c r="S36" t="s">
        <v>38</v>
      </c>
      <c r="T36">
        <v>4</v>
      </c>
      <c r="U36">
        <v>3</v>
      </c>
      <c r="V36" t="s">
        <v>259</v>
      </c>
      <c r="W36" t="s">
        <v>38</v>
      </c>
      <c r="X36" t="s">
        <v>38</v>
      </c>
      <c r="AF36" t="s">
        <v>1357</v>
      </c>
      <c r="AG36" t="s">
        <v>38</v>
      </c>
      <c r="AH36">
        <v>4</v>
      </c>
      <c r="AI36">
        <v>3</v>
      </c>
      <c r="AJ36" t="s">
        <v>259</v>
      </c>
      <c r="AK36" t="s">
        <v>38</v>
      </c>
      <c r="AL36" t="s">
        <v>38</v>
      </c>
      <c r="AU36" t="s">
        <v>1357</v>
      </c>
      <c r="AV36" t="s">
        <v>38</v>
      </c>
      <c r="AW36">
        <v>4</v>
      </c>
      <c r="AX36">
        <v>3</v>
      </c>
      <c r="AY36" t="s">
        <v>259</v>
      </c>
      <c r="AZ36" t="s">
        <v>38</v>
      </c>
      <c r="BA36" t="s">
        <v>38</v>
      </c>
    </row>
    <row r="37" spans="1:53" x14ac:dyDescent="0.35">
      <c r="A37" t="str">
        <f>sets!AK42</f>
        <v>c-tnd</v>
      </c>
      <c r="B37" s="1" t="s">
        <v>38</v>
      </c>
      <c r="C37" s="10">
        <v>4</v>
      </c>
      <c r="D37" s="1">
        <v>3</v>
      </c>
      <c r="E37" t="s">
        <v>259</v>
      </c>
      <c r="F37" s="1" t="s">
        <v>38</v>
      </c>
      <c r="G37" s="1" t="s">
        <v>38</v>
      </c>
      <c r="K37" s="1"/>
      <c r="R37" t="s">
        <v>1358</v>
      </c>
      <c r="S37" t="s">
        <v>38</v>
      </c>
      <c r="T37">
        <v>4</v>
      </c>
      <c r="U37">
        <v>3</v>
      </c>
      <c r="V37" t="s">
        <v>259</v>
      </c>
      <c r="W37" t="s">
        <v>38</v>
      </c>
      <c r="X37" t="s">
        <v>38</v>
      </c>
      <c r="AF37" t="s">
        <v>1358</v>
      </c>
      <c r="AG37" t="s">
        <v>38</v>
      </c>
      <c r="AH37">
        <v>4</v>
      </c>
      <c r="AI37">
        <v>3</v>
      </c>
      <c r="AJ37" t="s">
        <v>259</v>
      </c>
      <c r="AK37" t="s">
        <v>38</v>
      </c>
      <c r="AL37" t="s">
        <v>38</v>
      </c>
      <c r="AU37" t="s">
        <v>1358</v>
      </c>
      <c r="AV37" t="s">
        <v>38</v>
      </c>
      <c r="AW37">
        <v>4</v>
      </c>
      <c r="AX37">
        <v>3</v>
      </c>
      <c r="AY37" t="s">
        <v>259</v>
      </c>
      <c r="AZ37" t="s">
        <v>38</v>
      </c>
      <c r="BA37" t="s">
        <v>38</v>
      </c>
    </row>
    <row r="38" spans="1:53" x14ac:dyDescent="0.35">
      <c r="A38" t="str">
        <f>sets!AK43</f>
        <v>c-gaselec</v>
      </c>
      <c r="B38" s="1" t="s">
        <v>38</v>
      </c>
      <c r="C38" s="10">
        <v>4</v>
      </c>
      <c r="D38" s="1">
        <v>3</v>
      </c>
      <c r="E38" t="s">
        <v>259</v>
      </c>
      <c r="F38" s="1" t="s">
        <v>38</v>
      </c>
      <c r="G38" s="1" t="s">
        <v>38</v>
      </c>
      <c r="K38" s="1"/>
      <c r="R38" t="s">
        <v>1359</v>
      </c>
      <c r="S38" t="s">
        <v>38</v>
      </c>
      <c r="T38">
        <v>4</v>
      </c>
      <c r="U38">
        <v>3</v>
      </c>
      <c r="V38" t="s">
        <v>259</v>
      </c>
      <c r="W38" t="s">
        <v>38</v>
      </c>
      <c r="X38" t="s">
        <v>38</v>
      </c>
      <c r="AF38" t="s">
        <v>1359</v>
      </c>
      <c r="AG38" t="s">
        <v>38</v>
      </c>
      <c r="AH38">
        <v>4</v>
      </c>
      <c r="AI38">
        <v>3</v>
      </c>
      <c r="AJ38" t="s">
        <v>259</v>
      </c>
      <c r="AK38" t="s">
        <v>38</v>
      </c>
      <c r="AL38" t="s">
        <v>38</v>
      </c>
      <c r="AU38" t="s">
        <v>1359</v>
      </c>
      <c r="AV38" t="s">
        <v>38</v>
      </c>
      <c r="AW38">
        <v>4</v>
      </c>
      <c r="AX38">
        <v>3</v>
      </c>
      <c r="AY38" t="s">
        <v>259</v>
      </c>
      <c r="AZ38" t="s">
        <v>38</v>
      </c>
      <c r="BA38" t="s">
        <v>38</v>
      </c>
    </row>
    <row r="39" spans="1:53" x14ac:dyDescent="0.35">
      <c r="A39" t="str">
        <f>sets!AK44</f>
        <v>c-hydro</v>
      </c>
      <c r="B39" s="1" t="s">
        <v>38</v>
      </c>
      <c r="C39" s="10">
        <v>4</v>
      </c>
      <c r="D39" s="1">
        <v>3</v>
      </c>
      <c r="E39" t="s">
        <v>259</v>
      </c>
      <c r="F39" s="1" t="s">
        <v>38</v>
      </c>
      <c r="G39" s="1" t="s">
        <v>38</v>
      </c>
      <c r="K39" s="1"/>
      <c r="R39" t="s">
        <v>1360</v>
      </c>
      <c r="S39" t="s">
        <v>38</v>
      </c>
      <c r="T39">
        <v>4</v>
      </c>
      <c r="U39">
        <v>3</v>
      </c>
      <c r="V39" t="s">
        <v>259</v>
      </c>
      <c r="W39" t="s">
        <v>38</v>
      </c>
      <c r="X39" t="s">
        <v>38</v>
      </c>
      <c r="AF39" t="s">
        <v>1360</v>
      </c>
      <c r="AG39" t="s">
        <v>38</v>
      </c>
      <c r="AH39">
        <v>4</v>
      </c>
      <c r="AI39">
        <v>3</v>
      </c>
      <c r="AJ39" t="s">
        <v>259</v>
      </c>
      <c r="AK39" t="s">
        <v>38</v>
      </c>
      <c r="AL39" t="s">
        <v>38</v>
      </c>
      <c r="AU39" t="s">
        <v>1360</v>
      </c>
      <c r="AV39" t="s">
        <v>38</v>
      </c>
      <c r="AW39">
        <v>4</v>
      </c>
      <c r="AX39">
        <v>3</v>
      </c>
      <c r="AY39" t="s">
        <v>259</v>
      </c>
      <c r="AZ39" t="s">
        <v>38</v>
      </c>
      <c r="BA39" t="s">
        <v>38</v>
      </c>
    </row>
    <row r="40" spans="1:53" x14ac:dyDescent="0.35">
      <c r="A40" s="93" t="str">
        <f>sets!AK45</f>
        <v>c-otherelec</v>
      </c>
      <c r="B40" s="1" t="s">
        <v>38</v>
      </c>
      <c r="C40" s="10">
        <v>4</v>
      </c>
      <c r="D40" s="1">
        <v>3</v>
      </c>
      <c r="E40" t="s">
        <v>259</v>
      </c>
      <c r="F40" s="1" t="s">
        <v>38</v>
      </c>
      <c r="G40" s="1" t="s">
        <v>38</v>
      </c>
      <c r="J40" s="18">
        <v>0.05</v>
      </c>
      <c r="K40" s="1"/>
      <c r="R40" t="s">
        <v>1361</v>
      </c>
      <c r="S40" t="s">
        <v>38</v>
      </c>
      <c r="T40">
        <v>4</v>
      </c>
      <c r="U40">
        <v>6</v>
      </c>
      <c r="V40" t="s">
        <v>259</v>
      </c>
      <c r="W40" t="s">
        <v>38</v>
      </c>
      <c r="X40" t="s">
        <v>38</v>
      </c>
      <c r="AF40" t="s">
        <v>1361</v>
      </c>
      <c r="AG40" t="s">
        <v>38</v>
      </c>
      <c r="AH40">
        <v>4</v>
      </c>
      <c r="AI40">
        <v>6</v>
      </c>
      <c r="AJ40" t="s">
        <v>259</v>
      </c>
      <c r="AK40" t="s">
        <v>38</v>
      </c>
      <c r="AL40" t="s">
        <v>38</v>
      </c>
      <c r="AU40" s="93" t="s">
        <v>1361</v>
      </c>
      <c r="AV40" t="s">
        <v>38</v>
      </c>
      <c r="AW40">
        <v>4</v>
      </c>
      <c r="AX40">
        <v>6</v>
      </c>
      <c r="AY40" t="s">
        <v>259</v>
      </c>
      <c r="AZ40" t="s">
        <v>38</v>
      </c>
      <c r="BA40" t="s">
        <v>38</v>
      </c>
    </row>
    <row r="41" spans="1:53" x14ac:dyDescent="0.35">
      <c r="A41" t="str">
        <f>sets!AK46</f>
        <v>c-gasdistr</v>
      </c>
      <c r="B41" s="1" t="s">
        <v>38</v>
      </c>
      <c r="C41" s="10">
        <v>4</v>
      </c>
      <c r="D41" s="1">
        <v>3</v>
      </c>
      <c r="E41" t="s">
        <v>259</v>
      </c>
      <c r="F41" s="1" t="s">
        <v>38</v>
      </c>
      <c r="G41" s="1" t="s">
        <v>38</v>
      </c>
      <c r="J41" s="18">
        <v>0.5</v>
      </c>
      <c r="K41" s="1"/>
      <c r="R41" t="s">
        <v>1362</v>
      </c>
      <c r="S41" t="s">
        <v>38</v>
      </c>
      <c r="T41">
        <v>4</v>
      </c>
      <c r="U41">
        <v>3</v>
      </c>
      <c r="V41" t="s">
        <v>259</v>
      </c>
      <c r="W41" t="s">
        <v>38</v>
      </c>
      <c r="X41" t="s">
        <v>38</v>
      </c>
      <c r="AF41" t="s">
        <v>1362</v>
      </c>
      <c r="AG41" t="s">
        <v>38</v>
      </c>
      <c r="AH41">
        <v>4</v>
      </c>
      <c r="AI41">
        <v>3</v>
      </c>
      <c r="AJ41" t="s">
        <v>259</v>
      </c>
      <c r="AK41" t="s">
        <v>38</v>
      </c>
      <c r="AL41" t="s">
        <v>38</v>
      </c>
      <c r="AU41" t="s">
        <v>1362</v>
      </c>
      <c r="AV41" t="s">
        <v>38</v>
      </c>
      <c r="AW41">
        <v>4</v>
      </c>
      <c r="AX41">
        <v>3</v>
      </c>
      <c r="AY41" t="s">
        <v>259</v>
      </c>
      <c r="AZ41" t="s">
        <v>38</v>
      </c>
      <c r="BA41" t="s">
        <v>38</v>
      </c>
    </row>
    <row r="42" spans="1:53" x14ac:dyDescent="0.35">
      <c r="A42" t="str">
        <f>sets!AK47</f>
        <v>c-water</v>
      </c>
      <c r="B42" s="1" t="s">
        <v>38</v>
      </c>
      <c r="C42" s="10">
        <v>4</v>
      </c>
      <c r="D42" s="1">
        <v>3</v>
      </c>
      <c r="E42" t="s">
        <v>259</v>
      </c>
      <c r="F42" s="1" t="s">
        <v>38</v>
      </c>
      <c r="G42" s="1" t="s">
        <v>38</v>
      </c>
      <c r="K42" s="1"/>
      <c r="R42" t="s">
        <v>1363</v>
      </c>
      <c r="S42" t="s">
        <v>38</v>
      </c>
      <c r="T42">
        <v>4</v>
      </c>
      <c r="U42">
        <v>3</v>
      </c>
      <c r="V42" t="s">
        <v>259</v>
      </c>
      <c r="W42" t="s">
        <v>38</v>
      </c>
      <c r="X42" t="s">
        <v>38</v>
      </c>
      <c r="AF42" t="s">
        <v>1363</v>
      </c>
      <c r="AG42" t="s">
        <v>38</v>
      </c>
      <c r="AH42">
        <v>4</v>
      </c>
      <c r="AI42">
        <v>3</v>
      </c>
      <c r="AJ42" t="s">
        <v>259</v>
      </c>
      <c r="AK42" t="s">
        <v>38</v>
      </c>
      <c r="AL42" t="s">
        <v>38</v>
      </c>
      <c r="AU42" t="s">
        <v>1363</v>
      </c>
      <c r="AV42" t="s">
        <v>38</v>
      </c>
      <c r="AW42">
        <v>4</v>
      </c>
      <c r="AX42">
        <v>3</v>
      </c>
      <c r="AY42" t="s">
        <v>259</v>
      </c>
      <c r="AZ42" t="s">
        <v>38</v>
      </c>
      <c r="BA42" t="s">
        <v>38</v>
      </c>
    </row>
    <row r="43" spans="1:53" x14ac:dyDescent="0.35">
      <c r="A43" t="str">
        <f>sets!AK48</f>
        <v>c-constr</v>
      </c>
      <c r="B43" s="1" t="s">
        <v>38</v>
      </c>
      <c r="C43" s="10">
        <v>4</v>
      </c>
      <c r="D43" s="1">
        <v>3</v>
      </c>
      <c r="E43" t="s">
        <v>259</v>
      </c>
      <c r="F43" s="1" t="s">
        <v>38</v>
      </c>
      <c r="G43" s="1" t="s">
        <v>38</v>
      </c>
      <c r="K43" s="1"/>
      <c r="R43" t="s">
        <v>1364</v>
      </c>
      <c r="S43" t="s">
        <v>38</v>
      </c>
      <c r="T43">
        <v>4</v>
      </c>
      <c r="U43">
        <v>3</v>
      </c>
      <c r="V43" t="s">
        <v>259</v>
      </c>
      <c r="W43" t="s">
        <v>38</v>
      </c>
      <c r="X43" t="s">
        <v>38</v>
      </c>
      <c r="AF43" t="s">
        <v>1364</v>
      </c>
      <c r="AG43" t="s">
        <v>38</v>
      </c>
      <c r="AH43">
        <v>4</v>
      </c>
      <c r="AI43">
        <v>3</v>
      </c>
      <c r="AJ43" t="s">
        <v>259</v>
      </c>
      <c r="AK43" t="s">
        <v>38</v>
      </c>
      <c r="AL43" t="s">
        <v>38</v>
      </c>
      <c r="AU43" t="s">
        <v>1364</v>
      </c>
      <c r="AV43" t="s">
        <v>38</v>
      </c>
      <c r="AW43">
        <v>4</v>
      </c>
      <c r="AX43">
        <v>3</v>
      </c>
      <c r="AY43" t="s">
        <v>259</v>
      </c>
      <c r="AZ43" t="s">
        <v>38</v>
      </c>
      <c r="BA43" t="s">
        <v>38</v>
      </c>
    </row>
    <row r="44" spans="1:53" x14ac:dyDescent="0.35">
      <c r="A44" t="str">
        <f>sets!AK49</f>
        <v>c-trade</v>
      </c>
      <c r="B44" s="1" t="s">
        <v>38</v>
      </c>
      <c r="C44" s="10">
        <v>4</v>
      </c>
      <c r="D44" s="1">
        <v>3</v>
      </c>
      <c r="E44" t="s">
        <v>259</v>
      </c>
      <c r="F44" s="1" t="s">
        <v>38</v>
      </c>
      <c r="G44" s="1" t="s">
        <v>38</v>
      </c>
      <c r="K44" s="1"/>
      <c r="R44" t="s">
        <v>1365</v>
      </c>
      <c r="S44" t="s">
        <v>38</v>
      </c>
      <c r="T44">
        <v>4</v>
      </c>
      <c r="U44">
        <v>3</v>
      </c>
      <c r="V44" t="s">
        <v>259</v>
      </c>
      <c r="W44" t="s">
        <v>38</v>
      </c>
      <c r="X44" t="s">
        <v>38</v>
      </c>
      <c r="AF44" t="s">
        <v>1365</v>
      </c>
      <c r="AG44" t="s">
        <v>38</v>
      </c>
      <c r="AH44">
        <v>4</v>
      </c>
      <c r="AI44">
        <v>3</v>
      </c>
      <c r="AJ44" t="s">
        <v>259</v>
      </c>
      <c r="AK44" t="s">
        <v>38</v>
      </c>
      <c r="AL44" t="s">
        <v>38</v>
      </c>
      <c r="AU44" t="s">
        <v>1365</v>
      </c>
      <c r="AV44" t="s">
        <v>38</v>
      </c>
      <c r="AW44">
        <v>4</v>
      </c>
      <c r="AX44">
        <v>3</v>
      </c>
      <c r="AY44" t="s">
        <v>259</v>
      </c>
      <c r="AZ44" t="s">
        <v>38</v>
      </c>
      <c r="BA44" t="s">
        <v>38</v>
      </c>
    </row>
    <row r="45" spans="1:53" x14ac:dyDescent="0.35">
      <c r="A45" t="str">
        <f>sets!AK50</f>
        <v>c-repar</v>
      </c>
      <c r="B45" s="1" t="s">
        <v>38</v>
      </c>
      <c r="C45" s="10">
        <v>4</v>
      </c>
      <c r="D45" s="1">
        <v>3</v>
      </c>
      <c r="E45" t="s">
        <v>259</v>
      </c>
      <c r="F45" s="1" t="s">
        <v>38</v>
      </c>
      <c r="G45" s="1" t="s">
        <v>38</v>
      </c>
      <c r="K45" s="1"/>
      <c r="R45" t="s">
        <v>1366</v>
      </c>
      <c r="S45" t="s">
        <v>38</v>
      </c>
      <c r="T45">
        <v>4</v>
      </c>
      <c r="U45">
        <v>3</v>
      </c>
      <c r="V45" t="s">
        <v>259</v>
      </c>
      <c r="W45" t="s">
        <v>38</v>
      </c>
      <c r="X45" t="s">
        <v>38</v>
      </c>
      <c r="AF45" t="s">
        <v>1366</v>
      </c>
      <c r="AG45" t="s">
        <v>38</v>
      </c>
      <c r="AH45">
        <v>4</v>
      </c>
      <c r="AI45">
        <v>3</v>
      </c>
      <c r="AJ45" t="s">
        <v>259</v>
      </c>
      <c r="AK45" t="s">
        <v>38</v>
      </c>
      <c r="AL45" t="s">
        <v>38</v>
      </c>
      <c r="AU45" t="s">
        <v>1366</v>
      </c>
      <c r="AV45" t="s">
        <v>38</v>
      </c>
      <c r="AW45">
        <v>4</v>
      </c>
      <c r="AX45">
        <v>3</v>
      </c>
      <c r="AY45" t="s">
        <v>259</v>
      </c>
      <c r="AZ45" t="s">
        <v>38</v>
      </c>
      <c r="BA45" t="s">
        <v>38</v>
      </c>
    </row>
    <row r="46" spans="1:53" x14ac:dyDescent="0.35">
      <c r="A46" t="str">
        <f>sets!AK51</f>
        <v>c-hotrest</v>
      </c>
      <c r="B46" s="1" t="s">
        <v>38</v>
      </c>
      <c r="C46" s="10">
        <v>4</v>
      </c>
      <c r="D46" s="1">
        <v>3</v>
      </c>
      <c r="E46" t="s">
        <v>259</v>
      </c>
      <c r="F46" s="1" t="s">
        <v>38</v>
      </c>
      <c r="G46" s="1" t="s">
        <v>38</v>
      </c>
      <c r="K46" s="1"/>
      <c r="R46" t="s">
        <v>1367</v>
      </c>
      <c r="S46" t="s">
        <v>38</v>
      </c>
      <c r="T46">
        <v>4</v>
      </c>
      <c r="U46">
        <v>3</v>
      </c>
      <c r="V46" t="s">
        <v>259</v>
      </c>
      <c r="W46" t="s">
        <v>38</v>
      </c>
      <c r="X46" t="s">
        <v>38</v>
      </c>
      <c r="AF46" t="s">
        <v>1367</v>
      </c>
      <c r="AG46" t="s">
        <v>38</v>
      </c>
      <c r="AH46">
        <v>4</v>
      </c>
      <c r="AI46">
        <v>3</v>
      </c>
      <c r="AJ46" t="s">
        <v>259</v>
      </c>
      <c r="AK46" t="s">
        <v>38</v>
      </c>
      <c r="AL46" t="s">
        <v>38</v>
      </c>
      <c r="AU46" t="s">
        <v>1367</v>
      </c>
      <c r="AV46" t="s">
        <v>38</v>
      </c>
      <c r="AW46">
        <v>4</v>
      </c>
      <c r="AX46">
        <v>3</v>
      </c>
      <c r="AY46" t="s">
        <v>259</v>
      </c>
      <c r="AZ46" t="s">
        <v>38</v>
      </c>
      <c r="BA46" t="s">
        <v>38</v>
      </c>
    </row>
    <row r="47" spans="1:53" x14ac:dyDescent="0.35">
      <c r="A47" t="str">
        <f>sets!AK52</f>
        <v>c-trpcomm</v>
      </c>
      <c r="B47" s="1" t="s">
        <v>38</v>
      </c>
      <c r="C47" s="10">
        <v>4</v>
      </c>
      <c r="D47" s="1">
        <v>3</v>
      </c>
      <c r="E47" t="s">
        <v>259</v>
      </c>
      <c r="F47" s="1" t="s">
        <v>38</v>
      </c>
      <c r="G47" s="1" t="s">
        <v>38</v>
      </c>
      <c r="K47" s="1"/>
      <c r="R47" t="s">
        <v>1368</v>
      </c>
      <c r="S47" t="s">
        <v>38</v>
      </c>
      <c r="T47">
        <v>4</v>
      </c>
      <c r="U47">
        <v>3</v>
      </c>
      <c r="V47" t="s">
        <v>259</v>
      </c>
      <c r="W47" t="s">
        <v>38</v>
      </c>
      <c r="X47" t="s">
        <v>38</v>
      </c>
      <c r="AF47" t="s">
        <v>1368</v>
      </c>
      <c r="AG47" t="s">
        <v>38</v>
      </c>
      <c r="AH47">
        <v>4</v>
      </c>
      <c r="AI47">
        <v>3</v>
      </c>
      <c r="AJ47" t="s">
        <v>259</v>
      </c>
      <c r="AK47" t="s">
        <v>38</v>
      </c>
      <c r="AL47" t="s">
        <v>38</v>
      </c>
      <c r="AU47" t="s">
        <v>1368</v>
      </c>
      <c r="AV47" t="s">
        <v>38</v>
      </c>
      <c r="AW47">
        <v>4</v>
      </c>
      <c r="AX47">
        <v>3</v>
      </c>
      <c r="AY47" t="s">
        <v>259</v>
      </c>
      <c r="AZ47" t="s">
        <v>38</v>
      </c>
      <c r="BA47" t="s">
        <v>38</v>
      </c>
    </row>
    <row r="48" spans="1:53" x14ac:dyDescent="0.35">
      <c r="A48" t="str">
        <f>sets!AK53</f>
        <v>c-telcom</v>
      </c>
      <c r="B48" s="1" t="s">
        <v>38</v>
      </c>
      <c r="C48" s="10">
        <v>4</v>
      </c>
      <c r="D48" s="1">
        <v>3</v>
      </c>
      <c r="E48" t="s">
        <v>259</v>
      </c>
      <c r="F48" s="1" t="s">
        <v>38</v>
      </c>
      <c r="G48" s="1" t="s">
        <v>38</v>
      </c>
      <c r="K48" s="1"/>
      <c r="R48" t="s">
        <v>1369</v>
      </c>
      <c r="S48" t="s">
        <v>38</v>
      </c>
      <c r="T48">
        <v>4</v>
      </c>
      <c r="U48">
        <v>3</v>
      </c>
      <c r="V48" t="s">
        <v>259</v>
      </c>
      <c r="W48" t="s">
        <v>38</v>
      </c>
      <c r="X48" t="s">
        <v>38</v>
      </c>
      <c r="AF48" t="s">
        <v>1369</v>
      </c>
      <c r="AG48" t="s">
        <v>38</v>
      </c>
      <c r="AH48">
        <v>4</v>
      </c>
      <c r="AI48">
        <v>3</v>
      </c>
      <c r="AJ48" t="s">
        <v>259</v>
      </c>
      <c r="AK48" t="s">
        <v>38</v>
      </c>
      <c r="AL48" t="s">
        <v>38</v>
      </c>
      <c r="AU48" t="s">
        <v>1369</v>
      </c>
      <c r="AV48" t="s">
        <v>38</v>
      </c>
      <c r="AW48">
        <v>4</v>
      </c>
      <c r="AX48">
        <v>3</v>
      </c>
      <c r="AY48" t="s">
        <v>259</v>
      </c>
      <c r="AZ48" t="s">
        <v>38</v>
      </c>
      <c r="BA48" t="s">
        <v>38</v>
      </c>
    </row>
    <row r="49" spans="1:53" x14ac:dyDescent="0.35">
      <c r="A49" t="str">
        <f>sets!AK54</f>
        <v>c-fin</v>
      </c>
      <c r="B49" s="1" t="s">
        <v>38</v>
      </c>
      <c r="C49" s="10">
        <v>4</v>
      </c>
      <c r="D49" s="1">
        <v>3</v>
      </c>
      <c r="E49" t="s">
        <v>259</v>
      </c>
      <c r="F49" s="1" t="s">
        <v>38</v>
      </c>
      <c r="G49" s="1" t="s">
        <v>38</v>
      </c>
      <c r="K49" s="1"/>
      <c r="R49" t="s">
        <v>1113</v>
      </c>
      <c r="S49" t="s">
        <v>38</v>
      </c>
      <c r="T49">
        <v>4</v>
      </c>
      <c r="U49">
        <v>3</v>
      </c>
      <c r="V49" t="s">
        <v>259</v>
      </c>
      <c r="W49" t="s">
        <v>38</v>
      </c>
      <c r="X49" t="s">
        <v>38</v>
      </c>
      <c r="AF49" t="s">
        <v>1113</v>
      </c>
      <c r="AG49" t="s">
        <v>38</v>
      </c>
      <c r="AH49">
        <v>4</v>
      </c>
      <c r="AI49">
        <v>3</v>
      </c>
      <c r="AJ49" t="s">
        <v>259</v>
      </c>
      <c r="AK49" t="s">
        <v>38</v>
      </c>
      <c r="AL49" t="s">
        <v>38</v>
      </c>
      <c r="AU49" t="s">
        <v>1113</v>
      </c>
      <c r="AV49" t="s">
        <v>38</v>
      </c>
      <c r="AW49">
        <v>4</v>
      </c>
      <c r="AX49">
        <v>3</v>
      </c>
      <c r="AY49" t="s">
        <v>259</v>
      </c>
      <c r="AZ49" t="s">
        <v>38</v>
      </c>
      <c r="BA49" t="s">
        <v>38</v>
      </c>
    </row>
    <row r="50" spans="1:53" x14ac:dyDescent="0.35">
      <c r="A50" t="str">
        <f>sets!AK55</f>
        <v>c-immo</v>
      </c>
      <c r="B50" s="1" t="s">
        <v>38</v>
      </c>
      <c r="C50" s="10">
        <v>4</v>
      </c>
      <c r="D50" s="1">
        <v>3</v>
      </c>
      <c r="E50" t="s">
        <v>259</v>
      </c>
      <c r="F50" s="1" t="s">
        <v>38</v>
      </c>
      <c r="G50" s="1" t="s">
        <v>38</v>
      </c>
      <c r="K50" s="1"/>
      <c r="R50" t="s">
        <v>1370</v>
      </c>
      <c r="S50" t="s">
        <v>38</v>
      </c>
      <c r="T50">
        <v>4</v>
      </c>
      <c r="U50">
        <v>3</v>
      </c>
      <c r="V50" t="s">
        <v>259</v>
      </c>
      <c r="W50" t="s">
        <v>38</v>
      </c>
      <c r="X50" t="s">
        <v>38</v>
      </c>
      <c r="AF50" t="s">
        <v>1370</v>
      </c>
      <c r="AG50" t="s">
        <v>38</v>
      </c>
      <c r="AH50">
        <v>4</v>
      </c>
      <c r="AI50">
        <v>3</v>
      </c>
      <c r="AJ50" t="s">
        <v>259</v>
      </c>
      <c r="AK50" t="s">
        <v>38</v>
      </c>
      <c r="AL50" t="s">
        <v>38</v>
      </c>
      <c r="AU50" t="s">
        <v>1370</v>
      </c>
      <c r="AV50" t="s">
        <v>38</v>
      </c>
      <c r="AW50">
        <v>4</v>
      </c>
      <c r="AX50">
        <v>3</v>
      </c>
      <c r="AY50" t="s">
        <v>259</v>
      </c>
      <c r="AZ50" t="s">
        <v>38</v>
      </c>
      <c r="BA50" t="s">
        <v>38</v>
      </c>
    </row>
    <row r="51" spans="1:53" x14ac:dyDescent="0.35">
      <c r="A51" t="str">
        <f>sets!AK56</f>
        <v>c-scient</v>
      </c>
      <c r="B51" s="1" t="s">
        <v>38</v>
      </c>
      <c r="C51" s="10">
        <v>4</v>
      </c>
      <c r="D51" s="1">
        <v>3</v>
      </c>
      <c r="E51" t="s">
        <v>259</v>
      </c>
      <c r="F51" s="1" t="s">
        <v>38</v>
      </c>
      <c r="G51" s="1" t="s">
        <v>38</v>
      </c>
      <c r="K51" s="1"/>
      <c r="R51" t="s">
        <v>1371</v>
      </c>
      <c r="S51" t="s">
        <v>38</v>
      </c>
      <c r="T51">
        <v>4</v>
      </c>
      <c r="U51">
        <v>3</v>
      </c>
      <c r="V51" t="s">
        <v>259</v>
      </c>
      <c r="W51" t="s">
        <v>38</v>
      </c>
      <c r="X51" t="s">
        <v>38</v>
      </c>
      <c r="AF51" t="s">
        <v>1371</v>
      </c>
      <c r="AG51" t="s">
        <v>38</v>
      </c>
      <c r="AH51">
        <v>4</v>
      </c>
      <c r="AI51">
        <v>3</v>
      </c>
      <c r="AJ51" t="s">
        <v>259</v>
      </c>
      <c r="AK51" t="s">
        <v>38</v>
      </c>
      <c r="AL51" t="s">
        <v>38</v>
      </c>
      <c r="AU51" t="s">
        <v>1371</v>
      </c>
      <c r="AV51" t="s">
        <v>38</v>
      </c>
      <c r="AW51">
        <v>4</v>
      </c>
      <c r="AX51">
        <v>3</v>
      </c>
      <c r="AY51" t="s">
        <v>259</v>
      </c>
      <c r="AZ51" t="s">
        <v>38</v>
      </c>
      <c r="BA51" t="s">
        <v>38</v>
      </c>
    </row>
    <row r="52" spans="1:53" x14ac:dyDescent="0.35">
      <c r="A52" t="str">
        <f>sets!AK57</f>
        <v>c-adm</v>
      </c>
      <c r="B52" s="1" t="s">
        <v>38</v>
      </c>
      <c r="C52" s="10">
        <v>4</v>
      </c>
      <c r="D52" s="1">
        <v>3</v>
      </c>
      <c r="E52" t="s">
        <v>259</v>
      </c>
      <c r="F52" s="1" t="s">
        <v>38</v>
      </c>
      <c r="G52" s="1" t="s">
        <v>38</v>
      </c>
      <c r="K52" s="1"/>
      <c r="R52" t="s">
        <v>1372</v>
      </c>
      <c r="S52" t="s">
        <v>38</v>
      </c>
      <c r="T52">
        <v>4</v>
      </c>
      <c r="U52">
        <v>3</v>
      </c>
      <c r="V52" t="s">
        <v>259</v>
      </c>
      <c r="W52" t="s">
        <v>38</v>
      </c>
      <c r="X52" t="s">
        <v>38</v>
      </c>
      <c r="AF52" t="s">
        <v>1372</v>
      </c>
      <c r="AG52" t="s">
        <v>38</v>
      </c>
      <c r="AH52">
        <v>4</v>
      </c>
      <c r="AI52">
        <v>3</v>
      </c>
      <c r="AJ52" t="s">
        <v>259</v>
      </c>
      <c r="AK52" t="s">
        <v>38</v>
      </c>
      <c r="AL52" t="s">
        <v>38</v>
      </c>
      <c r="AU52" t="s">
        <v>1372</v>
      </c>
      <c r="AV52" t="s">
        <v>38</v>
      </c>
      <c r="AW52">
        <v>4</v>
      </c>
      <c r="AX52">
        <v>3</v>
      </c>
      <c r="AY52" t="s">
        <v>259</v>
      </c>
      <c r="AZ52" t="s">
        <v>38</v>
      </c>
      <c r="BA52" t="s">
        <v>38</v>
      </c>
    </row>
    <row r="53" spans="1:53" x14ac:dyDescent="0.35">
      <c r="A53" t="str">
        <f>sets!AK58</f>
        <v>c-health</v>
      </c>
      <c r="B53" s="1" t="s">
        <v>38</v>
      </c>
      <c r="C53" s="10">
        <v>4</v>
      </c>
      <c r="D53" s="1">
        <v>3</v>
      </c>
      <c r="E53" t="s">
        <v>259</v>
      </c>
      <c r="F53" s="1" t="s">
        <v>38</v>
      </c>
      <c r="G53" s="1" t="s">
        <v>38</v>
      </c>
      <c r="K53" s="1"/>
      <c r="R53" t="s">
        <v>1373</v>
      </c>
      <c r="S53" t="s">
        <v>38</v>
      </c>
      <c r="T53">
        <v>4</v>
      </c>
      <c r="U53">
        <v>3</v>
      </c>
      <c r="V53" t="s">
        <v>259</v>
      </c>
      <c r="W53" t="s">
        <v>38</v>
      </c>
      <c r="X53" t="s">
        <v>38</v>
      </c>
      <c r="AF53" t="s">
        <v>1373</v>
      </c>
      <c r="AG53" t="s">
        <v>38</v>
      </c>
      <c r="AH53">
        <v>4</v>
      </c>
      <c r="AI53">
        <v>3</v>
      </c>
      <c r="AJ53" t="s">
        <v>259</v>
      </c>
      <c r="AK53" t="s">
        <v>38</v>
      </c>
      <c r="AL53" t="s">
        <v>38</v>
      </c>
      <c r="AU53" t="s">
        <v>1373</v>
      </c>
      <c r="AV53" t="s">
        <v>38</v>
      </c>
      <c r="AW53">
        <v>4</v>
      </c>
      <c r="AX53">
        <v>3</v>
      </c>
      <c r="AY53" t="s">
        <v>259</v>
      </c>
      <c r="AZ53" t="s">
        <v>38</v>
      </c>
      <c r="BA53" t="s">
        <v>38</v>
      </c>
    </row>
    <row r="54" spans="1:53" x14ac:dyDescent="0.35">
      <c r="A54" t="str">
        <f>sets!AK59</f>
        <v>c-xservp</v>
      </c>
      <c r="B54" s="1" t="s">
        <v>38</v>
      </c>
      <c r="C54" s="10">
        <v>4</v>
      </c>
      <c r="D54" s="1">
        <v>3</v>
      </c>
      <c r="E54" t="s">
        <v>259</v>
      </c>
      <c r="F54" s="1" t="s">
        <v>38</v>
      </c>
      <c r="G54" s="1" t="s">
        <v>38</v>
      </c>
      <c r="K54" s="1"/>
      <c r="R54" t="s">
        <v>1374</v>
      </c>
      <c r="S54" t="s">
        <v>38</v>
      </c>
      <c r="T54">
        <v>4</v>
      </c>
      <c r="U54">
        <v>3</v>
      </c>
      <c r="V54" t="s">
        <v>259</v>
      </c>
      <c r="W54" t="s">
        <v>38</v>
      </c>
      <c r="X54" t="s">
        <v>38</v>
      </c>
      <c r="AF54" t="s">
        <v>1374</v>
      </c>
      <c r="AG54" t="s">
        <v>38</v>
      </c>
      <c r="AH54">
        <v>4</v>
      </c>
      <c r="AI54">
        <v>3</v>
      </c>
      <c r="AJ54" t="s">
        <v>259</v>
      </c>
      <c r="AK54" t="s">
        <v>38</v>
      </c>
      <c r="AL54" t="s">
        <v>38</v>
      </c>
      <c r="AU54" t="s">
        <v>1374</v>
      </c>
      <c r="AV54" t="s">
        <v>38</v>
      </c>
      <c r="AW54">
        <v>4</v>
      </c>
      <c r="AX54">
        <v>3</v>
      </c>
      <c r="AY54" t="s">
        <v>259</v>
      </c>
      <c r="AZ54" t="s">
        <v>38</v>
      </c>
      <c r="BA54" t="s">
        <v>38</v>
      </c>
    </row>
    <row r="55" spans="1:53" x14ac:dyDescent="0.35">
      <c r="B55" s="1"/>
      <c r="F55" s="1"/>
      <c r="G55" s="1"/>
      <c r="K55" s="1"/>
    </row>
    <row r="56" spans="1:53" x14ac:dyDescent="0.35">
      <c r="B56" s="1"/>
      <c r="F56" s="1"/>
      <c r="G56" s="1"/>
      <c r="K56" s="1"/>
    </row>
    <row r="57" spans="1:53" x14ac:dyDescent="0.35">
      <c r="B57" s="1"/>
      <c r="F57" s="1"/>
      <c r="G57" s="1"/>
      <c r="K57" s="1"/>
    </row>
    <row r="58" spans="1:53" x14ac:dyDescent="0.35">
      <c r="B58" s="1"/>
      <c r="F58" s="1"/>
      <c r="G58" s="1"/>
      <c r="K58" s="1"/>
    </row>
    <row r="59" spans="1:53" x14ac:dyDescent="0.35">
      <c r="B59" s="1"/>
      <c r="F59" s="1"/>
      <c r="G59" s="1"/>
      <c r="K59" s="1"/>
    </row>
    <row r="60" spans="1:53" x14ac:dyDescent="0.35">
      <c r="B60" s="1"/>
      <c r="F60" s="1"/>
      <c r="G60" s="1"/>
      <c r="K60" s="1"/>
    </row>
    <row r="61" spans="1:53" x14ac:dyDescent="0.35">
      <c r="B61" s="1"/>
      <c r="F61" s="1"/>
      <c r="G61" s="1"/>
      <c r="K61" s="1"/>
    </row>
    <row r="62" spans="1:53" x14ac:dyDescent="0.35">
      <c r="B62" s="1"/>
      <c r="F62" s="1"/>
      <c r="G62" s="1"/>
      <c r="K62" s="1"/>
    </row>
    <row r="63" spans="1:53" x14ac:dyDescent="0.35">
      <c r="B63" s="1"/>
      <c r="F63" s="1"/>
      <c r="G63" s="1"/>
      <c r="K63" s="1"/>
    </row>
    <row r="64" spans="1:53" x14ac:dyDescent="0.35">
      <c r="B64" s="1"/>
      <c r="F64" s="1"/>
      <c r="G64" s="1"/>
      <c r="K64" s="1"/>
    </row>
    <row r="65" spans="1:53" x14ac:dyDescent="0.35">
      <c r="B65" s="1"/>
      <c r="F65" s="1"/>
      <c r="G65" s="1"/>
    </row>
    <row r="66" spans="1:53" x14ac:dyDescent="0.35">
      <c r="B66" s="1"/>
      <c r="F66" s="1"/>
      <c r="G66" s="1"/>
    </row>
    <row r="67" spans="1:53" x14ac:dyDescent="0.35">
      <c r="B67" s="1"/>
      <c r="F67" s="1"/>
      <c r="G67" s="1"/>
    </row>
    <row r="68" spans="1:53" x14ac:dyDescent="0.35">
      <c r="A68" t="str">
        <f>sets!AK16</f>
        <v>c-oxt</v>
      </c>
      <c r="B68" s="1" t="s">
        <v>38</v>
      </c>
      <c r="C68" s="10">
        <v>4</v>
      </c>
      <c r="D68" s="1">
        <v>3</v>
      </c>
      <c r="E68" t="s">
        <v>259</v>
      </c>
      <c r="F68" s="1" t="s">
        <v>38</v>
      </c>
      <c r="G68" s="1" t="s">
        <v>38</v>
      </c>
      <c r="J68" s="1"/>
      <c r="K68" s="1"/>
      <c r="R68" t="s">
        <v>1333</v>
      </c>
      <c r="S68" t="s">
        <v>38</v>
      </c>
      <c r="T68">
        <v>4</v>
      </c>
      <c r="U68">
        <v>3</v>
      </c>
      <c r="V68" t="s">
        <v>259</v>
      </c>
      <c r="W68" t="s">
        <v>38</v>
      </c>
      <c r="X68" t="s">
        <v>38</v>
      </c>
      <c r="AF68" t="s">
        <v>1333</v>
      </c>
      <c r="AG68" t="s">
        <v>38</v>
      </c>
      <c r="AH68">
        <v>3</v>
      </c>
      <c r="AI68">
        <v>3</v>
      </c>
      <c r="AJ68" t="s">
        <v>259</v>
      </c>
      <c r="AK68" t="s">
        <v>38</v>
      </c>
      <c r="AL68" t="s">
        <v>38</v>
      </c>
      <c r="AU68" t="s">
        <v>1333</v>
      </c>
      <c r="AV68" t="s">
        <v>38</v>
      </c>
      <c r="AW68" s="102">
        <v>5.3999999999999999E-2</v>
      </c>
      <c r="AX68" s="101">
        <v>0.5</v>
      </c>
      <c r="AY68" t="s">
        <v>259</v>
      </c>
      <c r="AZ68" t="s">
        <v>38</v>
      </c>
      <c r="BA68" t="s">
        <v>38</v>
      </c>
    </row>
    <row r="69" spans="1:53" x14ac:dyDescent="0.35">
      <c r="B69" s="1"/>
      <c r="F69" s="1"/>
      <c r="G69" s="1"/>
    </row>
    <row r="70" spans="1:53" x14ac:dyDescent="0.35">
      <c r="B70" s="1"/>
      <c r="F70" s="1"/>
      <c r="G70" s="1"/>
    </row>
    <row r="71" spans="1:53" x14ac:dyDescent="0.35">
      <c r="B71" s="1"/>
      <c r="F71" s="1"/>
      <c r="G71" s="1"/>
    </row>
    <row r="72" spans="1:53" x14ac:dyDescent="0.35">
      <c r="B72" s="1"/>
      <c r="F72" s="1"/>
      <c r="G72" s="1"/>
    </row>
    <row r="73" spans="1:53" x14ac:dyDescent="0.35">
      <c r="B73" s="1"/>
      <c r="F73" s="1"/>
      <c r="G73" s="1"/>
    </row>
    <row r="74" spans="1:53" x14ac:dyDescent="0.35">
      <c r="B74" s="1"/>
      <c r="F74" s="1"/>
      <c r="G74" s="1"/>
    </row>
    <row r="75" spans="1:53" x14ac:dyDescent="0.35">
      <c r="B75" s="1"/>
      <c r="F75" s="1"/>
      <c r="G75" s="1"/>
    </row>
    <row r="76" spans="1:53" x14ac:dyDescent="0.35">
      <c r="B76" s="1"/>
      <c r="F76" s="1"/>
      <c r="G76" s="1"/>
    </row>
    <row r="77" spans="1:53" x14ac:dyDescent="0.35">
      <c r="B77" s="1"/>
      <c r="F77" s="1"/>
      <c r="G77" s="1"/>
    </row>
    <row r="78" spans="1:53" x14ac:dyDescent="0.35">
      <c r="B78" s="1"/>
      <c r="F78" s="1"/>
      <c r="G78" s="1"/>
    </row>
    <row r="79" spans="1:53" x14ac:dyDescent="0.35">
      <c r="F79" s="1"/>
      <c r="G79" s="1"/>
    </row>
    <row r="80" spans="1:53" x14ac:dyDescent="0.35">
      <c r="F80" s="1"/>
      <c r="G80" s="1"/>
    </row>
    <row r="81" spans="6:7" x14ac:dyDescent="0.35">
      <c r="F81" s="1"/>
      <c r="G81" s="1"/>
    </row>
    <row r="82" spans="6:7" x14ac:dyDescent="0.35">
      <c r="F82" s="1"/>
      <c r="G82" s="1"/>
    </row>
    <row r="83" spans="6:7" x14ac:dyDescent="0.35">
      <c r="F83" s="1"/>
      <c r="G83" s="1"/>
    </row>
    <row r="84" spans="6:7" x14ac:dyDescent="0.35">
      <c r="F84" s="1"/>
      <c r="G84" s="1"/>
    </row>
    <row r="85" spans="6:7" x14ac:dyDescent="0.35">
      <c r="F85" s="1"/>
      <c r="G85" s="1"/>
    </row>
    <row r="86" spans="6:7" x14ac:dyDescent="0.35">
      <c r="F86" s="1"/>
      <c r="G86" s="1"/>
    </row>
    <row r="87" spans="6:7" x14ac:dyDescent="0.35">
      <c r="F87" s="1"/>
      <c r="G87" s="1"/>
    </row>
    <row r="88" spans="6:7" x14ac:dyDescent="0.35">
      <c r="F88" s="1"/>
      <c r="G88" s="1"/>
    </row>
    <row r="89" spans="6:7" x14ac:dyDescent="0.35">
      <c r="F89" s="1"/>
      <c r="G89" s="1"/>
    </row>
    <row r="90" spans="6:7" x14ac:dyDescent="0.35">
      <c r="F90" s="1"/>
      <c r="G90" s="1"/>
    </row>
    <row r="91" spans="6:7" x14ac:dyDescent="0.35">
      <c r="F91" s="1"/>
      <c r="G91" s="1"/>
    </row>
    <row r="92" spans="6:7" x14ac:dyDescent="0.35">
      <c r="F92" s="1"/>
      <c r="G92" s="1"/>
    </row>
    <row r="93" spans="6:7" x14ac:dyDescent="0.35">
      <c r="F93" s="1"/>
      <c r="G93" s="1"/>
    </row>
    <row r="94" spans="6:7" x14ac:dyDescent="0.35">
      <c r="F94" s="1"/>
      <c r="G94" s="1"/>
    </row>
    <row r="95" spans="6:7" x14ac:dyDescent="0.35">
      <c r="F95" s="1"/>
      <c r="G95" s="1"/>
    </row>
    <row r="96" spans="6:7" x14ac:dyDescent="0.35">
      <c r="F96" s="1"/>
      <c r="G96" s="1"/>
    </row>
    <row r="97" spans="6:7" x14ac:dyDescent="0.35">
      <c r="F97" s="1"/>
      <c r="G97" s="1"/>
    </row>
    <row r="98" spans="6:7" x14ac:dyDescent="0.35">
      <c r="F98" s="1"/>
      <c r="G98" s="1"/>
    </row>
    <row r="99" spans="6:7" x14ac:dyDescent="0.35">
      <c r="F99" s="1"/>
      <c r="G99" s="1"/>
    </row>
    <row r="100" spans="6:7" x14ac:dyDescent="0.35">
      <c r="F100" s="1"/>
      <c r="G100" s="1"/>
    </row>
    <row r="101" spans="6:7" x14ac:dyDescent="0.35">
      <c r="F101" s="1"/>
      <c r="G101" s="1"/>
    </row>
    <row r="102" spans="6:7" x14ac:dyDescent="0.35">
      <c r="F102" s="1"/>
      <c r="G102" s="1"/>
    </row>
    <row r="103" spans="6:7" x14ac:dyDescent="0.35">
      <c r="F103" s="1"/>
      <c r="G103" s="1"/>
    </row>
    <row r="104" spans="6:7" x14ac:dyDescent="0.35">
      <c r="F104" s="1"/>
      <c r="G104" s="1"/>
    </row>
    <row r="105" spans="6:7" x14ac:dyDescent="0.35">
      <c r="F105" s="1"/>
      <c r="G105" s="1"/>
    </row>
    <row r="106" spans="6:7" x14ac:dyDescent="0.35">
      <c r="F106" s="1"/>
      <c r="G106" s="1"/>
    </row>
    <row r="107" spans="6:7" x14ac:dyDescent="0.35">
      <c r="F107" s="1"/>
      <c r="G107" s="1"/>
    </row>
    <row r="108" spans="6:7" x14ac:dyDescent="0.35">
      <c r="F108" s="1"/>
      <c r="G108" s="1"/>
    </row>
    <row r="109" spans="6:7" x14ac:dyDescent="0.35">
      <c r="F109" s="1"/>
      <c r="G109" s="1"/>
    </row>
    <row r="110" spans="6:7" x14ac:dyDescent="0.35">
      <c r="F110" s="1"/>
      <c r="G110" s="1"/>
    </row>
    <row r="111" spans="6:7" x14ac:dyDescent="0.35">
      <c r="F111" s="1"/>
      <c r="G111" s="1"/>
    </row>
    <row r="112" spans="6:7" x14ac:dyDescent="0.35">
      <c r="F112" s="1"/>
      <c r="G112" s="1"/>
    </row>
    <row r="113" spans="6:7" x14ac:dyDescent="0.35">
      <c r="F113" s="1"/>
      <c r="G113" s="1"/>
    </row>
    <row r="114" spans="6:7" x14ac:dyDescent="0.35">
      <c r="F114" s="1"/>
      <c r="G114" s="1"/>
    </row>
    <row r="115" spans="6:7" x14ac:dyDescent="0.35">
      <c r="F115" s="1"/>
      <c r="G115" s="1"/>
    </row>
    <row r="116" spans="6:7" x14ac:dyDescent="0.35">
      <c r="F116" s="1"/>
      <c r="G116" s="1"/>
    </row>
    <row r="117" spans="6:7" x14ac:dyDescent="0.35">
      <c r="F117" s="1"/>
      <c r="G117" s="1"/>
    </row>
    <row r="118" spans="6:7" x14ac:dyDescent="0.35">
      <c r="F118" s="1"/>
      <c r="G118" s="1"/>
    </row>
    <row r="119" spans="6:7" x14ac:dyDescent="0.35">
      <c r="F119" s="1"/>
      <c r="G119" s="1"/>
    </row>
    <row r="120" spans="6:7" x14ac:dyDescent="0.35">
      <c r="F120" s="1"/>
      <c r="G120" s="1"/>
    </row>
    <row r="121" spans="6:7" x14ac:dyDescent="0.35">
      <c r="F121" s="1"/>
      <c r="G121" s="1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Dictionary</vt:lpstr>
      <vt:lpstr>Layout</vt:lpstr>
      <vt:lpstr>Dynamics</vt:lpstr>
      <vt:lpstr>SAM</vt:lpstr>
      <vt:lpstr>sets</vt:lpstr>
      <vt:lpstr>maps</vt:lpstr>
      <vt:lpstr>MacroData</vt:lpstr>
      <vt:lpstr>ProdElas</vt:lpstr>
      <vt:lpstr>CommElas</vt:lpstr>
      <vt:lpstr>FDElas</vt:lpstr>
      <vt:lpstr>ActProd</vt:lpstr>
      <vt:lpstr>NRG</vt:lpstr>
      <vt:lpstr>popAge</vt:lpstr>
      <vt:lpstr>Labor</vt:lpstr>
      <vt:lpstr>actProd</vt:lpstr>
      <vt:lpstr>AEEI</vt:lpstr>
      <vt:lpstr>CommElas!CommElas</vt:lpstr>
      <vt:lpstr>depr</vt:lpstr>
      <vt:lpstr>Dynamics!Dyntab</vt:lpstr>
      <vt:lpstr>EXR</vt:lpstr>
      <vt:lpstr>GDDebt0</vt:lpstr>
      <vt:lpstr>GFDebt0</vt:lpstr>
      <vt:lpstr>hhElas</vt:lpstr>
      <vt:lpstr>KSAMA0</vt:lpstr>
      <vt:lpstr>miscElas</vt:lpstr>
      <vt:lpstr>NRGPrice</vt:lpstr>
      <vt:lpstr>PFDebt0</vt:lpstr>
      <vt:lpstr>Pop</vt:lpstr>
      <vt:lpstr>ProdElas!prodElas</vt:lpstr>
      <vt:lpstr>RGDDebt0</vt:lpstr>
      <vt:lpstr>RGFDebt0</vt:lpstr>
      <vt:lpstr>RPFDebt0</vt:lpstr>
      <vt:lpstr>SAM0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van der Mensbrugghe</dc:creator>
  <cp:lastModifiedBy>Moulaye Ibrahim Bamba</cp:lastModifiedBy>
  <cp:lastPrinted>2012-09-24T12:18:17Z</cp:lastPrinted>
  <dcterms:created xsi:type="dcterms:W3CDTF">2012-09-21T14:15:22Z</dcterms:created>
  <dcterms:modified xsi:type="dcterms:W3CDTF">2025-05-07T12:57:30Z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e3fdf0-05a2-4411-bba7-a0945bfb4a0a_Enabled">
    <vt:lpwstr>true</vt:lpwstr>
  </property>
  <property fmtid="{D5CDD505-2E9C-101B-9397-08002B2CF9AE}" pid="3" name="MSIP_Label_48e3fdf0-05a2-4411-bba7-a0945bfb4a0a_SetDate">
    <vt:lpwstr>2022-10-14T21:58:06Z</vt:lpwstr>
  </property>
  <property fmtid="{D5CDD505-2E9C-101B-9397-08002B2CF9AE}" pid="4" name="MSIP_Label_48e3fdf0-05a2-4411-bba7-a0945bfb4a0a_Method">
    <vt:lpwstr>Privileged</vt:lpwstr>
  </property>
  <property fmtid="{D5CDD505-2E9C-101B-9397-08002B2CF9AE}" pid="5" name="MSIP_Label_48e3fdf0-05a2-4411-bba7-a0945bfb4a0a_Name">
    <vt:lpwstr>Label Only - Official Use</vt:lpwstr>
  </property>
  <property fmtid="{D5CDD505-2E9C-101B-9397-08002B2CF9AE}" pid="6" name="MSIP_Label_48e3fdf0-05a2-4411-bba7-a0945bfb4a0a_SiteId">
    <vt:lpwstr>31a2fec0-266b-4c67-b56e-2796d8f59c36</vt:lpwstr>
  </property>
  <property fmtid="{D5CDD505-2E9C-101B-9397-08002B2CF9AE}" pid="7" name="MSIP_Label_48e3fdf0-05a2-4411-bba7-a0945bfb4a0a_ActionId">
    <vt:lpwstr>e6f74902-b929-4397-87ce-818fa5097614</vt:lpwstr>
  </property>
  <property fmtid="{D5CDD505-2E9C-101B-9397-08002B2CF9AE}" pid="8" name="MSIP_Label_48e3fdf0-05a2-4411-bba7-a0945bfb4a0a_ContentBits">
    <vt:lpwstr>2</vt:lpwstr>
  </property>
</Properties>
</file>