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RC-BACKUP-FROM-26FEB2022\REGULAR PAYBILLS\MEO G L PURAM\"/>
    </mc:Choice>
  </mc:AlternateContent>
  <bookViews>
    <workbookView xWindow="0" yWindow="0" windowWidth="21600" windowHeight="9480"/>
  </bookViews>
  <sheets>
    <sheet name="GOVT" sheetId="1" r:id="rId1"/>
    <sheet name="MPP" sheetId="4" r:id="rId2"/>
    <sheet name="DESG" sheetId="9" r:id="rId3"/>
    <sheet name="JANGROSSNET" sheetId="3" r:id="rId4"/>
    <sheet name="VARIATION" sheetId="5" r:id="rId5"/>
    <sheet name="PAY FIXIATION" sheetId="2" r:id="rId6"/>
    <sheet name="RUFF" sheetId="6" r:id="rId7"/>
    <sheet name="INCPROG" sheetId="7" r:id="rId8"/>
    <sheet name="INCCERT" sheetId="8" r:id="rId9"/>
    <sheet name="PAYSCALES" sheetId="10" r:id="rId10"/>
    <sheet name="JANINC" sheetId="11" r:id="rId11"/>
    <sheet name="JANINCCERT" sheetId="12" r:id="rId12"/>
  </sheets>
  <externalReferences>
    <externalReference r:id="rId13"/>
  </externalReferences>
  <definedNames>
    <definedName name="_xlnm._FilterDatabase" localSheetId="0" hidden="1">GOVT!$A$2:$AG$72</definedName>
    <definedName name="_xlnm._FilterDatabase" localSheetId="3" hidden="1">JANGROSSNET!$A$1:$K$155</definedName>
    <definedName name="_xlnm._FilterDatabase" localSheetId="1" hidden="1">MPP!$A$2:$AG$80</definedName>
    <definedName name="DESIGNATION">DESG!$A$2:$D$149</definedName>
    <definedName name="EMPLOYEES">[1]DESG!$B$2:$G$149</definedName>
    <definedName name="GOVT">GOVT!$B$3:$E$71</definedName>
    <definedName name="GOVTBILL">GOVT!$C$3:$E$71</definedName>
    <definedName name="GOVTBILL1">GOVT!$C$3:$G$71</definedName>
    <definedName name="GOVTVAR">VARIATION!$A$1:$D$70</definedName>
    <definedName name="INCREMENTS" localSheetId="10">JANINC!$B$23:$I$37</definedName>
    <definedName name="INCREMENTS">INCPROG!$B$23:$I$37</definedName>
    <definedName name="JANGROSS">JANGROSSNET!$A$2:$F$155</definedName>
    <definedName name="MPP">MPP!$B$3:$D$79</definedName>
    <definedName name="MPPBILL">MPP!$C$3:$G$79</definedName>
    <definedName name="MPPCHECK">RUFF!$A$1:$D$77</definedName>
    <definedName name="MPPNEW">MPP!$B$3:$E$79</definedName>
    <definedName name="OCTAPGLI" localSheetId="10">#REF!</definedName>
    <definedName name="OCTAPGLI" localSheetId="11">#REF!</definedName>
    <definedName name="OCTAPGLI">#REF!</definedName>
    <definedName name="PAYSCALES">PAYSCALES!$A$1:$C$81</definedName>
    <definedName name="PRCFIX">'PAY FIXIATION'!$A$1:$E$81</definedName>
    <definedName name="_xlnm.Print_Area" localSheetId="0">GOVT!$A$1:$Z$71</definedName>
    <definedName name="_xlnm.Print_Area" localSheetId="10">JANINC!$A$1:$J$73</definedName>
    <definedName name="_xlnm.Print_Area" localSheetId="1">MPP!$A$1:$Z$80</definedName>
    <definedName name="_xlnm.Print_Titles" localSheetId="0">GOVT!$2:$2</definedName>
    <definedName name="_xlnm.Print_Titles" localSheetId="10">JANINC!$22:$22</definedName>
    <definedName name="_xlnm.Print_Titles" localSheetId="1">MPP!$2:$2</definedName>
    <definedName name="VARGOVT">VARIATION!$A$1:$D$29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 i="12" l="1"/>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7" i="12"/>
  <c r="D11" i="12"/>
  <c r="D27" i="12"/>
  <c r="D43" i="12"/>
  <c r="A8" i="12"/>
  <c r="B8" i="12"/>
  <c r="A9" i="12"/>
  <c r="B9" i="12"/>
  <c r="A10" i="12"/>
  <c r="B10" i="12"/>
  <c r="A11" i="12"/>
  <c r="B11" i="12"/>
  <c r="A12" i="12"/>
  <c r="B12" i="12"/>
  <c r="A13" i="12"/>
  <c r="B13" i="12"/>
  <c r="A14" i="12"/>
  <c r="B14" i="12"/>
  <c r="A15" i="12"/>
  <c r="B15" i="12"/>
  <c r="A16" i="12"/>
  <c r="B16" i="12"/>
  <c r="A17" i="12"/>
  <c r="B17" i="12"/>
  <c r="A18" i="12"/>
  <c r="B18" i="12"/>
  <c r="C18" i="12"/>
  <c r="A19" i="12"/>
  <c r="B19" i="12"/>
  <c r="A20" i="12"/>
  <c r="B20" i="12"/>
  <c r="A21" i="12"/>
  <c r="B21" i="12"/>
  <c r="A22" i="12"/>
  <c r="B22" i="12"/>
  <c r="A23" i="12"/>
  <c r="B23" i="12"/>
  <c r="A24" i="12"/>
  <c r="B24" i="12"/>
  <c r="A25" i="12"/>
  <c r="B25" i="12"/>
  <c r="A26" i="12"/>
  <c r="B26" i="12"/>
  <c r="A27" i="12"/>
  <c r="B27" i="12"/>
  <c r="A28" i="12"/>
  <c r="B28" i="12"/>
  <c r="A29" i="12"/>
  <c r="B29" i="12"/>
  <c r="A30" i="12"/>
  <c r="B30" i="12"/>
  <c r="A31" i="12"/>
  <c r="B31" i="12"/>
  <c r="A32" i="12"/>
  <c r="B32" i="12"/>
  <c r="A33" i="12"/>
  <c r="B33" i="12"/>
  <c r="A34" i="12"/>
  <c r="B34" i="12"/>
  <c r="C34" i="12"/>
  <c r="A35" i="12"/>
  <c r="B35" i="12"/>
  <c r="A36" i="12"/>
  <c r="B36" i="12"/>
  <c r="A37" i="12"/>
  <c r="B37" i="12"/>
  <c r="A38" i="12"/>
  <c r="B38" i="12"/>
  <c r="A39" i="12"/>
  <c r="B39" i="12"/>
  <c r="A40" i="12"/>
  <c r="B40" i="12"/>
  <c r="A41" i="12"/>
  <c r="B41" i="12"/>
  <c r="A42" i="12"/>
  <c r="B42" i="12"/>
  <c r="A43" i="12"/>
  <c r="B43" i="12"/>
  <c r="A44" i="12"/>
  <c r="B44" i="12"/>
  <c r="A45" i="12"/>
  <c r="B45" i="12"/>
  <c r="A46" i="12"/>
  <c r="B46" i="12"/>
  <c r="A47" i="12"/>
  <c r="B47" i="12"/>
  <c r="A48" i="12"/>
  <c r="B48" i="12"/>
  <c r="A49" i="12"/>
  <c r="B49" i="12"/>
  <c r="B7" i="12"/>
  <c r="A7" i="12"/>
  <c r="E49" i="11"/>
  <c r="E55" i="11"/>
  <c r="D39" i="12" s="1"/>
  <c r="E64" i="11"/>
  <c r="E32" i="11"/>
  <c r="E59" i="11"/>
  <c r="E45" i="11"/>
  <c r="D16" i="12" s="1"/>
  <c r="E62" i="11"/>
  <c r="E27" i="11"/>
  <c r="E51" i="11"/>
  <c r="D35" i="12" s="1"/>
  <c r="E41" i="11"/>
  <c r="D20" i="12" s="1"/>
  <c r="E61" i="11"/>
  <c r="D21" i="12" s="1"/>
  <c r="E37" i="11"/>
  <c r="E58" i="11"/>
  <c r="E52" i="11"/>
  <c r="D24" i="12" s="1"/>
  <c r="E35" i="11"/>
  <c r="D19" i="12" s="1"/>
  <c r="E29" i="11"/>
  <c r="E38" i="11"/>
  <c r="E44" i="11"/>
  <c r="D10" i="12" s="1"/>
  <c r="E47" i="11"/>
  <c r="E24" i="11"/>
  <c r="E34" i="11"/>
  <c r="E33" i="11"/>
  <c r="E39" i="11"/>
  <c r="D23" i="12" s="1"/>
  <c r="E36" i="11"/>
  <c r="D33" i="12" s="1"/>
  <c r="E50" i="11"/>
  <c r="D34" i="12" s="1"/>
  <c r="E48" i="11"/>
  <c r="E40" i="11"/>
  <c r="E56" i="11"/>
  <c r="E54" i="11"/>
  <c r="D38" i="12" s="1"/>
  <c r="E28" i="11"/>
  <c r="E57" i="11"/>
  <c r="D40" i="12" s="1"/>
  <c r="E31" i="11"/>
  <c r="E63" i="11"/>
  <c r="D42" i="12" s="1"/>
  <c r="E60" i="11"/>
  <c r="E25" i="11"/>
  <c r="E53" i="11"/>
  <c r="D45" i="12" s="1"/>
  <c r="E26" i="11"/>
  <c r="E23" i="11"/>
  <c r="D46" i="12" s="1"/>
  <c r="E43" i="11"/>
  <c r="D9" i="12" s="1"/>
  <c r="E65" i="11"/>
  <c r="D47" i="12" s="1"/>
  <c r="E30" i="11"/>
  <c r="D48" i="12" s="1"/>
  <c r="E46" i="11"/>
  <c r="D49" i="12" s="1"/>
  <c r="E42" i="11"/>
  <c r="D8" i="12" s="1"/>
  <c r="D49" i="11"/>
  <c r="D55" i="11"/>
  <c r="D64" i="11"/>
  <c r="D32" i="11"/>
  <c r="D59" i="11"/>
  <c r="D45" i="11"/>
  <c r="D62" i="11"/>
  <c r="D27" i="11"/>
  <c r="D51" i="11"/>
  <c r="D41" i="11"/>
  <c r="D61" i="11"/>
  <c r="D37" i="11"/>
  <c r="D58" i="11"/>
  <c r="D52" i="11"/>
  <c r="D35" i="11"/>
  <c r="D29" i="11"/>
  <c r="D38" i="11"/>
  <c r="D44" i="11"/>
  <c r="D47" i="11"/>
  <c r="D24" i="11"/>
  <c r="D34" i="11"/>
  <c r="D33" i="11"/>
  <c r="D39" i="11"/>
  <c r="D36" i="11"/>
  <c r="D50" i="11"/>
  <c r="D48" i="11"/>
  <c r="D40" i="11"/>
  <c r="D56" i="11"/>
  <c r="D54" i="11"/>
  <c r="D28" i="11"/>
  <c r="D57" i="11"/>
  <c r="D31" i="11"/>
  <c r="D63" i="11"/>
  <c r="D60" i="11"/>
  <c r="D25" i="11"/>
  <c r="D53" i="11"/>
  <c r="D26" i="11"/>
  <c r="D23" i="11"/>
  <c r="D43" i="11"/>
  <c r="D65" i="11"/>
  <c r="D30" i="11"/>
  <c r="D46" i="11"/>
  <c r="D42" i="11"/>
  <c r="C49" i="11"/>
  <c r="C55" i="11"/>
  <c r="C64" i="11"/>
  <c r="C32" i="11"/>
  <c r="C59" i="11"/>
  <c r="C45" i="11"/>
  <c r="C62" i="11"/>
  <c r="C27" i="11"/>
  <c r="C51" i="11"/>
  <c r="C41" i="11"/>
  <c r="C61" i="11"/>
  <c r="C37" i="11"/>
  <c r="C58" i="11"/>
  <c r="C42" i="12" s="1"/>
  <c r="C52" i="11"/>
  <c r="C35" i="11"/>
  <c r="C29" i="11"/>
  <c r="C38" i="11"/>
  <c r="C44" i="11"/>
  <c r="C47" i="11"/>
  <c r="C24" i="11"/>
  <c r="C29" i="12" s="1"/>
  <c r="C34" i="11"/>
  <c r="C33" i="11"/>
  <c r="C31" i="12" s="1"/>
  <c r="C39" i="11"/>
  <c r="C36" i="11"/>
  <c r="C33" i="12" s="1"/>
  <c r="C50" i="11"/>
  <c r="C48" i="11"/>
  <c r="C35" i="12" s="1"/>
  <c r="C40" i="11"/>
  <c r="C36" i="12" s="1"/>
  <c r="C56" i="11"/>
  <c r="C54" i="11"/>
  <c r="C38" i="12" s="1"/>
  <c r="C28" i="11"/>
  <c r="C39" i="12" s="1"/>
  <c r="C57" i="11"/>
  <c r="C31" i="11"/>
  <c r="C41" i="12" s="1"/>
  <c r="C63" i="11"/>
  <c r="C60" i="11"/>
  <c r="C43" i="12" s="1"/>
  <c r="C25" i="11"/>
  <c r="C53" i="11"/>
  <c r="C45" i="12" s="1"/>
  <c r="C26" i="11"/>
  <c r="C23" i="11"/>
  <c r="C46" i="12" s="1"/>
  <c r="C43" i="11"/>
  <c r="C9" i="12" s="1"/>
  <c r="C65" i="11"/>
  <c r="C47" i="12" s="1"/>
  <c r="C30" i="11"/>
  <c r="C48" i="12" s="1"/>
  <c r="C46" i="11"/>
  <c r="C30" i="12" s="1"/>
  <c r="C42" i="11"/>
  <c r="AA80" i="4"/>
  <c r="L8" i="8"/>
  <c r="L9" i="8"/>
  <c r="L10" i="8"/>
  <c r="L11" i="8"/>
  <c r="L12" i="8"/>
  <c r="L13" i="8"/>
  <c r="L14" i="8"/>
  <c r="L15" i="8"/>
  <c r="L16" i="8"/>
  <c r="L17" i="8"/>
  <c r="L18" i="8"/>
  <c r="L19" i="8"/>
  <c r="L20" i="8"/>
  <c r="L21" i="8"/>
  <c r="L7" i="8"/>
  <c r="D8" i="8"/>
  <c r="D9" i="8"/>
  <c r="D10" i="8"/>
  <c r="D11" i="8"/>
  <c r="D12" i="8"/>
  <c r="D13" i="8"/>
  <c r="D14" i="8"/>
  <c r="D15" i="8"/>
  <c r="D16" i="8"/>
  <c r="D17" i="8"/>
  <c r="D18" i="8"/>
  <c r="D19" i="8"/>
  <c r="D20" i="8"/>
  <c r="D21" i="8"/>
  <c r="D7" i="8"/>
  <c r="B2" i="10"/>
  <c r="B3" i="10"/>
  <c r="B4" i="10"/>
  <c r="B5" i="10"/>
  <c r="C5" i="10" s="1"/>
  <c r="B6" i="10"/>
  <c r="B7" i="10"/>
  <c r="B8" i="10"/>
  <c r="B9" i="10"/>
  <c r="C9" i="10" s="1"/>
  <c r="B10" i="10"/>
  <c r="B11" i="10"/>
  <c r="B12" i="10"/>
  <c r="B13" i="10"/>
  <c r="C13" i="10" s="1"/>
  <c r="B14" i="10"/>
  <c r="B15" i="10"/>
  <c r="B16" i="10"/>
  <c r="B17" i="10"/>
  <c r="C17" i="10" s="1"/>
  <c r="B18" i="10"/>
  <c r="B19" i="10"/>
  <c r="B20" i="10"/>
  <c r="B21" i="10"/>
  <c r="C21" i="10" s="1"/>
  <c r="B22" i="10"/>
  <c r="B23" i="10"/>
  <c r="B24" i="10"/>
  <c r="B25" i="10"/>
  <c r="C25" i="10" s="1"/>
  <c r="B26" i="10"/>
  <c r="B27" i="10"/>
  <c r="B28" i="10"/>
  <c r="B29" i="10"/>
  <c r="C29" i="10" s="1"/>
  <c r="B30" i="10"/>
  <c r="B31" i="10"/>
  <c r="B32" i="10"/>
  <c r="B33" i="10"/>
  <c r="C33" i="10" s="1"/>
  <c r="B34" i="10"/>
  <c r="B35" i="10"/>
  <c r="B36" i="10"/>
  <c r="B37" i="10"/>
  <c r="C37" i="10" s="1"/>
  <c r="B38" i="10"/>
  <c r="B39" i="10"/>
  <c r="B40" i="10"/>
  <c r="B41" i="10"/>
  <c r="C41" i="10" s="1"/>
  <c r="B42" i="10"/>
  <c r="B43" i="10"/>
  <c r="B44" i="10"/>
  <c r="B45" i="10"/>
  <c r="C45" i="10" s="1"/>
  <c r="B46" i="10"/>
  <c r="B47" i="10"/>
  <c r="B48" i="10"/>
  <c r="B49" i="10"/>
  <c r="C49" i="10" s="1"/>
  <c r="B50" i="10"/>
  <c r="B51" i="10"/>
  <c r="B52" i="10"/>
  <c r="B53" i="10"/>
  <c r="C53" i="10" s="1"/>
  <c r="B54" i="10"/>
  <c r="B55" i="10"/>
  <c r="B56" i="10"/>
  <c r="B57" i="10"/>
  <c r="C57" i="10" s="1"/>
  <c r="B58" i="10"/>
  <c r="B59" i="10"/>
  <c r="B60" i="10"/>
  <c r="B61" i="10"/>
  <c r="C61" i="10" s="1"/>
  <c r="B62" i="10"/>
  <c r="B63" i="10"/>
  <c r="B64" i="10"/>
  <c r="B65" i="10"/>
  <c r="C65" i="10" s="1"/>
  <c r="B66" i="10"/>
  <c r="B67" i="10"/>
  <c r="B68" i="10"/>
  <c r="B69" i="10"/>
  <c r="C69" i="10" s="1"/>
  <c r="B70" i="10"/>
  <c r="B71" i="10"/>
  <c r="B72" i="10"/>
  <c r="B73" i="10"/>
  <c r="C73" i="10" s="1"/>
  <c r="B74" i="10"/>
  <c r="B75" i="10"/>
  <c r="B76" i="10"/>
  <c r="B77" i="10"/>
  <c r="C77" i="10" s="1"/>
  <c r="B78" i="10"/>
  <c r="B79" i="10"/>
  <c r="B80" i="10"/>
  <c r="B1" i="10"/>
  <c r="C2" i="10"/>
  <c r="C3" i="10"/>
  <c r="C4" i="10"/>
  <c r="C6" i="10"/>
  <c r="C7" i="10"/>
  <c r="C8" i="10"/>
  <c r="C10" i="10"/>
  <c r="C11" i="10"/>
  <c r="C12" i="10"/>
  <c r="C14" i="10"/>
  <c r="C15" i="10"/>
  <c r="C16" i="10"/>
  <c r="C18" i="10"/>
  <c r="C19" i="10"/>
  <c r="C20" i="10"/>
  <c r="C22" i="10"/>
  <c r="C23" i="10"/>
  <c r="C24" i="10"/>
  <c r="C26" i="10"/>
  <c r="C27" i="10"/>
  <c r="C28" i="10"/>
  <c r="C30" i="10"/>
  <c r="C31" i="10"/>
  <c r="C32" i="10"/>
  <c r="C34" i="10"/>
  <c r="C35" i="10"/>
  <c r="C36" i="10"/>
  <c r="C38" i="10"/>
  <c r="C39" i="10"/>
  <c r="C40" i="10"/>
  <c r="C42" i="10"/>
  <c r="C43" i="10"/>
  <c r="C44" i="10"/>
  <c r="C46" i="10"/>
  <c r="C47" i="10"/>
  <c r="C48" i="10"/>
  <c r="C50" i="10"/>
  <c r="C51" i="10"/>
  <c r="C52" i="10"/>
  <c r="C54" i="10"/>
  <c r="C55" i="10"/>
  <c r="C56" i="10"/>
  <c r="C58" i="10"/>
  <c r="C59" i="10"/>
  <c r="C60" i="10"/>
  <c r="C62" i="10"/>
  <c r="C63" i="10"/>
  <c r="C64" i="10"/>
  <c r="C66" i="10"/>
  <c r="C67" i="10"/>
  <c r="C68" i="10"/>
  <c r="C70" i="10"/>
  <c r="C71" i="10"/>
  <c r="C72" i="10"/>
  <c r="C74" i="10"/>
  <c r="C75" i="10"/>
  <c r="C76" i="10"/>
  <c r="C78" i="10"/>
  <c r="C79" i="10"/>
  <c r="C80" i="10"/>
  <c r="C1" i="10"/>
  <c r="N8" i="8"/>
  <c r="M10" i="8"/>
  <c r="M11" i="8"/>
  <c r="N12" i="8"/>
  <c r="M13" i="8"/>
  <c r="N14" i="8"/>
  <c r="M15" i="8"/>
  <c r="N16" i="8"/>
  <c r="N20" i="8"/>
  <c r="M21" i="8"/>
  <c r="C8" i="12" l="1"/>
  <c r="C44" i="12"/>
  <c r="C40" i="12"/>
  <c r="C32" i="12"/>
  <c r="C28" i="12"/>
  <c r="C25" i="12"/>
  <c r="C21" i="12"/>
  <c r="C17" i="12"/>
  <c r="C13" i="12"/>
  <c r="D7" i="12"/>
  <c r="D30" i="12"/>
  <c r="C14" i="12"/>
  <c r="C37" i="12"/>
  <c r="C10" i="12"/>
  <c r="C24" i="12"/>
  <c r="C20" i="12"/>
  <c r="C16" i="12"/>
  <c r="C12" i="12"/>
  <c r="D41" i="12"/>
  <c r="D37" i="12"/>
  <c r="D29" i="12"/>
  <c r="D26" i="12"/>
  <c r="D22" i="12"/>
  <c r="D18" i="12"/>
  <c r="D14" i="12"/>
  <c r="C26" i="12"/>
  <c r="D12" i="12"/>
  <c r="C49" i="12"/>
  <c r="C7" i="12"/>
  <c r="C27" i="12"/>
  <c r="C23" i="12"/>
  <c r="C19" i="12"/>
  <c r="C15" i="12"/>
  <c r="C11" i="12"/>
  <c r="D44" i="12"/>
  <c r="D36" i="12"/>
  <c r="D32" i="12"/>
  <c r="D28" i="12"/>
  <c r="D25" i="12"/>
  <c r="D17" i="12"/>
  <c r="D13" i="12"/>
  <c r="C22" i="12"/>
  <c r="D31" i="12"/>
  <c r="D15" i="12"/>
  <c r="M12" i="8"/>
  <c r="M16" i="8"/>
  <c r="M8" i="8"/>
  <c r="M20" i="8"/>
  <c r="N21" i="8"/>
  <c r="N13" i="8"/>
  <c r="N10" i="8"/>
  <c r="M14" i="8"/>
  <c r="N15" i="8"/>
  <c r="N11" i="8"/>
  <c r="C18" i="8"/>
  <c r="C19" i="8"/>
  <c r="C20" i="8"/>
  <c r="C21" i="8"/>
  <c r="C8" i="8"/>
  <c r="C9" i="8"/>
  <c r="C10" i="8"/>
  <c r="C11" i="8"/>
  <c r="C12" i="8"/>
  <c r="C13" i="8"/>
  <c r="C14" i="8"/>
  <c r="C15" i="8"/>
  <c r="C16" i="8"/>
  <c r="C17" i="8"/>
  <c r="C7" i="8"/>
  <c r="B21" i="8"/>
  <c r="A21" i="8"/>
  <c r="B20" i="8"/>
  <c r="A20" i="8"/>
  <c r="B19" i="8"/>
  <c r="A19" i="8"/>
  <c r="B18" i="8"/>
  <c r="A18" i="8"/>
  <c r="B17" i="8"/>
  <c r="A17" i="8"/>
  <c r="B16" i="8"/>
  <c r="A16" i="8"/>
  <c r="B15" i="8"/>
  <c r="A15" i="8"/>
  <c r="B14" i="8"/>
  <c r="A14" i="8"/>
  <c r="B13" i="8"/>
  <c r="A13" i="8"/>
  <c r="B12" i="8"/>
  <c r="A12" i="8"/>
  <c r="B11" i="8"/>
  <c r="A11" i="8"/>
  <c r="B10" i="8"/>
  <c r="A10" i="8"/>
  <c r="B9" i="8"/>
  <c r="A9" i="8"/>
  <c r="B8" i="8"/>
  <c r="A8" i="8"/>
  <c r="B7" i="8"/>
  <c r="A7" i="8"/>
  <c r="O21" i="8" l="1"/>
  <c r="O8" i="8"/>
  <c r="O12" i="8"/>
  <c r="O16" i="8"/>
  <c r="O20" i="8"/>
  <c r="O13" i="8"/>
  <c r="O14" i="8"/>
  <c r="O11" i="8"/>
  <c r="O15" i="8"/>
  <c r="F80" i="4"/>
  <c r="H80" i="4"/>
  <c r="K80" i="4"/>
  <c r="L80" i="4"/>
  <c r="N80" i="4"/>
  <c r="O80" i="4"/>
  <c r="P80" i="4"/>
  <c r="Q80" i="4"/>
  <c r="R80" i="4"/>
  <c r="S80" i="4"/>
  <c r="T80" i="4"/>
  <c r="V80" i="4"/>
  <c r="W80" i="4"/>
  <c r="X80" i="4"/>
  <c r="O10" i="8" l="1"/>
  <c r="AB4" i="4"/>
  <c r="AC4" i="4"/>
  <c r="AD4" i="4"/>
  <c r="AB5" i="4"/>
  <c r="AC5" i="4"/>
  <c r="AD5" i="4"/>
  <c r="AB6" i="4"/>
  <c r="AC6" i="4"/>
  <c r="AD6" i="4"/>
  <c r="AB7" i="4"/>
  <c r="AC7" i="4"/>
  <c r="AD7" i="4"/>
  <c r="AB8" i="4"/>
  <c r="AC8" i="4"/>
  <c r="AD8" i="4"/>
  <c r="AB9" i="4"/>
  <c r="AC9" i="4"/>
  <c r="AD9" i="4"/>
  <c r="AB10" i="4"/>
  <c r="AC10" i="4"/>
  <c r="AD10" i="4"/>
  <c r="AB11" i="4"/>
  <c r="AC11" i="4"/>
  <c r="AD11" i="4"/>
  <c r="AB12" i="4"/>
  <c r="AC12" i="4"/>
  <c r="AD12" i="4"/>
  <c r="AB13" i="4"/>
  <c r="AC13" i="4"/>
  <c r="AD13" i="4"/>
  <c r="AB14" i="4"/>
  <c r="AC14" i="4"/>
  <c r="AD14" i="4"/>
  <c r="AB15" i="4"/>
  <c r="AC15" i="4"/>
  <c r="AD15" i="4"/>
  <c r="AB16" i="4"/>
  <c r="AC16" i="4"/>
  <c r="AD16" i="4"/>
  <c r="AB17" i="4"/>
  <c r="AC17" i="4"/>
  <c r="AD17" i="4"/>
  <c r="AB18" i="4"/>
  <c r="AC18" i="4"/>
  <c r="AD18" i="4"/>
  <c r="AB19" i="4"/>
  <c r="AC19" i="4"/>
  <c r="AD19" i="4"/>
  <c r="AB20" i="4"/>
  <c r="AC20" i="4"/>
  <c r="AD20" i="4"/>
  <c r="AB21" i="4"/>
  <c r="AC21" i="4"/>
  <c r="AD21" i="4"/>
  <c r="AB22" i="4"/>
  <c r="AC22" i="4"/>
  <c r="AD22" i="4"/>
  <c r="AB23" i="4"/>
  <c r="AC23" i="4"/>
  <c r="AD23" i="4"/>
  <c r="AB24" i="4"/>
  <c r="AC24" i="4"/>
  <c r="AD24" i="4"/>
  <c r="AB25" i="4"/>
  <c r="AC25" i="4"/>
  <c r="AD25" i="4"/>
  <c r="AB26" i="4"/>
  <c r="AC26" i="4"/>
  <c r="AD26" i="4"/>
  <c r="AB27" i="4"/>
  <c r="AC27" i="4"/>
  <c r="AD27" i="4"/>
  <c r="AB28" i="4"/>
  <c r="AC28" i="4"/>
  <c r="AD28" i="4"/>
  <c r="AB29" i="4"/>
  <c r="AC29" i="4"/>
  <c r="AD29" i="4"/>
  <c r="AB30" i="4"/>
  <c r="AC30" i="4"/>
  <c r="AD30" i="4"/>
  <c r="AB31" i="4"/>
  <c r="AC31" i="4"/>
  <c r="AD31" i="4"/>
  <c r="AB32" i="4"/>
  <c r="AC32" i="4"/>
  <c r="AD32" i="4"/>
  <c r="AB33" i="4"/>
  <c r="AC33" i="4"/>
  <c r="AD33" i="4"/>
  <c r="AB34" i="4"/>
  <c r="AC34" i="4"/>
  <c r="AD34" i="4"/>
  <c r="AB35" i="4"/>
  <c r="AC35" i="4"/>
  <c r="AD35" i="4"/>
  <c r="AB36" i="4"/>
  <c r="AC36" i="4"/>
  <c r="AD36" i="4"/>
  <c r="AB37" i="4"/>
  <c r="AC37" i="4"/>
  <c r="AD37" i="4"/>
  <c r="AB38" i="4"/>
  <c r="AC38" i="4"/>
  <c r="AD38" i="4"/>
  <c r="AB39" i="4"/>
  <c r="AC39" i="4"/>
  <c r="AD39" i="4"/>
  <c r="AB40" i="4"/>
  <c r="AC40" i="4"/>
  <c r="AD40" i="4"/>
  <c r="AB41" i="4"/>
  <c r="AC41" i="4"/>
  <c r="AD41" i="4"/>
  <c r="AB42" i="4"/>
  <c r="AC42" i="4"/>
  <c r="AD42" i="4"/>
  <c r="AB43" i="4"/>
  <c r="AC43" i="4"/>
  <c r="AD43" i="4"/>
  <c r="AB44" i="4"/>
  <c r="AC44" i="4"/>
  <c r="AD44" i="4"/>
  <c r="AB45" i="4"/>
  <c r="AC45" i="4"/>
  <c r="AD45" i="4"/>
  <c r="AB46" i="4"/>
  <c r="AC46" i="4"/>
  <c r="AD46" i="4"/>
  <c r="AB47" i="4"/>
  <c r="AC47" i="4"/>
  <c r="AD47" i="4"/>
  <c r="AB48" i="4"/>
  <c r="AC48" i="4"/>
  <c r="AD48" i="4"/>
  <c r="AB49" i="4"/>
  <c r="AC49" i="4"/>
  <c r="AD49" i="4"/>
  <c r="AB50" i="4"/>
  <c r="AC50" i="4"/>
  <c r="AD50" i="4"/>
  <c r="AB51" i="4"/>
  <c r="AC51" i="4"/>
  <c r="AD51" i="4"/>
  <c r="AB52" i="4"/>
  <c r="AC52" i="4"/>
  <c r="AD52" i="4"/>
  <c r="AB53" i="4"/>
  <c r="AC53" i="4"/>
  <c r="AD53" i="4"/>
  <c r="AB54" i="4"/>
  <c r="AC54" i="4"/>
  <c r="AD54" i="4"/>
  <c r="AB55" i="4"/>
  <c r="AC55" i="4"/>
  <c r="AD55" i="4"/>
  <c r="AB56" i="4"/>
  <c r="AC56" i="4"/>
  <c r="AD56" i="4"/>
  <c r="AB57" i="4"/>
  <c r="AC57" i="4"/>
  <c r="AD57" i="4"/>
  <c r="AB58" i="4"/>
  <c r="AC58" i="4"/>
  <c r="AD58" i="4"/>
  <c r="AB59" i="4"/>
  <c r="AC59" i="4"/>
  <c r="AD59" i="4"/>
  <c r="AB60" i="4"/>
  <c r="AC60" i="4"/>
  <c r="AD60" i="4"/>
  <c r="AB61" i="4"/>
  <c r="AC61" i="4"/>
  <c r="AD61" i="4"/>
  <c r="AB62" i="4"/>
  <c r="AC62" i="4"/>
  <c r="AD62" i="4"/>
  <c r="AB63" i="4"/>
  <c r="AC63" i="4"/>
  <c r="AD63" i="4"/>
  <c r="AB64" i="4"/>
  <c r="AC64" i="4"/>
  <c r="AD64" i="4"/>
  <c r="AB65" i="4"/>
  <c r="AC65" i="4"/>
  <c r="AD65" i="4"/>
  <c r="AB66" i="4"/>
  <c r="AC66" i="4"/>
  <c r="AD66" i="4"/>
  <c r="AB67" i="4"/>
  <c r="AC67" i="4"/>
  <c r="AD67" i="4"/>
  <c r="AB68" i="4"/>
  <c r="AC68" i="4"/>
  <c r="AD68" i="4"/>
  <c r="AB69" i="4"/>
  <c r="AC69" i="4"/>
  <c r="AD69" i="4"/>
  <c r="AB70" i="4"/>
  <c r="AC70" i="4"/>
  <c r="AD70" i="4"/>
  <c r="AB71" i="4"/>
  <c r="AC71" i="4"/>
  <c r="AD71" i="4"/>
  <c r="AB72" i="4"/>
  <c r="AC72" i="4"/>
  <c r="AD72" i="4"/>
  <c r="AB73" i="4"/>
  <c r="AC73" i="4"/>
  <c r="AD73" i="4"/>
  <c r="AB74" i="4"/>
  <c r="AC74" i="4"/>
  <c r="AD74" i="4"/>
  <c r="AB75" i="4"/>
  <c r="AC75" i="4"/>
  <c r="AD75" i="4"/>
  <c r="AB76" i="4"/>
  <c r="AC76" i="4"/>
  <c r="AD76" i="4"/>
  <c r="AB77" i="4"/>
  <c r="AC77" i="4"/>
  <c r="AD77" i="4"/>
  <c r="AB78" i="4"/>
  <c r="AC78" i="4"/>
  <c r="AD78" i="4"/>
  <c r="AB79" i="4"/>
  <c r="AC79" i="4"/>
  <c r="AD79" i="4"/>
  <c r="AD3" i="4"/>
  <c r="AC3" i="4"/>
  <c r="AB3" i="4"/>
  <c r="H72" i="1" l="1"/>
  <c r="L72" i="1"/>
  <c r="N72" i="1"/>
  <c r="O72" i="1"/>
  <c r="P72" i="1"/>
  <c r="Q72" i="1"/>
  <c r="R72" i="1"/>
  <c r="S72" i="1"/>
  <c r="T72" i="1"/>
  <c r="V72" i="1"/>
  <c r="W72" i="1"/>
  <c r="X72" i="1"/>
  <c r="Y19" i="1" l="1"/>
  <c r="AB3" i="1"/>
  <c r="AB4" i="1"/>
  <c r="AC4" i="1"/>
  <c r="AD4" i="1"/>
  <c r="AB5" i="1"/>
  <c r="AC5" i="1"/>
  <c r="AD5" i="1"/>
  <c r="AB6" i="1"/>
  <c r="AC6" i="1"/>
  <c r="AD6" i="1"/>
  <c r="AB7" i="1"/>
  <c r="AC7" i="1"/>
  <c r="AD7" i="1"/>
  <c r="AB8" i="1"/>
  <c r="AC8" i="1"/>
  <c r="AD8" i="1"/>
  <c r="AB9" i="1"/>
  <c r="AC9" i="1"/>
  <c r="AD9" i="1"/>
  <c r="AB10" i="1"/>
  <c r="AC10" i="1"/>
  <c r="AD10" i="1"/>
  <c r="AB11" i="1"/>
  <c r="AC11" i="1"/>
  <c r="AD11" i="1"/>
  <c r="AB12" i="1"/>
  <c r="AC12" i="1"/>
  <c r="AD12" i="1"/>
  <c r="AB13" i="1"/>
  <c r="AC13" i="1"/>
  <c r="AD13" i="1"/>
  <c r="AB14" i="1"/>
  <c r="AC14" i="1"/>
  <c r="AD14" i="1"/>
  <c r="AB15" i="1"/>
  <c r="AC15" i="1"/>
  <c r="AD15" i="1"/>
  <c r="AB16" i="1"/>
  <c r="AC16" i="1"/>
  <c r="AD16" i="1"/>
  <c r="AB17" i="1"/>
  <c r="AC17" i="1"/>
  <c r="AD17" i="1"/>
  <c r="AB18" i="1"/>
  <c r="AC18" i="1"/>
  <c r="AD18" i="1"/>
  <c r="AB19" i="1"/>
  <c r="AC19" i="1"/>
  <c r="AD19" i="1"/>
  <c r="AB20" i="1"/>
  <c r="AC20" i="1"/>
  <c r="AD20" i="1"/>
  <c r="AB21" i="1"/>
  <c r="AC21" i="1"/>
  <c r="AD21" i="1"/>
  <c r="AB22" i="1"/>
  <c r="AC22" i="1"/>
  <c r="AD22" i="1"/>
  <c r="AB23" i="1"/>
  <c r="AC23" i="1"/>
  <c r="AD23" i="1"/>
  <c r="AB24" i="1"/>
  <c r="AC24" i="1"/>
  <c r="AD24" i="1"/>
  <c r="AB25" i="1"/>
  <c r="AC25" i="1"/>
  <c r="AD25" i="1"/>
  <c r="AB26" i="1"/>
  <c r="AC26" i="1"/>
  <c r="AD26" i="1"/>
  <c r="AB27" i="1"/>
  <c r="AC27" i="1"/>
  <c r="AD27" i="1"/>
  <c r="AB28" i="1"/>
  <c r="AC28" i="1"/>
  <c r="AD28" i="1"/>
  <c r="AB29" i="1"/>
  <c r="AC29" i="1"/>
  <c r="AD29" i="1"/>
  <c r="AB30" i="1"/>
  <c r="AC30" i="1"/>
  <c r="AD30" i="1"/>
  <c r="AB31" i="1"/>
  <c r="AC31" i="1"/>
  <c r="AD31" i="1"/>
  <c r="AB32" i="1"/>
  <c r="AC32" i="1"/>
  <c r="AD32" i="1"/>
  <c r="AB33" i="1"/>
  <c r="AC33" i="1"/>
  <c r="AD33" i="1"/>
  <c r="AB34" i="1"/>
  <c r="AC34" i="1"/>
  <c r="AD34" i="1"/>
  <c r="AB35" i="1"/>
  <c r="AC35" i="1"/>
  <c r="AD35" i="1"/>
  <c r="AB36" i="1"/>
  <c r="AC36" i="1"/>
  <c r="AD36" i="1"/>
  <c r="AB37" i="1"/>
  <c r="AC37" i="1"/>
  <c r="AD37" i="1"/>
  <c r="AB38" i="1"/>
  <c r="AC38" i="1"/>
  <c r="AD38" i="1"/>
  <c r="AB39" i="1"/>
  <c r="AC39" i="1"/>
  <c r="AD39" i="1"/>
  <c r="AB40" i="1"/>
  <c r="AC40" i="1"/>
  <c r="AD40" i="1"/>
  <c r="AB41" i="1"/>
  <c r="AC41" i="1"/>
  <c r="AD41" i="1"/>
  <c r="AB42" i="1"/>
  <c r="AC42" i="1"/>
  <c r="AD42" i="1"/>
  <c r="AB43" i="1"/>
  <c r="AC43" i="1"/>
  <c r="AD43" i="1"/>
  <c r="AB44" i="1"/>
  <c r="AC44" i="1"/>
  <c r="AD44" i="1"/>
  <c r="AB45" i="1"/>
  <c r="AC45" i="1"/>
  <c r="AD45" i="1"/>
  <c r="AB46" i="1"/>
  <c r="AC46" i="1"/>
  <c r="AD46" i="1"/>
  <c r="AB47" i="1"/>
  <c r="AC47" i="1"/>
  <c r="AD47" i="1"/>
  <c r="AB48" i="1"/>
  <c r="AC48" i="1"/>
  <c r="AD48" i="1"/>
  <c r="AB49" i="1"/>
  <c r="AC49" i="1"/>
  <c r="AD49" i="1"/>
  <c r="AB50" i="1"/>
  <c r="AC50" i="1"/>
  <c r="AD50" i="1"/>
  <c r="AB51" i="1"/>
  <c r="AC51" i="1"/>
  <c r="AD51" i="1"/>
  <c r="AB52" i="1"/>
  <c r="AC52" i="1"/>
  <c r="AD52" i="1"/>
  <c r="AB53" i="1"/>
  <c r="AC53" i="1"/>
  <c r="AD53" i="1"/>
  <c r="AB54" i="1"/>
  <c r="AC54" i="1"/>
  <c r="AD54" i="1"/>
  <c r="AB55" i="1"/>
  <c r="AC55" i="1"/>
  <c r="AD55" i="1"/>
  <c r="AB56" i="1"/>
  <c r="AC56" i="1"/>
  <c r="AD56" i="1"/>
  <c r="AB57" i="1"/>
  <c r="AC57" i="1"/>
  <c r="AD57" i="1"/>
  <c r="AB58" i="1"/>
  <c r="AC58" i="1"/>
  <c r="AD58" i="1"/>
  <c r="AB59" i="1"/>
  <c r="AC59" i="1"/>
  <c r="AD59" i="1"/>
  <c r="AB60" i="1"/>
  <c r="AC60" i="1"/>
  <c r="AD60" i="1"/>
  <c r="AB61" i="1"/>
  <c r="AC61" i="1"/>
  <c r="AD61" i="1"/>
  <c r="AB62" i="1"/>
  <c r="AC62" i="1"/>
  <c r="AD62" i="1"/>
  <c r="AB63" i="1"/>
  <c r="AC63" i="1"/>
  <c r="AD63" i="1"/>
  <c r="AB64" i="1"/>
  <c r="AC64" i="1"/>
  <c r="AD64" i="1"/>
  <c r="AB65" i="1"/>
  <c r="AC65" i="1"/>
  <c r="AD65" i="1"/>
  <c r="AB66" i="1"/>
  <c r="AC66" i="1"/>
  <c r="AD66" i="1"/>
  <c r="AB67" i="1"/>
  <c r="AC67" i="1"/>
  <c r="AD67" i="1"/>
  <c r="AB68" i="1"/>
  <c r="AC68" i="1"/>
  <c r="AD68" i="1"/>
  <c r="AB69" i="1"/>
  <c r="AC69" i="1"/>
  <c r="AD69" i="1"/>
  <c r="AB70" i="1"/>
  <c r="AC70" i="1"/>
  <c r="AD70" i="1"/>
  <c r="AB71" i="1"/>
  <c r="AC71" i="1"/>
  <c r="AD71" i="1"/>
  <c r="AD3" i="1"/>
  <c r="AC3" i="1"/>
  <c r="K12" i="3" l="1"/>
  <c r="Y4" i="4"/>
  <c r="AF4" i="4" s="1"/>
  <c r="Y7" i="4"/>
  <c r="AF7" i="4" s="1"/>
  <c r="Y9" i="4"/>
  <c r="AF9" i="4" s="1"/>
  <c r="Y10" i="4"/>
  <c r="AF10" i="4" s="1"/>
  <c r="Y11" i="4"/>
  <c r="AF11" i="4" s="1"/>
  <c r="Y13" i="4"/>
  <c r="AF13" i="4" s="1"/>
  <c r="Y15" i="4"/>
  <c r="AF15" i="4" s="1"/>
  <c r="Y18" i="4"/>
  <c r="AF18" i="4" s="1"/>
  <c r="Y19" i="4"/>
  <c r="AF19" i="4" s="1"/>
  <c r="Y20" i="4"/>
  <c r="AF20" i="4" s="1"/>
  <c r="Y21" i="4"/>
  <c r="AF21" i="4" s="1"/>
  <c r="Y22" i="4"/>
  <c r="AF22" i="4" s="1"/>
  <c r="Y23" i="4"/>
  <c r="AF23" i="4" s="1"/>
  <c r="Y24" i="4"/>
  <c r="AF24" i="4" s="1"/>
  <c r="Y25" i="4"/>
  <c r="AF25" i="4" s="1"/>
  <c r="Y26" i="4"/>
  <c r="AF26" i="4" s="1"/>
  <c r="Y28" i="4"/>
  <c r="AF28" i="4" s="1"/>
  <c r="Y29" i="4"/>
  <c r="AF29" i="4" s="1"/>
  <c r="Y30" i="4"/>
  <c r="AF30" i="4" s="1"/>
  <c r="Y32" i="4"/>
  <c r="AF32" i="4" s="1"/>
  <c r="Y33" i="4"/>
  <c r="AF33" i="4" s="1"/>
  <c r="Y35" i="4"/>
  <c r="AF35" i="4" s="1"/>
  <c r="Y39" i="4"/>
  <c r="AF39" i="4" s="1"/>
  <c r="Y40" i="4"/>
  <c r="AF40" i="4" s="1"/>
  <c r="Y41" i="4"/>
  <c r="AF41" i="4" s="1"/>
  <c r="Y43" i="4"/>
  <c r="AF43" i="4" s="1"/>
  <c r="Y44" i="4"/>
  <c r="AF44" i="4" s="1"/>
  <c r="Y45" i="4"/>
  <c r="AF45" i="4" s="1"/>
  <c r="Y46" i="4"/>
  <c r="AF46" i="4" s="1"/>
  <c r="Y48" i="4"/>
  <c r="AF48" i="4" s="1"/>
  <c r="Y50" i="4"/>
  <c r="AF50" i="4" s="1"/>
  <c r="Y52" i="4"/>
  <c r="AF52" i="4" s="1"/>
  <c r="Y53" i="4"/>
  <c r="AF53" i="4" s="1"/>
  <c r="Y54" i="4"/>
  <c r="AF54" i="4" s="1"/>
  <c r="Y55" i="4"/>
  <c r="AF55" i="4" s="1"/>
  <c r="Y57" i="4"/>
  <c r="AF57" i="4" s="1"/>
  <c r="Y59" i="4"/>
  <c r="AF59" i="4" s="1"/>
  <c r="Y60" i="4"/>
  <c r="AF60" i="4" s="1"/>
  <c r="Y61" i="4"/>
  <c r="AF61" i="4" s="1"/>
  <c r="Y62" i="4"/>
  <c r="AF62" i="4" s="1"/>
  <c r="Y64" i="4"/>
  <c r="AF64" i="4" s="1"/>
  <c r="Y65" i="4"/>
  <c r="AF65" i="4" s="1"/>
  <c r="Y66" i="4"/>
  <c r="AF66" i="4" s="1"/>
  <c r="Y67" i="4"/>
  <c r="AF67" i="4" s="1"/>
  <c r="Y68" i="4"/>
  <c r="AF68" i="4" s="1"/>
  <c r="Y69" i="4"/>
  <c r="AF69" i="4" s="1"/>
  <c r="Y70" i="4"/>
  <c r="AF70" i="4" s="1"/>
  <c r="Y71" i="4"/>
  <c r="AF71" i="4" s="1"/>
  <c r="Y73" i="4"/>
  <c r="AF73" i="4" s="1"/>
  <c r="Y76" i="4"/>
  <c r="AF76" i="4" s="1"/>
  <c r="Y77" i="4"/>
  <c r="AF77" i="4" s="1"/>
  <c r="Y78" i="4"/>
  <c r="AF78" i="4" s="1"/>
  <c r="Y79" i="4"/>
  <c r="AF79" i="4" s="1"/>
  <c r="G3" i="4"/>
  <c r="G4" i="4"/>
  <c r="J4" i="4" s="1"/>
  <c r="J6" i="4"/>
  <c r="G8" i="4"/>
  <c r="J8" i="4" s="1"/>
  <c r="J9" i="4"/>
  <c r="G10" i="4"/>
  <c r="G11" i="4"/>
  <c r="G48" i="11" s="1"/>
  <c r="G12" i="4"/>
  <c r="J12" i="4" s="1"/>
  <c r="G13" i="4"/>
  <c r="J13" i="4" s="1"/>
  <c r="G14" i="4"/>
  <c r="J14" i="4" s="1"/>
  <c r="G15" i="4"/>
  <c r="G49" i="11" s="1"/>
  <c r="G16" i="4"/>
  <c r="J16" i="4" s="1"/>
  <c r="J17" i="4"/>
  <c r="G18" i="4"/>
  <c r="J18" i="4" s="1"/>
  <c r="G19" i="4"/>
  <c r="G50" i="11" s="1"/>
  <c r="M34" i="12" s="1"/>
  <c r="G20" i="4"/>
  <c r="G21" i="4"/>
  <c r="G22" i="4"/>
  <c r="J22" i="4" s="1"/>
  <c r="G23" i="4"/>
  <c r="G24" i="4"/>
  <c r="J24" i="4" s="1"/>
  <c r="G25" i="4"/>
  <c r="J25" i="4" s="1"/>
  <c r="G26" i="4"/>
  <c r="J26" i="4" s="1"/>
  <c r="G27" i="4"/>
  <c r="G28" i="4"/>
  <c r="J28" i="4" s="1"/>
  <c r="G29" i="4"/>
  <c r="J30" i="4"/>
  <c r="G31" i="4"/>
  <c r="J32" i="4"/>
  <c r="G33" i="4"/>
  <c r="G34" i="4"/>
  <c r="J34" i="4" s="1"/>
  <c r="G35" i="4"/>
  <c r="J37" i="4"/>
  <c r="G38" i="4"/>
  <c r="J38" i="4" s="1"/>
  <c r="G39" i="4"/>
  <c r="J39" i="4" s="1"/>
  <c r="G40" i="4"/>
  <c r="G41" i="4"/>
  <c r="J41" i="4" s="1"/>
  <c r="J42" i="4"/>
  <c r="G43" i="4"/>
  <c r="J43" i="4" s="1"/>
  <c r="G44" i="4"/>
  <c r="G45" i="4"/>
  <c r="J45" i="4" s="1"/>
  <c r="G46" i="4"/>
  <c r="J46" i="4" s="1"/>
  <c r="G47" i="4"/>
  <c r="J47" i="4" s="1"/>
  <c r="G48" i="4"/>
  <c r="J48" i="4" s="1"/>
  <c r="G50" i="4"/>
  <c r="J50" i="4" s="1"/>
  <c r="G51" i="4"/>
  <c r="G52" i="4"/>
  <c r="G53" i="4"/>
  <c r="G54" i="4"/>
  <c r="G55" i="4"/>
  <c r="G57" i="4"/>
  <c r="G58" i="4"/>
  <c r="J58" i="4" s="1"/>
  <c r="G59" i="4"/>
  <c r="G60" i="11" s="1"/>
  <c r="J60" i="4"/>
  <c r="G61" i="4"/>
  <c r="J61" i="4" s="1"/>
  <c r="G62" i="4"/>
  <c r="J62" i="4" s="1"/>
  <c r="G63" i="4"/>
  <c r="J64" i="4"/>
  <c r="G65" i="4"/>
  <c r="J65" i="4" s="1"/>
  <c r="G66" i="4"/>
  <c r="G67" i="4"/>
  <c r="J68" i="4"/>
  <c r="G69" i="4"/>
  <c r="G70" i="4"/>
  <c r="J70" i="4" s="1"/>
  <c r="G71" i="4"/>
  <c r="G73" i="4"/>
  <c r="G74" i="4"/>
  <c r="G75" i="4"/>
  <c r="G76" i="4"/>
  <c r="G77" i="4"/>
  <c r="G78" i="4"/>
  <c r="J78" i="4" s="1"/>
  <c r="G79" i="4"/>
  <c r="F75" i="4"/>
  <c r="F72" i="4"/>
  <c r="F56" i="4"/>
  <c r="G56" i="4" s="1"/>
  <c r="J56" i="4" s="1"/>
  <c r="F49" i="4"/>
  <c r="G49" i="4" s="1"/>
  <c r="J49" i="4" s="1"/>
  <c r="F39" i="4"/>
  <c r="F36" i="4"/>
  <c r="G36" i="4" s="1"/>
  <c r="J36" i="4" s="1"/>
  <c r="F27" i="4"/>
  <c r="F7" i="4"/>
  <c r="F5" i="4"/>
  <c r="H48" i="11" l="1"/>
  <c r="M35" i="12"/>
  <c r="J10" i="4"/>
  <c r="G47" i="11"/>
  <c r="J77" i="4"/>
  <c r="G64" i="11"/>
  <c r="J73" i="4"/>
  <c r="G63" i="11"/>
  <c r="J33" i="4"/>
  <c r="G54" i="11"/>
  <c r="M38" i="12" s="1"/>
  <c r="J29" i="4"/>
  <c r="G53" i="11"/>
  <c r="M45" i="12" s="1"/>
  <c r="J21" i="4"/>
  <c r="G52" i="11"/>
  <c r="J69" i="4"/>
  <c r="G62" i="11"/>
  <c r="J52" i="4"/>
  <c r="G57" i="11"/>
  <c r="M40" i="12" s="1"/>
  <c r="J76" i="4"/>
  <c r="G65" i="11"/>
  <c r="M47" i="12" s="1"/>
  <c r="H60" i="11"/>
  <c r="J54" i="4"/>
  <c r="G59" i="11"/>
  <c r="M43" i="12" s="1"/>
  <c r="J20" i="4"/>
  <c r="G51" i="11"/>
  <c r="J66" i="4"/>
  <c r="G61" i="11"/>
  <c r="J53" i="4"/>
  <c r="G58" i="11"/>
  <c r="J44" i="4"/>
  <c r="G56" i="11"/>
  <c r="J40" i="4"/>
  <c r="G55" i="11"/>
  <c r="H50" i="11"/>
  <c r="N34" i="12" s="1"/>
  <c r="H49" i="11"/>
  <c r="I55" i="4"/>
  <c r="J55" i="4"/>
  <c r="I51" i="4"/>
  <c r="U51" i="4" s="1"/>
  <c r="Y51" i="4" s="1"/>
  <c r="AF51" i="4" s="1"/>
  <c r="J51" i="4"/>
  <c r="I71" i="4"/>
  <c r="J71" i="4"/>
  <c r="I67" i="4"/>
  <c r="J67" i="4"/>
  <c r="I63" i="4"/>
  <c r="J63" i="4"/>
  <c r="I59" i="4"/>
  <c r="J59" i="4"/>
  <c r="I79" i="4"/>
  <c r="J79" i="4"/>
  <c r="I75" i="4"/>
  <c r="U75" i="4" s="1"/>
  <c r="Y75" i="4" s="1"/>
  <c r="AF75" i="4" s="1"/>
  <c r="J75" i="4"/>
  <c r="I35" i="4"/>
  <c r="J35" i="4"/>
  <c r="I31" i="4"/>
  <c r="U31" i="4" s="1"/>
  <c r="Y31" i="4" s="1"/>
  <c r="AF31" i="4" s="1"/>
  <c r="J31" i="4"/>
  <c r="I27" i="4"/>
  <c r="U27" i="4" s="1"/>
  <c r="J27" i="4"/>
  <c r="I23" i="4"/>
  <c r="J23" i="4"/>
  <c r="I19" i="4"/>
  <c r="J19" i="4"/>
  <c r="I15" i="4"/>
  <c r="J15" i="4"/>
  <c r="I11" i="4"/>
  <c r="J11" i="4"/>
  <c r="M11" i="4" s="1"/>
  <c r="AE11" i="4" s="1"/>
  <c r="I66" i="4"/>
  <c r="M66" i="4" s="1"/>
  <c r="AE66" i="4" s="1"/>
  <c r="I74" i="4"/>
  <c r="U74" i="4" s="1"/>
  <c r="Y74" i="4" s="1"/>
  <c r="AF74" i="4" s="1"/>
  <c r="J74" i="4"/>
  <c r="I50" i="4"/>
  <c r="M50" i="4" s="1"/>
  <c r="U63" i="4"/>
  <c r="Y63" i="4" s="1"/>
  <c r="AF63" i="4" s="1"/>
  <c r="I3" i="4"/>
  <c r="J3" i="4"/>
  <c r="I6" i="4"/>
  <c r="U6" i="4" s="1"/>
  <c r="Y6" i="4" s="1"/>
  <c r="AF6" i="4" s="1"/>
  <c r="I62" i="4"/>
  <c r="M62" i="4" s="1"/>
  <c r="AE62" i="4" s="1"/>
  <c r="I46" i="4"/>
  <c r="M46" i="4" s="1"/>
  <c r="AE46" i="4" s="1"/>
  <c r="I58" i="4"/>
  <c r="U58" i="4" s="1"/>
  <c r="I42" i="4"/>
  <c r="U42" i="4" s="1"/>
  <c r="Y42" i="4" s="1"/>
  <c r="AF42" i="4" s="1"/>
  <c r="I70" i="4"/>
  <c r="M70" i="4" s="1"/>
  <c r="AE70" i="4" s="1"/>
  <c r="I54" i="4"/>
  <c r="M54" i="4" s="1"/>
  <c r="AE54" i="4" s="1"/>
  <c r="I38" i="4"/>
  <c r="U38" i="4" s="1"/>
  <c r="I69" i="4"/>
  <c r="M69" i="4" s="1"/>
  <c r="AE69" i="4" s="1"/>
  <c r="I61" i="4"/>
  <c r="I52" i="4"/>
  <c r="M52" i="4" s="1"/>
  <c r="AE52" i="4" s="1"/>
  <c r="I43" i="4"/>
  <c r="M43" i="4" s="1"/>
  <c r="AE43" i="4" s="1"/>
  <c r="I34" i="4"/>
  <c r="Y34" i="4" s="1"/>
  <c r="AF34" i="4" s="1"/>
  <c r="I22" i="4"/>
  <c r="M22" i="4" s="1"/>
  <c r="AE22" i="4" s="1"/>
  <c r="I14" i="4"/>
  <c r="M14" i="4" s="1"/>
  <c r="AE14" i="4" s="1"/>
  <c r="I4" i="4"/>
  <c r="M4" i="4" s="1"/>
  <c r="AE4" i="4" s="1"/>
  <c r="I65" i="4"/>
  <c r="I57" i="4"/>
  <c r="M57" i="4" s="1"/>
  <c r="AE57" i="4" s="1"/>
  <c r="I47" i="4"/>
  <c r="M47" i="4" s="1"/>
  <c r="AE47" i="4" s="1"/>
  <c r="I39" i="4"/>
  <c r="M39" i="4" s="1"/>
  <c r="AE39" i="4" s="1"/>
  <c r="I30" i="4"/>
  <c r="I26" i="4"/>
  <c r="I18" i="4"/>
  <c r="I10" i="4"/>
  <c r="M10" i="4" s="1"/>
  <c r="AE10" i="4" s="1"/>
  <c r="I78" i="4"/>
  <c r="M78" i="4" s="1"/>
  <c r="AE78" i="4" s="1"/>
  <c r="I56" i="4"/>
  <c r="M56" i="4" s="1"/>
  <c r="AE56" i="4" s="1"/>
  <c r="I77" i="4"/>
  <c r="M77" i="4" s="1"/>
  <c r="AE77" i="4" s="1"/>
  <c r="I73" i="4"/>
  <c r="I53" i="4"/>
  <c r="M53" i="4" s="1"/>
  <c r="AE53" i="4" s="1"/>
  <c r="I49" i="4"/>
  <c r="I45" i="4"/>
  <c r="M45" i="4" s="1"/>
  <c r="AE45" i="4" s="1"/>
  <c r="I41" i="4"/>
  <c r="M41" i="4" s="1"/>
  <c r="AE41" i="4" s="1"/>
  <c r="I37" i="4"/>
  <c r="U37" i="4" s="1"/>
  <c r="Y37" i="4" s="1"/>
  <c r="AF37" i="4" s="1"/>
  <c r="I33" i="4"/>
  <c r="M33" i="4" s="1"/>
  <c r="I29" i="4"/>
  <c r="M29" i="4" s="1"/>
  <c r="AE29" i="4" s="1"/>
  <c r="I25" i="4"/>
  <c r="M25" i="4" s="1"/>
  <c r="AE25" i="4" s="1"/>
  <c r="I21" i="4"/>
  <c r="M21" i="4" s="1"/>
  <c r="AE21" i="4" s="1"/>
  <c r="I17" i="4"/>
  <c r="U17" i="4" s="1"/>
  <c r="I13" i="4"/>
  <c r="M13" i="4" s="1"/>
  <c r="AE13" i="4" s="1"/>
  <c r="I9" i="4"/>
  <c r="I76" i="4"/>
  <c r="M76" i="4" s="1"/>
  <c r="AE76" i="4" s="1"/>
  <c r="I68" i="4"/>
  <c r="M68" i="4" s="1"/>
  <c r="AE68" i="4" s="1"/>
  <c r="I64" i="4"/>
  <c r="M64" i="4" s="1"/>
  <c r="AE64" i="4" s="1"/>
  <c r="I60" i="4"/>
  <c r="M60" i="4" s="1"/>
  <c r="AE60" i="4" s="1"/>
  <c r="I48" i="4"/>
  <c r="M48" i="4" s="1"/>
  <c r="AE48" i="4" s="1"/>
  <c r="I44" i="4"/>
  <c r="M44" i="4" s="1"/>
  <c r="I40" i="4"/>
  <c r="M40" i="4" s="1"/>
  <c r="AE40" i="4" s="1"/>
  <c r="I36" i="4"/>
  <c r="M36" i="4" s="1"/>
  <c r="AE36" i="4" s="1"/>
  <c r="I32" i="4"/>
  <c r="M32" i="4" s="1"/>
  <c r="I28" i="4"/>
  <c r="M28" i="4" s="1"/>
  <c r="AE28" i="4" s="1"/>
  <c r="I24" i="4"/>
  <c r="M24" i="4" s="1"/>
  <c r="AE24" i="4" s="1"/>
  <c r="I20" i="4"/>
  <c r="M20" i="4" s="1"/>
  <c r="AE20" i="4" s="1"/>
  <c r="I16" i="4"/>
  <c r="M16" i="4" s="1"/>
  <c r="AE16" i="4" s="1"/>
  <c r="I12" i="4"/>
  <c r="I8" i="4"/>
  <c r="M8" i="4" s="1"/>
  <c r="AE8" i="4" s="1"/>
  <c r="G7" i="4"/>
  <c r="J7" i="4" s="1"/>
  <c r="G5" i="4"/>
  <c r="J5" i="4" s="1"/>
  <c r="G72" i="4"/>
  <c r="J72" i="4" s="1"/>
  <c r="M42" i="12" l="1"/>
  <c r="I50" i="11"/>
  <c r="O34" i="12" s="1"/>
  <c r="H56" i="11"/>
  <c r="M37" i="12"/>
  <c r="H52" i="11"/>
  <c r="I49" i="11"/>
  <c r="H55" i="11"/>
  <c r="I60" i="11"/>
  <c r="I48" i="11"/>
  <c r="H51" i="11"/>
  <c r="N35" i="12" s="1"/>
  <c r="H54" i="11"/>
  <c r="N38" i="12" s="1"/>
  <c r="H64" i="11"/>
  <c r="H57" i="11"/>
  <c r="H61" i="11"/>
  <c r="H59" i="11"/>
  <c r="I59" i="11"/>
  <c r="H65" i="11"/>
  <c r="I65" i="11"/>
  <c r="H62" i="11"/>
  <c r="I62" i="11"/>
  <c r="H53" i="11"/>
  <c r="I53" i="11"/>
  <c r="H63" i="11"/>
  <c r="I63" i="11"/>
  <c r="H47" i="11"/>
  <c r="H58" i="11"/>
  <c r="M19" i="4"/>
  <c r="AE19" i="4" s="1"/>
  <c r="M27" i="4"/>
  <c r="AE27" i="4" s="1"/>
  <c r="M35" i="4"/>
  <c r="Z35" i="4" s="1"/>
  <c r="AG35" i="4" s="1"/>
  <c r="M79" i="4"/>
  <c r="Z79" i="4" s="1"/>
  <c r="AG79" i="4" s="1"/>
  <c r="M63" i="4"/>
  <c r="AE63" i="4" s="1"/>
  <c r="M71" i="4"/>
  <c r="AE71" i="4" s="1"/>
  <c r="M55" i="4"/>
  <c r="AE55" i="4" s="1"/>
  <c r="M3" i="4"/>
  <c r="AE3" i="4" s="1"/>
  <c r="M74" i="4"/>
  <c r="AE74" i="4" s="1"/>
  <c r="U3" i="4"/>
  <c r="J80" i="4"/>
  <c r="M67" i="4"/>
  <c r="AE67" i="4" s="1"/>
  <c r="M51" i="4"/>
  <c r="AE51" i="4" s="1"/>
  <c r="G80" i="4"/>
  <c r="Z21" i="4"/>
  <c r="AG21" i="4" s="1"/>
  <c r="M6" i="4"/>
  <c r="AE6" i="4" s="1"/>
  <c r="Z78" i="4"/>
  <c r="AG78" i="4" s="1"/>
  <c r="AE32" i="4"/>
  <c r="Z32" i="4"/>
  <c r="AG32" i="4" s="1"/>
  <c r="AE50" i="4"/>
  <c r="Z50" i="4"/>
  <c r="AG50" i="4" s="1"/>
  <c r="U14" i="4"/>
  <c r="Y14" i="4" s="1"/>
  <c r="AF14" i="4" s="1"/>
  <c r="M15" i="4"/>
  <c r="AE15" i="4" s="1"/>
  <c r="M23" i="4"/>
  <c r="AE23" i="4" s="1"/>
  <c r="M59" i="4"/>
  <c r="AE59" i="4" s="1"/>
  <c r="Z53" i="4"/>
  <c r="AG53" i="4" s="1"/>
  <c r="Z28" i="4"/>
  <c r="AG28" i="4" s="1"/>
  <c r="Z33" i="4"/>
  <c r="AG33" i="4" s="1"/>
  <c r="AE33" i="4"/>
  <c r="AE44" i="4"/>
  <c r="Z44" i="4"/>
  <c r="AG44" i="4" s="1"/>
  <c r="Z67" i="4"/>
  <c r="AG67" i="4" s="1"/>
  <c r="Z68" i="4"/>
  <c r="AG68" i="4" s="1"/>
  <c r="M75" i="4"/>
  <c r="AE75" i="4" s="1"/>
  <c r="Z66" i="4"/>
  <c r="AG66" i="4" s="1"/>
  <c r="M31" i="4"/>
  <c r="AE31" i="4" s="1"/>
  <c r="Z64" i="4"/>
  <c r="AG64" i="4" s="1"/>
  <c r="Z69" i="4"/>
  <c r="AG69" i="4" s="1"/>
  <c r="Z70" i="4"/>
  <c r="AG70" i="4" s="1"/>
  <c r="Z19" i="4"/>
  <c r="AG19" i="4" s="1"/>
  <c r="Z62" i="4"/>
  <c r="AG62" i="4" s="1"/>
  <c r="M42" i="4"/>
  <c r="AE42" i="4" s="1"/>
  <c r="Z71" i="4"/>
  <c r="AG71" i="4" s="1"/>
  <c r="Z11" i="4"/>
  <c r="AG11" i="4" s="1"/>
  <c r="M49" i="4"/>
  <c r="AE49" i="4" s="1"/>
  <c r="U49" i="4"/>
  <c r="Y49" i="4" s="1"/>
  <c r="AF49" i="4" s="1"/>
  <c r="Y58" i="4"/>
  <c r="AF58" i="4" s="1"/>
  <c r="Z77" i="4"/>
  <c r="AG77" i="4" s="1"/>
  <c r="M12" i="4"/>
  <c r="AE12" i="4" s="1"/>
  <c r="U12" i="4"/>
  <c r="Y12" i="4" s="1"/>
  <c r="AF12" i="4" s="1"/>
  <c r="M61" i="4"/>
  <c r="AE61" i="4" s="1"/>
  <c r="M58" i="4"/>
  <c r="AE58" i="4" s="1"/>
  <c r="U47" i="4"/>
  <c r="Y47" i="4" s="1"/>
  <c r="AF47" i="4" s="1"/>
  <c r="U36" i="4"/>
  <c r="Y36" i="4" s="1"/>
  <c r="AF36" i="4" s="1"/>
  <c r="M9" i="4"/>
  <c r="AE9" i="4" s="1"/>
  <c r="M73" i="4"/>
  <c r="AE73" i="4" s="1"/>
  <c r="M65" i="4"/>
  <c r="AE65" i="4" s="1"/>
  <c r="M37" i="4"/>
  <c r="AE37" i="4" s="1"/>
  <c r="U8" i="4"/>
  <c r="Y8" i="4" s="1"/>
  <c r="AF8" i="4" s="1"/>
  <c r="Y38" i="4"/>
  <c r="AF38" i="4" s="1"/>
  <c r="U16" i="4"/>
  <c r="Y16" i="4" s="1"/>
  <c r="AF16" i="4" s="1"/>
  <c r="M38" i="4"/>
  <c r="AE38" i="4" s="1"/>
  <c r="U56" i="4"/>
  <c r="Y56" i="4" s="1"/>
  <c r="AF56" i="4" s="1"/>
  <c r="Z48" i="4"/>
  <c r="AG48" i="4" s="1"/>
  <c r="Z25" i="4"/>
  <c r="AG25" i="4" s="1"/>
  <c r="Z41" i="4"/>
  <c r="AG41" i="4" s="1"/>
  <c r="Z20" i="4"/>
  <c r="AG20" i="4" s="1"/>
  <c r="Z29" i="4"/>
  <c r="AG29" i="4" s="1"/>
  <c r="Z45" i="4"/>
  <c r="AG45" i="4" s="1"/>
  <c r="Z4" i="4"/>
  <c r="AG4" i="4" s="1"/>
  <c r="Z22" i="4"/>
  <c r="AG22" i="4" s="1"/>
  <c r="Z24" i="4"/>
  <c r="AG24" i="4" s="1"/>
  <c r="Z10" i="4"/>
  <c r="AG10" i="4" s="1"/>
  <c r="Z57" i="4"/>
  <c r="AG57" i="4" s="1"/>
  <c r="Z39" i="4"/>
  <c r="AG39" i="4" s="1"/>
  <c r="Z60" i="4"/>
  <c r="AG60" i="4" s="1"/>
  <c r="Z46" i="4"/>
  <c r="AG46" i="4" s="1"/>
  <c r="Z76" i="4"/>
  <c r="AG76" i="4" s="1"/>
  <c r="Z13" i="4"/>
  <c r="AG13" i="4" s="1"/>
  <c r="I7" i="4"/>
  <c r="Z40" i="4"/>
  <c r="AG40" i="4" s="1"/>
  <c r="M17" i="4"/>
  <c r="AE17" i="4" s="1"/>
  <c r="Y17" i="4"/>
  <c r="AF17" i="4" s="1"/>
  <c r="M26" i="4"/>
  <c r="AE26" i="4" s="1"/>
  <c r="Z52" i="4"/>
  <c r="AG52" i="4" s="1"/>
  <c r="Z54" i="4"/>
  <c r="AG54" i="4" s="1"/>
  <c r="Z74" i="4"/>
  <c r="AG74" i="4" s="1"/>
  <c r="I72" i="4"/>
  <c r="U72" i="4" s="1"/>
  <c r="Y72" i="4" s="1"/>
  <c r="AF72" i="4" s="1"/>
  <c r="I5" i="4"/>
  <c r="U5" i="4" s="1"/>
  <c r="Y5" i="4" s="1"/>
  <c r="AF5" i="4" s="1"/>
  <c r="M18" i="4"/>
  <c r="AE18" i="4" s="1"/>
  <c r="M30" i="4"/>
  <c r="AE30" i="4" s="1"/>
  <c r="M34" i="4"/>
  <c r="AE34" i="4" s="1"/>
  <c r="Z43" i="4"/>
  <c r="AG43" i="4" s="1"/>
  <c r="Z63" i="4"/>
  <c r="AG63" i="4" s="1"/>
  <c r="Y27" i="4"/>
  <c r="AF27" i="4" s="1"/>
  <c r="Z75" i="4"/>
  <c r="AG75" i="4" s="1"/>
  <c r="N42" i="12" l="1"/>
  <c r="N43" i="12"/>
  <c r="O47" i="12"/>
  <c r="O43" i="12"/>
  <c r="N45" i="12"/>
  <c r="N47" i="12"/>
  <c r="I52" i="11"/>
  <c r="I58" i="11"/>
  <c r="I54" i="11"/>
  <c r="O38" i="12" s="1"/>
  <c r="I55" i="11"/>
  <c r="I61" i="11"/>
  <c r="I56" i="11"/>
  <c r="O37" i="12" s="1"/>
  <c r="N37" i="12"/>
  <c r="I64" i="11"/>
  <c r="I47" i="11"/>
  <c r="I57" i="11"/>
  <c r="N40" i="12"/>
  <c r="I51" i="11"/>
  <c r="O35" i="12" s="1"/>
  <c r="Z55" i="4"/>
  <c r="AG55" i="4" s="1"/>
  <c r="AE79" i="4"/>
  <c r="AE35" i="4"/>
  <c r="Z6" i="4"/>
  <c r="AG6" i="4" s="1"/>
  <c r="I80" i="4"/>
  <c r="Y3" i="4"/>
  <c r="U80" i="4"/>
  <c r="Z51" i="4"/>
  <c r="AG51" i="4" s="1"/>
  <c r="Z15" i="4"/>
  <c r="AG15" i="4" s="1"/>
  <c r="Z14" i="4"/>
  <c r="AG14" i="4" s="1"/>
  <c r="Z12" i="4"/>
  <c r="AG12" i="4" s="1"/>
  <c r="M72" i="4"/>
  <c r="AE72" i="4" s="1"/>
  <c r="Z59" i="4"/>
  <c r="AG59" i="4" s="1"/>
  <c r="Z23" i="4"/>
  <c r="AG23" i="4" s="1"/>
  <c r="Z31" i="4"/>
  <c r="AG31" i="4" s="1"/>
  <c r="M5" i="4"/>
  <c r="Z34" i="4"/>
  <c r="AG34" i="4" s="1"/>
  <c r="Z65" i="4"/>
  <c r="AG65" i="4" s="1"/>
  <c r="Z47" i="4"/>
  <c r="AG47" i="4" s="1"/>
  <c r="Z73" i="4"/>
  <c r="AG73" i="4" s="1"/>
  <c r="Z42" i="4"/>
  <c r="AG42" i="4" s="1"/>
  <c r="Z8" i="4"/>
  <c r="AG8" i="4" s="1"/>
  <c r="Z61" i="4"/>
  <c r="AG61" i="4" s="1"/>
  <c r="Z38" i="4"/>
  <c r="AG38" i="4" s="1"/>
  <c r="Z9" i="4"/>
  <c r="AG9" i="4" s="1"/>
  <c r="Z49" i="4"/>
  <c r="AG49" i="4" s="1"/>
  <c r="Z37" i="4"/>
  <c r="AG37" i="4" s="1"/>
  <c r="Z16" i="4"/>
  <c r="AG16" i="4" s="1"/>
  <c r="Z58" i="4"/>
  <c r="AG58" i="4" s="1"/>
  <c r="Z30" i="4"/>
  <c r="AG30" i="4" s="1"/>
  <c r="Z18" i="4"/>
  <c r="AG18" i="4" s="1"/>
  <c r="Z26" i="4"/>
  <c r="AG26" i="4" s="1"/>
  <c r="Z36" i="4"/>
  <c r="AG36" i="4" s="1"/>
  <c r="M7" i="4"/>
  <c r="AE7" i="4" s="1"/>
  <c r="Z17" i="4"/>
  <c r="AG17" i="4" s="1"/>
  <c r="Z5" i="4"/>
  <c r="AG5" i="4" s="1"/>
  <c r="Z56" i="4"/>
  <c r="AG56" i="4" s="1"/>
  <c r="Z27" i="4"/>
  <c r="AG27" i="4" s="1"/>
  <c r="O40" i="12" l="1"/>
  <c r="O45" i="12"/>
  <c r="O42" i="12"/>
  <c r="AE5" i="4"/>
  <c r="M80" i="4"/>
  <c r="AF3" i="4"/>
  <c r="Y80" i="4"/>
  <c r="Z3" i="4"/>
  <c r="Z72" i="4"/>
  <c r="AG72" i="4" s="1"/>
  <c r="Z7" i="4"/>
  <c r="AG7" i="4" s="1"/>
  <c r="AG3" i="4" l="1"/>
  <c r="Z80" i="4"/>
  <c r="L1" i="2"/>
  <c r="Y4" i="1" l="1"/>
  <c r="AF4" i="1" s="1"/>
  <c r="Y7" i="1"/>
  <c r="AF7" i="1" s="1"/>
  <c r="Y8" i="1"/>
  <c r="AF8" i="1" s="1"/>
  <c r="Y9" i="1"/>
  <c r="AF9" i="1" s="1"/>
  <c r="Y10" i="1"/>
  <c r="AF10" i="1" s="1"/>
  <c r="Y11" i="1"/>
  <c r="AF11" i="1" s="1"/>
  <c r="Y12" i="1"/>
  <c r="AF12" i="1" s="1"/>
  <c r="Y13" i="1"/>
  <c r="AF13" i="1" s="1"/>
  <c r="Y14" i="1"/>
  <c r="AF14" i="1" s="1"/>
  <c r="Y15" i="1"/>
  <c r="AF15" i="1" s="1"/>
  <c r="Y17" i="1"/>
  <c r="AF17" i="1" s="1"/>
  <c r="AF19" i="1"/>
  <c r="Y21" i="1"/>
  <c r="AF21" i="1" s="1"/>
  <c r="Y22" i="1"/>
  <c r="AF22" i="1" s="1"/>
  <c r="Y25" i="1"/>
  <c r="AF25" i="1" s="1"/>
  <c r="Y26" i="1"/>
  <c r="AF26" i="1" s="1"/>
  <c r="Y27" i="1"/>
  <c r="AF27" i="1" s="1"/>
  <c r="Y29" i="1"/>
  <c r="AF29" i="1" s="1"/>
  <c r="Y32" i="1"/>
  <c r="AF32" i="1" s="1"/>
  <c r="Y33" i="1"/>
  <c r="AF33" i="1" s="1"/>
  <c r="Y35" i="1"/>
  <c r="AF35" i="1" s="1"/>
  <c r="Y36" i="1"/>
  <c r="AF36" i="1" s="1"/>
  <c r="Y37" i="1"/>
  <c r="AF37" i="1" s="1"/>
  <c r="Y40" i="1"/>
  <c r="AF40" i="1" s="1"/>
  <c r="Y42" i="1"/>
  <c r="AF42" i="1" s="1"/>
  <c r="Y43" i="1"/>
  <c r="AF43" i="1" s="1"/>
  <c r="Y44" i="1"/>
  <c r="AF44" i="1" s="1"/>
  <c r="Y45" i="1"/>
  <c r="AF45" i="1" s="1"/>
  <c r="Y46" i="1"/>
  <c r="AF46" i="1" s="1"/>
  <c r="Y48" i="1"/>
  <c r="AF48" i="1" s="1"/>
  <c r="Y51" i="1"/>
  <c r="AF51" i="1" s="1"/>
  <c r="Y52" i="1"/>
  <c r="AF52" i="1" s="1"/>
  <c r="Y54" i="1"/>
  <c r="AF54" i="1" s="1"/>
  <c r="Y55" i="1"/>
  <c r="AF55" i="1" s="1"/>
  <c r="Y56" i="1"/>
  <c r="AF56" i="1" s="1"/>
  <c r="Y57" i="1"/>
  <c r="AF57" i="1" s="1"/>
  <c r="Y58" i="1"/>
  <c r="AF58" i="1" s="1"/>
  <c r="Y59" i="1"/>
  <c r="AF59" i="1" s="1"/>
  <c r="Y60" i="1"/>
  <c r="AF60" i="1" s="1"/>
  <c r="Y61" i="1"/>
  <c r="AF61" i="1" s="1"/>
  <c r="Y62" i="1"/>
  <c r="AF62" i="1" s="1"/>
  <c r="Y63" i="1"/>
  <c r="AF63" i="1" s="1"/>
  <c r="Y65" i="1"/>
  <c r="AF65" i="1" s="1"/>
  <c r="Y66" i="1"/>
  <c r="AF66" i="1" s="1"/>
  <c r="Y67" i="1"/>
  <c r="AF67" i="1" s="1"/>
  <c r="Y68" i="1"/>
  <c r="AF68" i="1" s="1"/>
  <c r="Y69" i="1"/>
  <c r="AF69" i="1" s="1"/>
  <c r="Y70" i="1"/>
  <c r="AF70" i="1" s="1"/>
  <c r="Y71" i="1"/>
  <c r="AF71" i="1" s="1"/>
  <c r="Y3" i="1"/>
  <c r="AF3" i="1" l="1"/>
  <c r="G66" i="1"/>
  <c r="G67" i="1"/>
  <c r="G68" i="1"/>
  <c r="G69" i="1"/>
  <c r="G70" i="1"/>
  <c r="G71" i="1"/>
  <c r="G4" i="1"/>
  <c r="G5" i="1"/>
  <c r="G6" i="1"/>
  <c r="J6" i="1" s="1"/>
  <c r="G7" i="1"/>
  <c r="G24" i="11" s="1"/>
  <c r="G8" i="1"/>
  <c r="J8" i="1" s="1"/>
  <c r="G9" i="1"/>
  <c r="J9" i="1" s="1"/>
  <c r="G11" i="1"/>
  <c r="G25" i="11" s="1"/>
  <c r="M44" i="12" s="1"/>
  <c r="G12" i="1"/>
  <c r="G13" i="1"/>
  <c r="G14" i="1"/>
  <c r="J14" i="1" s="1"/>
  <c r="G15" i="1"/>
  <c r="G16" i="1"/>
  <c r="G17" i="1"/>
  <c r="J17" i="1" s="1"/>
  <c r="G18" i="1"/>
  <c r="J18" i="1" s="1"/>
  <c r="G19" i="1"/>
  <c r="G20" i="1"/>
  <c r="J20" i="1" s="1"/>
  <c r="G23" i="1"/>
  <c r="G24" i="1"/>
  <c r="J24" i="1" s="1"/>
  <c r="G25" i="1"/>
  <c r="J25" i="1" s="1"/>
  <c r="G26" i="1"/>
  <c r="J26" i="1" s="1"/>
  <c r="G27" i="1"/>
  <c r="G28" i="1"/>
  <c r="J28" i="1" s="1"/>
  <c r="G29" i="1"/>
  <c r="J29" i="1" s="1"/>
  <c r="G30" i="1"/>
  <c r="J30" i="1" s="1"/>
  <c r="G31" i="1"/>
  <c r="G32" i="1"/>
  <c r="J32" i="1" s="1"/>
  <c r="G33" i="1"/>
  <c r="G34" i="1"/>
  <c r="J34" i="1" s="1"/>
  <c r="G36" i="1"/>
  <c r="J36" i="1" s="1"/>
  <c r="G37" i="1"/>
  <c r="G38" i="1"/>
  <c r="J38" i="1" s="1"/>
  <c r="G40" i="1"/>
  <c r="J40" i="1" s="1"/>
  <c r="G41" i="1"/>
  <c r="J41" i="1" s="1"/>
  <c r="G42" i="1"/>
  <c r="J42" i="1" s="1"/>
  <c r="G43" i="1"/>
  <c r="G44" i="1"/>
  <c r="G45" i="1"/>
  <c r="G46" i="1"/>
  <c r="G47" i="1"/>
  <c r="G48" i="1"/>
  <c r="J48" i="1" s="1"/>
  <c r="G49" i="1"/>
  <c r="J49" i="1" s="1"/>
  <c r="G50" i="1"/>
  <c r="J50" i="1" s="1"/>
  <c r="G51" i="1"/>
  <c r="G34" i="11" s="1"/>
  <c r="G52" i="1"/>
  <c r="J52" i="1" s="1"/>
  <c r="G53" i="1"/>
  <c r="J53" i="1" s="1"/>
  <c r="G54" i="1"/>
  <c r="G55" i="1"/>
  <c r="G36" i="11" s="1"/>
  <c r="G56" i="1"/>
  <c r="J56" i="1" s="1"/>
  <c r="G57" i="1"/>
  <c r="G58" i="1"/>
  <c r="G59" i="1"/>
  <c r="G39" i="11" s="1"/>
  <c r="G60" i="1"/>
  <c r="G61" i="1"/>
  <c r="J61" i="1" s="1"/>
  <c r="G62" i="1"/>
  <c r="G63" i="1"/>
  <c r="G64" i="1"/>
  <c r="J64" i="1" s="1"/>
  <c r="G65" i="1"/>
  <c r="G3" i="1"/>
  <c r="M32" i="12" l="1"/>
  <c r="M23" i="12"/>
  <c r="M30" i="12"/>
  <c r="H24" i="11"/>
  <c r="H36" i="11"/>
  <c r="M33" i="12"/>
  <c r="J60" i="1"/>
  <c r="G40" i="11"/>
  <c r="J44" i="1"/>
  <c r="G31" i="11"/>
  <c r="J62" i="1"/>
  <c r="G41" i="11"/>
  <c r="J54" i="1"/>
  <c r="G35" i="11"/>
  <c r="J46" i="1"/>
  <c r="G32" i="11"/>
  <c r="J37" i="1"/>
  <c r="G30" i="11"/>
  <c r="M48" i="12" s="1"/>
  <c r="J69" i="1"/>
  <c r="G43" i="11"/>
  <c r="M9" i="12" s="1"/>
  <c r="J65" i="1"/>
  <c r="G42" i="11"/>
  <c r="J57" i="1"/>
  <c r="G37" i="11"/>
  <c r="M21" i="12" s="1"/>
  <c r="J45" i="1"/>
  <c r="G33" i="11"/>
  <c r="M17" i="12" s="1"/>
  <c r="J13" i="1"/>
  <c r="G28" i="11"/>
  <c r="M12" i="12" s="1"/>
  <c r="J4" i="1"/>
  <c r="G23" i="11"/>
  <c r="M46" i="12" s="1"/>
  <c r="J68" i="1"/>
  <c r="G46" i="11"/>
  <c r="M49" i="12" s="1"/>
  <c r="J12" i="1"/>
  <c r="G27" i="11"/>
  <c r="M11" i="12" s="1"/>
  <c r="J67" i="1"/>
  <c r="G45" i="11"/>
  <c r="M29" i="12" s="1"/>
  <c r="H39" i="11"/>
  <c r="I39" i="11"/>
  <c r="H34" i="11"/>
  <c r="J33" i="1"/>
  <c r="G29" i="11"/>
  <c r="M13" i="12" s="1"/>
  <c r="H25" i="11"/>
  <c r="J70" i="1"/>
  <c r="G26" i="11"/>
  <c r="J66" i="1"/>
  <c r="G44" i="11"/>
  <c r="M28" i="12" s="1"/>
  <c r="J58" i="1"/>
  <c r="G38" i="11"/>
  <c r="M27" i="12" s="1"/>
  <c r="M19" i="8"/>
  <c r="N19" i="8"/>
  <c r="J22" i="1"/>
  <c r="M9" i="8"/>
  <c r="N9" i="8"/>
  <c r="J21" i="1"/>
  <c r="J3" i="1"/>
  <c r="J5" i="1"/>
  <c r="K16" i="1"/>
  <c r="K72" i="1" s="1"/>
  <c r="J16" i="1"/>
  <c r="I63" i="1"/>
  <c r="J63" i="1"/>
  <c r="I59" i="1"/>
  <c r="J59" i="1"/>
  <c r="I55" i="1"/>
  <c r="J55" i="1"/>
  <c r="I51" i="1"/>
  <c r="J51" i="1"/>
  <c r="I47" i="1"/>
  <c r="U47" i="1" s="1"/>
  <c r="Y47" i="1" s="1"/>
  <c r="AF47" i="1" s="1"/>
  <c r="J47" i="1"/>
  <c r="I43" i="1"/>
  <c r="J43" i="1"/>
  <c r="I39" i="1"/>
  <c r="J39" i="1"/>
  <c r="I35" i="1"/>
  <c r="J35" i="1"/>
  <c r="I31" i="1"/>
  <c r="U31" i="1" s="1"/>
  <c r="Y31" i="1" s="1"/>
  <c r="AF31" i="1" s="1"/>
  <c r="J31" i="1"/>
  <c r="I27" i="1"/>
  <c r="J27" i="1"/>
  <c r="I23" i="1"/>
  <c r="J23" i="1"/>
  <c r="I19" i="1"/>
  <c r="J19" i="1"/>
  <c r="I15" i="1"/>
  <c r="J15" i="1"/>
  <c r="I11" i="1"/>
  <c r="J11" i="1"/>
  <c r="I7" i="1"/>
  <c r="J7" i="1"/>
  <c r="I71" i="1"/>
  <c r="J71" i="1"/>
  <c r="I67" i="1"/>
  <c r="I66" i="1"/>
  <c r="M66" i="1" s="1"/>
  <c r="AE66" i="1" s="1"/>
  <c r="I58" i="1"/>
  <c r="M58" i="1" s="1"/>
  <c r="AE58" i="1" s="1"/>
  <c r="I46" i="1"/>
  <c r="M46" i="1" s="1"/>
  <c r="AE46" i="1" s="1"/>
  <c r="I34" i="1"/>
  <c r="M34" i="1" s="1"/>
  <c r="AE34" i="1" s="1"/>
  <c r="I26" i="1"/>
  <c r="M26" i="1" s="1"/>
  <c r="AE26" i="1" s="1"/>
  <c r="I14" i="1"/>
  <c r="M14" i="1" s="1"/>
  <c r="AE14" i="1" s="1"/>
  <c r="I6" i="1"/>
  <c r="U6" i="1" s="1"/>
  <c r="Y6" i="1" s="1"/>
  <c r="AF6" i="1" s="1"/>
  <c r="I69" i="1"/>
  <c r="M69" i="1" s="1"/>
  <c r="AE69" i="1" s="1"/>
  <c r="I65" i="1"/>
  <c r="M65" i="1" s="1"/>
  <c r="AE65" i="1" s="1"/>
  <c r="I61" i="1"/>
  <c r="I57" i="1"/>
  <c r="M57" i="1" s="1"/>
  <c r="AE57" i="1" s="1"/>
  <c r="I53" i="1"/>
  <c r="I49" i="1"/>
  <c r="U49" i="1" s="1"/>
  <c r="Y49" i="1" s="1"/>
  <c r="AF49" i="1" s="1"/>
  <c r="I45" i="1"/>
  <c r="M45" i="1" s="1"/>
  <c r="AE45" i="1" s="1"/>
  <c r="I41" i="1"/>
  <c r="I37" i="1"/>
  <c r="M37" i="1" s="1"/>
  <c r="AE37" i="1" s="1"/>
  <c r="I33" i="1"/>
  <c r="M33" i="1" s="1"/>
  <c r="AE33" i="1" s="1"/>
  <c r="I29" i="1"/>
  <c r="M29" i="1" s="1"/>
  <c r="AE29" i="1" s="1"/>
  <c r="I25" i="1"/>
  <c r="M25" i="1" s="1"/>
  <c r="AE25" i="1" s="1"/>
  <c r="I21" i="1"/>
  <c r="I17" i="1"/>
  <c r="M17" i="1" s="1"/>
  <c r="AE17" i="1" s="1"/>
  <c r="I13" i="1"/>
  <c r="I9" i="1"/>
  <c r="M9" i="1" s="1"/>
  <c r="AE9" i="1" s="1"/>
  <c r="I5" i="1"/>
  <c r="I70" i="1"/>
  <c r="M70" i="1" s="1"/>
  <c r="AE70" i="1" s="1"/>
  <c r="I54" i="1"/>
  <c r="M54" i="1" s="1"/>
  <c r="AE54" i="1" s="1"/>
  <c r="I42" i="1"/>
  <c r="M42" i="1" s="1"/>
  <c r="AE42" i="1" s="1"/>
  <c r="I22" i="1"/>
  <c r="I3" i="1"/>
  <c r="I68" i="1"/>
  <c r="M68" i="1" s="1"/>
  <c r="AE68" i="1" s="1"/>
  <c r="I64" i="1"/>
  <c r="M64" i="1" s="1"/>
  <c r="AE64" i="1" s="1"/>
  <c r="I60" i="1"/>
  <c r="I56" i="1"/>
  <c r="M56" i="1" s="1"/>
  <c r="AE56" i="1" s="1"/>
  <c r="I52" i="1"/>
  <c r="M52" i="1" s="1"/>
  <c r="AE52" i="1" s="1"/>
  <c r="I48" i="1"/>
  <c r="I44" i="1"/>
  <c r="I40" i="1"/>
  <c r="M40" i="1" s="1"/>
  <c r="AE40" i="1" s="1"/>
  <c r="I36" i="1"/>
  <c r="M36" i="1" s="1"/>
  <c r="AE36" i="1" s="1"/>
  <c r="I32" i="1"/>
  <c r="M32" i="1" s="1"/>
  <c r="AE32" i="1" s="1"/>
  <c r="I28" i="1"/>
  <c r="U28" i="1" s="1"/>
  <c r="Y28" i="1" s="1"/>
  <c r="AF28" i="1" s="1"/>
  <c r="I24" i="1"/>
  <c r="M24" i="1" s="1"/>
  <c r="AE24" i="1" s="1"/>
  <c r="I20" i="1"/>
  <c r="I16" i="1"/>
  <c r="I12" i="1"/>
  <c r="M12" i="1" s="1"/>
  <c r="AE12" i="1" s="1"/>
  <c r="I8" i="1"/>
  <c r="M8" i="1" s="1"/>
  <c r="AE8" i="1" s="1"/>
  <c r="I4" i="1"/>
  <c r="M4" i="1" s="1"/>
  <c r="AE4" i="1" s="1"/>
  <c r="I62" i="1"/>
  <c r="M62" i="1" s="1"/>
  <c r="AE62" i="1" s="1"/>
  <c r="I50" i="1"/>
  <c r="U50" i="1" s="1"/>
  <c r="Y50" i="1" s="1"/>
  <c r="AF50" i="1" s="1"/>
  <c r="I38" i="1"/>
  <c r="M38" i="1" s="1"/>
  <c r="AE38" i="1" s="1"/>
  <c r="I30" i="1"/>
  <c r="M30" i="1" s="1"/>
  <c r="AE30" i="1" s="1"/>
  <c r="I18" i="1"/>
  <c r="M18" i="1" s="1"/>
  <c r="AE18" i="1" s="1"/>
  <c r="O32" i="12" l="1"/>
  <c r="O23" i="12"/>
  <c r="M25" i="12"/>
  <c r="M19" i="12"/>
  <c r="M41" i="12"/>
  <c r="M15" i="12"/>
  <c r="M7" i="12"/>
  <c r="N32" i="12"/>
  <c r="N23" i="12"/>
  <c r="I34" i="11"/>
  <c r="M36" i="12"/>
  <c r="M24" i="12"/>
  <c r="H27" i="11"/>
  <c r="N11" i="12" s="1"/>
  <c r="M18" i="12"/>
  <c r="I36" i="11"/>
  <c r="O33" i="12" s="1"/>
  <c r="N33" i="12"/>
  <c r="H29" i="11"/>
  <c r="N13" i="12" s="1"/>
  <c r="M26" i="12"/>
  <c r="H33" i="11"/>
  <c r="N17" i="12" s="1"/>
  <c r="M31" i="12"/>
  <c r="H45" i="11"/>
  <c r="M16" i="12"/>
  <c r="H28" i="11"/>
  <c r="N12" i="12" s="1"/>
  <c r="M39" i="12"/>
  <c r="H32" i="11"/>
  <c r="M14" i="12"/>
  <c r="H41" i="11"/>
  <c r="M20" i="12"/>
  <c r="H42" i="11"/>
  <c r="M8" i="12"/>
  <c r="H37" i="11"/>
  <c r="N21" i="12" s="1"/>
  <c r="M22" i="12"/>
  <c r="H44" i="11"/>
  <c r="N28" i="12" s="1"/>
  <c r="M10" i="12"/>
  <c r="I25" i="11"/>
  <c r="O44" i="12" s="1"/>
  <c r="N44" i="12"/>
  <c r="I24" i="11"/>
  <c r="N29" i="12"/>
  <c r="H38" i="11"/>
  <c r="H26" i="11"/>
  <c r="H23" i="11"/>
  <c r="N46" i="12" s="1"/>
  <c r="H30" i="11"/>
  <c r="H35" i="11"/>
  <c r="N19" i="12" s="1"/>
  <c r="H31" i="11"/>
  <c r="H46" i="11"/>
  <c r="N49" i="12" s="1"/>
  <c r="H43" i="11"/>
  <c r="N9" i="12" s="1"/>
  <c r="H40" i="11"/>
  <c r="M21" i="1"/>
  <c r="AE21" i="1" s="1"/>
  <c r="M17" i="8"/>
  <c r="N17" i="8"/>
  <c r="O19" i="8"/>
  <c r="M18" i="8"/>
  <c r="N18" i="8"/>
  <c r="M71" i="1"/>
  <c r="AE71" i="1" s="1"/>
  <c r="M11" i="1"/>
  <c r="AE11" i="1" s="1"/>
  <c r="M19" i="1"/>
  <c r="AE19" i="1" s="1"/>
  <c r="M27" i="1"/>
  <c r="AE27" i="1" s="1"/>
  <c r="M35" i="1"/>
  <c r="AE35" i="1" s="1"/>
  <c r="M43" i="1"/>
  <c r="AE43" i="1" s="1"/>
  <c r="M51" i="1"/>
  <c r="AE51" i="1" s="1"/>
  <c r="M59" i="1"/>
  <c r="AE59" i="1" s="1"/>
  <c r="M3" i="1"/>
  <c r="Z3" i="1" s="1"/>
  <c r="M5" i="1"/>
  <c r="AE5" i="1" s="1"/>
  <c r="M7" i="1"/>
  <c r="AE7" i="1" s="1"/>
  <c r="M15" i="1"/>
  <c r="AE15" i="1" s="1"/>
  <c r="M23" i="1"/>
  <c r="AE23" i="1" s="1"/>
  <c r="M39" i="1"/>
  <c r="AE39" i="1" s="1"/>
  <c r="M55" i="1"/>
  <c r="AE55" i="1" s="1"/>
  <c r="M63" i="1"/>
  <c r="AE63" i="1" s="1"/>
  <c r="M47" i="1"/>
  <c r="AE47" i="1" s="1"/>
  <c r="U39" i="1"/>
  <c r="Y39" i="1" s="1"/>
  <c r="AF39" i="1" s="1"/>
  <c r="M31" i="1"/>
  <c r="AE31" i="1" s="1"/>
  <c r="Y23" i="1"/>
  <c r="AF23" i="1" s="1"/>
  <c r="U5" i="1"/>
  <c r="M67" i="1"/>
  <c r="AE67" i="1" s="1"/>
  <c r="Z70" i="1"/>
  <c r="AG70" i="1" s="1"/>
  <c r="Z69" i="1"/>
  <c r="AG69" i="1" s="1"/>
  <c r="Z8" i="1"/>
  <c r="AG8" i="1" s="1"/>
  <c r="Z40" i="1"/>
  <c r="AG40" i="1" s="1"/>
  <c r="Z56" i="1"/>
  <c r="AG56" i="1" s="1"/>
  <c r="Z17" i="1"/>
  <c r="AG17" i="1" s="1"/>
  <c r="Z33" i="1"/>
  <c r="AG33" i="1" s="1"/>
  <c r="Z65" i="1"/>
  <c r="AG65" i="1" s="1"/>
  <c r="Z26" i="1"/>
  <c r="AG26" i="1" s="1"/>
  <c r="Z66" i="1"/>
  <c r="AG66" i="1" s="1"/>
  <c r="Z12" i="1"/>
  <c r="AG12" i="1" s="1"/>
  <c r="Z21" i="1"/>
  <c r="AG21" i="1" s="1"/>
  <c r="Z37" i="1"/>
  <c r="AG37" i="1" s="1"/>
  <c r="Z62" i="1"/>
  <c r="AG62" i="1" s="1"/>
  <c r="Z32" i="1"/>
  <c r="AG32" i="1" s="1"/>
  <c r="Z42" i="1"/>
  <c r="AG42" i="1" s="1"/>
  <c r="Z9" i="1"/>
  <c r="AG9" i="1" s="1"/>
  <c r="Z25" i="1"/>
  <c r="AG25" i="1" s="1"/>
  <c r="Z57" i="1"/>
  <c r="AG57" i="1" s="1"/>
  <c r="Z46" i="1"/>
  <c r="AG46" i="1" s="1"/>
  <c r="Z4" i="1"/>
  <c r="AG4" i="1" s="1"/>
  <c r="Z36" i="1"/>
  <c r="AG36" i="1" s="1"/>
  <c r="Z52" i="1"/>
  <c r="AG52" i="1" s="1"/>
  <c r="Z68" i="1"/>
  <c r="AG68" i="1" s="1"/>
  <c r="Z54" i="1"/>
  <c r="AG54" i="1" s="1"/>
  <c r="Z29" i="1"/>
  <c r="AG29" i="1" s="1"/>
  <c r="Z45" i="1"/>
  <c r="AG45" i="1" s="1"/>
  <c r="Z14" i="1"/>
  <c r="AG14" i="1" s="1"/>
  <c r="Z58" i="1"/>
  <c r="AG58" i="1" s="1"/>
  <c r="M41" i="1"/>
  <c r="AE41" i="1" s="1"/>
  <c r="M53" i="1"/>
  <c r="AE53" i="1" s="1"/>
  <c r="M61" i="1"/>
  <c r="AE61" i="1" s="1"/>
  <c r="M20" i="1"/>
  <c r="AE20" i="1" s="1"/>
  <c r="M13" i="1"/>
  <c r="AE13" i="1" s="1"/>
  <c r="M50" i="1"/>
  <c r="AE50" i="1" s="1"/>
  <c r="M48" i="1"/>
  <c r="AE48" i="1" s="1"/>
  <c r="U18" i="1"/>
  <c r="Y18" i="1" s="1"/>
  <c r="AF18" i="1" s="1"/>
  <c r="M16" i="1"/>
  <c r="AE16" i="1" s="1"/>
  <c r="U34" i="1"/>
  <c r="Y34" i="1" s="1"/>
  <c r="AF34" i="1" s="1"/>
  <c r="M22" i="1"/>
  <c r="AE22" i="1" s="1"/>
  <c r="M49" i="1"/>
  <c r="AE49" i="1" s="1"/>
  <c r="U38" i="1"/>
  <c r="Y38" i="1" s="1"/>
  <c r="AF38" i="1" s="1"/>
  <c r="U64" i="1"/>
  <c r="Y64" i="1" s="1"/>
  <c r="AF64" i="1" s="1"/>
  <c r="U24" i="1"/>
  <c r="Y24" i="1" s="1"/>
  <c r="AF24" i="1" s="1"/>
  <c r="U16" i="1"/>
  <c r="Y16" i="1" s="1"/>
  <c r="AF16" i="1" s="1"/>
  <c r="Y30" i="1"/>
  <c r="AF30" i="1" s="1"/>
  <c r="U41" i="1"/>
  <c r="Y41" i="1" s="1"/>
  <c r="AF41" i="1" s="1"/>
  <c r="U20" i="1"/>
  <c r="Y20" i="1" s="1"/>
  <c r="AF20" i="1" s="1"/>
  <c r="U53" i="1"/>
  <c r="Y53" i="1" s="1"/>
  <c r="AF53" i="1" s="1"/>
  <c r="M44" i="1"/>
  <c r="AE44" i="1" s="1"/>
  <c r="M28" i="1"/>
  <c r="AE28" i="1" s="1"/>
  <c r="M60" i="1"/>
  <c r="AE60" i="1" s="1"/>
  <c r="M6" i="1"/>
  <c r="AE6" i="1" s="1"/>
  <c r="N36" i="12" l="1"/>
  <c r="N24" i="12"/>
  <c r="N41" i="12"/>
  <c r="N15" i="12"/>
  <c r="I31" i="11"/>
  <c r="I23" i="11"/>
  <c r="O46" i="12" s="1"/>
  <c r="O29" i="12"/>
  <c r="I43" i="11"/>
  <c r="O9" i="12" s="1"/>
  <c r="N30" i="12"/>
  <c r="I35" i="11"/>
  <c r="N25" i="12"/>
  <c r="I40" i="11"/>
  <c r="I30" i="11"/>
  <c r="O48" i="12" s="1"/>
  <c r="N48" i="12"/>
  <c r="I38" i="11"/>
  <c r="O27" i="12" s="1"/>
  <c r="N27" i="12"/>
  <c r="I37" i="11"/>
  <c r="N22" i="12"/>
  <c r="I41" i="11"/>
  <c r="O20" i="12" s="1"/>
  <c r="N20" i="12"/>
  <c r="I28" i="11"/>
  <c r="N39" i="12"/>
  <c r="I33" i="11"/>
  <c r="N31" i="12"/>
  <c r="I46" i="11"/>
  <c r="O49" i="12" s="1"/>
  <c r="I26" i="11"/>
  <c r="O7" i="12" s="1"/>
  <c r="N7" i="12"/>
  <c r="I44" i="11"/>
  <c r="N10" i="12"/>
  <c r="I42" i="11"/>
  <c r="O8" i="12" s="1"/>
  <c r="N8" i="12"/>
  <c r="I32" i="11"/>
  <c r="N14" i="12"/>
  <c r="I45" i="11"/>
  <c r="O16" i="12" s="1"/>
  <c r="N16" i="12"/>
  <c r="I29" i="11"/>
  <c r="N26" i="12"/>
  <c r="I27" i="11"/>
  <c r="N18" i="12"/>
  <c r="Z31" i="1"/>
  <c r="AG31" i="1" s="1"/>
  <c r="Z43" i="1"/>
  <c r="AG43" i="1" s="1"/>
  <c r="Z11" i="1"/>
  <c r="AG11" i="1" s="1"/>
  <c r="Z47" i="1"/>
  <c r="AG47" i="1" s="1"/>
  <c r="Z15" i="1"/>
  <c r="AG15" i="1" s="1"/>
  <c r="Z71" i="1"/>
  <c r="AG71" i="1" s="1"/>
  <c r="Z63" i="1"/>
  <c r="AG63" i="1" s="1"/>
  <c r="Z35" i="1"/>
  <c r="AG35" i="1" s="1"/>
  <c r="O17" i="8"/>
  <c r="O18" i="8"/>
  <c r="O9" i="8"/>
  <c r="Z7" i="1"/>
  <c r="AG7" i="1" s="1"/>
  <c r="Z67" i="1"/>
  <c r="AG67" i="1" s="1"/>
  <c r="Z51" i="1"/>
  <c r="AG51" i="1" s="1"/>
  <c r="Z27" i="1"/>
  <c r="AG27" i="1" s="1"/>
  <c r="Z59" i="1"/>
  <c r="AG59" i="1" s="1"/>
  <c r="Z19" i="1"/>
  <c r="AG19" i="1" s="1"/>
  <c r="Z55" i="1"/>
  <c r="AG55" i="1" s="1"/>
  <c r="AG3" i="1"/>
  <c r="Y5" i="1"/>
  <c r="Z5" i="1" s="1"/>
  <c r="AG5" i="1" s="1"/>
  <c r="U72" i="1"/>
  <c r="Z39" i="1"/>
  <c r="AG39" i="1" s="1"/>
  <c r="AE3" i="1"/>
  <c r="Z23" i="1"/>
  <c r="AG23" i="1" s="1"/>
  <c r="Z24" i="1"/>
  <c r="AG24" i="1" s="1"/>
  <c r="Z64" i="1"/>
  <c r="AG64" i="1" s="1"/>
  <c r="Z38" i="1"/>
  <c r="AG38" i="1" s="1"/>
  <c r="Z30" i="1"/>
  <c r="AG30" i="1" s="1"/>
  <c r="Z34" i="1"/>
  <c r="AG34" i="1" s="1"/>
  <c r="Z18" i="1"/>
  <c r="AG18" i="1" s="1"/>
  <c r="Z49" i="1"/>
  <c r="AG49" i="1" s="1"/>
  <c r="Z28" i="1"/>
  <c r="AG28" i="1" s="1"/>
  <c r="Z22" i="1"/>
  <c r="AG22" i="1" s="1"/>
  <c r="Z61" i="1"/>
  <c r="AG61" i="1" s="1"/>
  <c r="Z60" i="1"/>
  <c r="AG60" i="1" s="1"/>
  <c r="Z20" i="1"/>
  <c r="AG20" i="1" s="1"/>
  <c r="Z48" i="1"/>
  <c r="AG48" i="1" s="1"/>
  <c r="Z44" i="1"/>
  <c r="AG44" i="1" s="1"/>
  <c r="Z50" i="1"/>
  <c r="AG50" i="1" s="1"/>
  <c r="Z53" i="1"/>
  <c r="AG53" i="1" s="1"/>
  <c r="Z6" i="1"/>
  <c r="AG6" i="1" s="1"/>
  <c r="Z16" i="1"/>
  <c r="AG16" i="1" s="1"/>
  <c r="Z13" i="1"/>
  <c r="AG13" i="1" s="1"/>
  <c r="Z41" i="1"/>
  <c r="AG41" i="1" s="1"/>
  <c r="O31" i="12" l="1"/>
  <c r="O17" i="12"/>
  <c r="O18" i="12"/>
  <c r="O11" i="12"/>
  <c r="O25" i="12"/>
  <c r="O19" i="12"/>
  <c r="O39" i="12"/>
  <c r="O12" i="12"/>
  <c r="O22" i="12"/>
  <c r="O21" i="12"/>
  <c r="O41" i="12"/>
  <c r="O15" i="12"/>
  <c r="O26" i="12"/>
  <c r="O13" i="12"/>
  <c r="O14" i="12"/>
  <c r="O10" i="12"/>
  <c r="O28" i="12"/>
  <c r="O36" i="12"/>
  <c r="O24" i="12"/>
  <c r="O30" i="12"/>
  <c r="AF5" i="1"/>
  <c r="Y72" i="1"/>
  <c r="G72" i="1"/>
  <c r="I10" i="1"/>
  <c r="I72" i="1" s="1"/>
  <c r="J10" i="1"/>
  <c r="J72" i="1" s="1"/>
  <c r="M10" i="1" l="1"/>
  <c r="AE10" i="1" s="1"/>
  <c r="M7" i="8"/>
  <c r="N7" i="8"/>
  <c r="Z10" i="1" l="1"/>
  <c r="M72" i="1"/>
  <c r="AG10" i="1"/>
  <c r="Z72" i="1"/>
  <c r="O7" i="8" l="1"/>
</calcChain>
</file>

<file path=xl/sharedStrings.xml><?xml version="1.0" encoding="utf-8"?>
<sst xmlns="http://schemas.openxmlformats.org/spreadsheetml/2006/main" count="1154" uniqueCount="372">
  <si>
    <t>S.NO</t>
  </si>
  <si>
    <t>EMP ID</t>
  </si>
  <si>
    <t>EMP NAME</t>
  </si>
  <si>
    <t>PLACE OF WORKING</t>
  </si>
  <si>
    <t>SWAMY NAIDU CHIRIKI</t>
  </si>
  <si>
    <t>GPS BALESU</t>
  </si>
  <si>
    <t>SURYANARAYANA YADLA</t>
  </si>
  <si>
    <t>SANKARA RAO MANDANGI</t>
  </si>
  <si>
    <t>KESAVARAO VATAKA</t>
  </si>
  <si>
    <t>RAMARAO ADDAKULA</t>
  </si>
  <si>
    <t>GPS BEERUPADU</t>
  </si>
  <si>
    <t>YOGENDRA MUTAKA</t>
  </si>
  <si>
    <t>GPS BODLAGUDA</t>
  </si>
  <si>
    <t>RAJU ADDAKULA</t>
  </si>
  <si>
    <t>BHANU TAPPATLA</t>
  </si>
  <si>
    <t>GPS CH BINNIDI</t>
  </si>
  <si>
    <t xml:space="preserve">SUJATHA JANNIMARRI </t>
  </si>
  <si>
    <t>KAMENDARAO NIMMALA</t>
  </si>
  <si>
    <t>GPS ELWINPETA</t>
  </si>
  <si>
    <t>SOBHAN BABU NIMMALA</t>
  </si>
  <si>
    <t>PADMA KADRAKA</t>
  </si>
  <si>
    <t>MANOHARARAO BIDDIKA</t>
  </si>
  <si>
    <t>GPS G L PURAM</t>
  </si>
  <si>
    <t>HYMAVATHI ROKALLA</t>
  </si>
  <si>
    <t>REVATHI MANDANGI</t>
  </si>
  <si>
    <t>SANDHARANI MARADANA</t>
  </si>
  <si>
    <t>SRINIVAS ADIVANNA</t>
  </si>
  <si>
    <t>GPS GADIVANKADHARA</t>
  </si>
  <si>
    <t>PRASANTH KOLAKA</t>
  </si>
  <si>
    <t>RAVI KUMAR CHUKKA</t>
  </si>
  <si>
    <t>GPS GEESADA</t>
  </si>
  <si>
    <t>SANKARARAO NIMMAKA</t>
  </si>
  <si>
    <t>KALAWATI BIDDIKA</t>
  </si>
  <si>
    <t>GPS JK PADU COLNY</t>
  </si>
  <si>
    <t>RADHIKA TOYAKA</t>
  </si>
  <si>
    <t>VISWA NADHAM BIDDIKA</t>
  </si>
  <si>
    <t>GPS K SIVADA</t>
  </si>
  <si>
    <t xml:space="preserve">RAJESH PATTIKA   </t>
  </si>
  <si>
    <t>ANANDA SATEESH KUMAR YAMALA</t>
  </si>
  <si>
    <t>GPS KEESARI</t>
  </si>
  <si>
    <t>RAVIKUMAR MANDANGI</t>
  </si>
  <si>
    <t>KULAPATHI RAO GANTA</t>
  </si>
  <si>
    <t>GPS KONDUKUPPA</t>
  </si>
  <si>
    <t>SRILAXMI ALAJANGI</t>
  </si>
  <si>
    <t>GPS KOTHAGUDA</t>
  </si>
  <si>
    <t>USHA PUVVALA</t>
  </si>
  <si>
    <t>KRISHANA RAO DASARI</t>
  </si>
  <si>
    <t>GPS KURASINGI</t>
  </si>
  <si>
    <t>MOHANARAO KOLAKA</t>
  </si>
  <si>
    <t>SIMHACHALAM RAMBHA</t>
  </si>
  <si>
    <t>GPS LADA</t>
  </si>
  <si>
    <t>SUNDARA RAO SYAMA KUMBURKU</t>
  </si>
  <si>
    <t>GPS LAKKAGUDA</t>
  </si>
  <si>
    <t>INDIRABHARATHI BASAVA</t>
  </si>
  <si>
    <t>VIMALA .</t>
  </si>
  <si>
    <t>MOHANA RAO GUNAGENJI</t>
  </si>
  <si>
    <t>GPS MEDARAGANDA</t>
  </si>
  <si>
    <t>DHANA LAXMI GUNTREDDI</t>
  </si>
  <si>
    <t>SATYA KUMAR SANJEEVI BONELA</t>
  </si>
  <si>
    <t>GPS MULABINNIDI</t>
  </si>
  <si>
    <t>CHANDRIKA MANDANGI</t>
  </si>
  <si>
    <t>NARAYANARAO KONDAGORRI</t>
  </si>
  <si>
    <t>SIMHACHALAM SAMALA</t>
  </si>
  <si>
    <t>GPS MULIGUDA</t>
  </si>
  <si>
    <t>SUDHAKAR NIMMAKA</t>
  </si>
  <si>
    <t>RAVI LANKA</t>
  </si>
  <si>
    <t>GPS NELLIKIKKUVA</t>
  </si>
  <si>
    <t>DHARMARAO PUVVALA</t>
  </si>
  <si>
    <t>RAVIKUMAR KADRAKA</t>
  </si>
  <si>
    <t>GPS P JAMMUVALASA</t>
  </si>
  <si>
    <t>KURMA RAO NADUPURU</t>
  </si>
  <si>
    <t>GPS PEDAKHARJA</t>
  </si>
  <si>
    <t>MADHURI PALAKA</t>
  </si>
  <si>
    <t>GPS PENGUVA</t>
  </si>
  <si>
    <t>BHAVANI MANDANGI</t>
  </si>
  <si>
    <t>GPS PUSABADI</t>
  </si>
  <si>
    <t>RATNA KUMAR PUVVALA</t>
  </si>
  <si>
    <t>SANYASAPPADU BURA</t>
  </si>
  <si>
    <t>GPS RELLA</t>
  </si>
  <si>
    <t>SESHAGIRI ADDAKULA</t>
  </si>
  <si>
    <t>MANI BODDUDORA</t>
  </si>
  <si>
    <t>GPS THOLUKHARJA</t>
  </si>
  <si>
    <t>SANYASINAIDU ADDAKULA</t>
  </si>
  <si>
    <t>SRIDHAR ARIKATOTA</t>
  </si>
  <si>
    <t>GPS THOTA</t>
  </si>
  <si>
    <t>KUMAR KONDAGORRI</t>
  </si>
  <si>
    <t>PRASADARAO PATTIKA</t>
  </si>
  <si>
    <t>GPS URITI</t>
  </si>
  <si>
    <t>ROJARAMANI TOYAKA</t>
  </si>
  <si>
    <t>SIMHACHALAM VUYAKA</t>
  </si>
  <si>
    <t>GPS VADAJANGI</t>
  </si>
  <si>
    <t>VENKATARAO KEVATI</t>
  </si>
  <si>
    <t>GPS VALLADA</t>
  </si>
  <si>
    <t>KARTHIKARAIDURAIDU ANKALAPU</t>
  </si>
  <si>
    <t>SESHU KUMARI VANGIPURAM</t>
  </si>
  <si>
    <t>GPS VANGARA</t>
  </si>
  <si>
    <t>GAVARAYYA TOYAKA</t>
  </si>
  <si>
    <t>ADAIAH BIDDIKA</t>
  </si>
  <si>
    <t>GUPS KEDARIPURAM</t>
  </si>
  <si>
    <t>RAJESWARI KUMBRUKU</t>
  </si>
  <si>
    <t>HARIGOPALARAO LIMMAKA</t>
  </si>
  <si>
    <t>VINODKUMAR MANDANGI</t>
  </si>
  <si>
    <t>SURYANARAYANA CHALLA</t>
  </si>
  <si>
    <t>SUMITHRAMMA GOWDU</t>
  </si>
  <si>
    <t>KUMARA SWAMY BIDDIKA</t>
  </si>
  <si>
    <t>BPAY</t>
  </si>
  <si>
    <t>GROSS</t>
  </si>
  <si>
    <t>SCA</t>
  </si>
  <si>
    <t>P.F</t>
  </si>
  <si>
    <t>P.F. Loan</t>
  </si>
  <si>
    <t>G.P.F</t>
  </si>
  <si>
    <t>G.P.F Loan</t>
  </si>
  <si>
    <t>APGLI</t>
  </si>
  <si>
    <t>APGLI LOAN</t>
  </si>
  <si>
    <t>GIS</t>
  </si>
  <si>
    <t>CPS</t>
  </si>
  <si>
    <t>P.T</t>
  </si>
  <si>
    <t>EHS</t>
  </si>
  <si>
    <t>IT</t>
  </si>
  <si>
    <t/>
  </si>
  <si>
    <t>BASIC PAY AS ON DEC21</t>
  </si>
  <si>
    <t>SUBBAMMA KONDAGORRI</t>
  </si>
  <si>
    <t>DEVANAND PALAKA</t>
  </si>
  <si>
    <t>SIMHACHALAM BANTU</t>
  </si>
  <si>
    <t>KAMESWARA RAO KONDAGORRI</t>
  </si>
  <si>
    <t>MOHANA RAO KOLAKA</t>
  </si>
  <si>
    <t>RAJESH PATTIKA</t>
  </si>
  <si>
    <t>GOWRISANKAR TOYAKA</t>
  </si>
  <si>
    <t>SRI LAXMI ALAJANGI</t>
  </si>
  <si>
    <t>MAJJAYYA MANDANGI</t>
  </si>
  <si>
    <t>SANKARA RAJU PATTIKA</t>
  </si>
  <si>
    <t>LAKSHMAN MURTY NIMMALA</t>
  </si>
  <si>
    <t>SANDHA RANI MARADANA</t>
  </si>
  <si>
    <t>SUBBA RAO JEELAKARRA</t>
  </si>
  <si>
    <t>SRILAKSHMI TOYAKA</t>
  </si>
  <si>
    <t>KONDALA RAO VOONNA</t>
  </si>
  <si>
    <t>JAGADESWARI ARIKA</t>
  </si>
  <si>
    <t>JAYALAKSHMI DOKALA</t>
  </si>
  <si>
    <t>AMALA DASARI</t>
  </si>
  <si>
    <t>KRISHNA ARIKA</t>
  </si>
  <si>
    <t>SUJATHA VUYAKA</t>
  </si>
  <si>
    <t>RAMA KRISHNA GAJAPATHI</t>
  </si>
  <si>
    <t>GOVINDA RAO MEDIDA</t>
  </si>
  <si>
    <t>SRINIVASARAO MANDANGI</t>
  </si>
  <si>
    <t>CHINA NARAYANA DEESARI</t>
  </si>
  <si>
    <t>VIMALA</t>
  </si>
  <si>
    <t>SUJATHA JANNIMARRI</t>
  </si>
  <si>
    <t>SAILAJA MANDANGI</t>
  </si>
  <si>
    <t>SOMESWARA RAO BARLI</t>
  </si>
  <si>
    <t>SIVASANKARA VIJAYAKUMAR RAJAPU</t>
  </si>
  <si>
    <t>SURYARAO DEVARASETTI</t>
  </si>
  <si>
    <t>LACHANNA CHODIPALLI</t>
  </si>
  <si>
    <t>SUDHA RANI ARIKA</t>
  </si>
  <si>
    <t>SIMHA CHALAM VUYAKA</t>
  </si>
  <si>
    <t>NARAYANA RAO KONDAGORRI</t>
  </si>
  <si>
    <t>SASI BHANURAO ARIKA</t>
  </si>
  <si>
    <t>SARDHAR RAO ARIKA</t>
  </si>
  <si>
    <t>SIRINAIDU KONDAGORRI</t>
  </si>
  <si>
    <t>JAYASUDHA BIDDIKA</t>
  </si>
  <si>
    <t>SULOCHANA REDDI</t>
  </si>
  <si>
    <t>RAVI SANKAR RAGHUPATRUNI</t>
  </si>
  <si>
    <t>KURIMINAIDU VANGAPANDU</t>
  </si>
  <si>
    <t>RAMALAKSHMI GUDARI</t>
  </si>
  <si>
    <t>SIMHACHALAM MANDANGI</t>
  </si>
  <si>
    <t>ADITYA KUMAR BIDDIKA</t>
  </si>
  <si>
    <t>SUSEELA NIMMALA</t>
  </si>
  <si>
    <t>BHRATHI SAMBANA</t>
  </si>
  <si>
    <t>PRASADA RAO PATTIKA</t>
  </si>
  <si>
    <t>YELLARU ARIKA</t>
  </si>
  <si>
    <t>GANESWARA RAO GOWDU</t>
  </si>
  <si>
    <t>CHALAPATHI RAO MUTAKA</t>
  </si>
  <si>
    <t>KUMAR GARLA</t>
  </si>
  <si>
    <t>ANUSHA SAVALASINGU</t>
  </si>
  <si>
    <t>SURYA NARAYANA YADLA</t>
  </si>
  <si>
    <t>NARESH GOWDU</t>
  </si>
  <si>
    <t>SARASWATHI JANNIMARRI</t>
  </si>
  <si>
    <t>SUJATHA KUMBURKU</t>
  </si>
  <si>
    <t>RAVI KUMAR MANDANGI</t>
  </si>
  <si>
    <t>SUJATHA GOLA</t>
  </si>
  <si>
    <t>KAMALA BIDDIKA</t>
  </si>
  <si>
    <t>SURESH KUMAR PUVVALA</t>
  </si>
  <si>
    <t>VISWESWARARAO PODAVAKA</t>
  </si>
  <si>
    <t>LATHA BANDI</t>
  </si>
  <si>
    <t>MANIMALA NANDEDA</t>
  </si>
  <si>
    <t>RAMACHANDRA RAO ARIKA</t>
  </si>
  <si>
    <t>SURYA NARAYANA CHALLA</t>
  </si>
  <si>
    <t>KOTI TOYAKA</t>
  </si>
  <si>
    <t>LAKSHMI JANNIPALAKA</t>
  </si>
  <si>
    <t>BHUSHANA MANDANGI</t>
  </si>
  <si>
    <t>KONDAGORRI SUSEELA</t>
  </si>
  <si>
    <t>SURYA RAO GOWDU</t>
  </si>
  <si>
    <t>HARI GOPALARAO LIMMAKA</t>
  </si>
  <si>
    <t>ANURADHA BIDDIKA</t>
  </si>
  <si>
    <t>NAKSHATRA KONDAGORRI</t>
  </si>
  <si>
    <t>SARADA KADRUKA</t>
  </si>
  <si>
    <t>SATYABHAGAVAN GEDELA</t>
  </si>
  <si>
    <t>INDIRA BHARATHI BASAVA</t>
  </si>
  <si>
    <t>GOWRI SANKARA RAO UYAKA</t>
  </si>
  <si>
    <t>ADINARAYANA PUVVALA</t>
  </si>
  <si>
    <t>SANYASI NAIDU ADDAKULA</t>
  </si>
  <si>
    <t>SOMESWARA RAO VUYAKA</t>
  </si>
  <si>
    <t>VIJAYA KONDATAMARA</t>
  </si>
  <si>
    <t>TEJESWARI DEVI MARRI</t>
  </si>
  <si>
    <t>DHANALAKSHMI THOTAPALLI</t>
  </si>
  <si>
    <t>ROJA RAMANI TOYAKA</t>
  </si>
  <si>
    <t>BHUSHANARAO PATTIKA</t>
  </si>
  <si>
    <t>NARAYANA RAO KILLAKA</t>
  </si>
  <si>
    <t>NARENDRA GOWDU</t>
  </si>
  <si>
    <t>RAJA GOPALA RAO VUDDAVOLA</t>
  </si>
  <si>
    <t>VENKATARAMANA ROUTHU</t>
  </si>
  <si>
    <t>SRAVANA VOOYAKA</t>
  </si>
  <si>
    <t>CHINNA RAO MANDANGI</t>
  </si>
  <si>
    <t>PADMAVATHI JANAPALLI</t>
  </si>
  <si>
    <t>MANOHARA RAO BIDDIKA</t>
  </si>
  <si>
    <t>ANANTHARAO PATTIKA</t>
  </si>
  <si>
    <t>KARTHIKARAIDU ANKALAPU</t>
  </si>
  <si>
    <t>VENKATA RAO KEVATI</t>
  </si>
  <si>
    <t>KRISHNA VENI PATTIKA</t>
  </si>
  <si>
    <t>LAKSHMI NARENDRUNI</t>
  </si>
  <si>
    <t>R S S PRASADA RAO KANDULA</t>
  </si>
  <si>
    <t>UMAMAHESWARARAO NEELAM PATNAIKUNI</t>
  </si>
  <si>
    <t>KRISHNA KUMAR BIDDIKA</t>
  </si>
  <si>
    <t>KIRUMAMMA NIMMAKA</t>
  </si>
  <si>
    <t>RAMAPRASADARAO TIMMAKA</t>
  </si>
  <si>
    <t>SUNDARARAOSYAMA KUMBURKU</t>
  </si>
  <si>
    <t>RAVI KUMAR ROUTHU</t>
  </si>
  <si>
    <t>DED</t>
  </si>
  <si>
    <t>NET</t>
  </si>
  <si>
    <t>TOT DED</t>
  </si>
  <si>
    <t>TOT NET</t>
  </si>
  <si>
    <t>SPAY</t>
  </si>
  <si>
    <t>CFMS ID</t>
  </si>
  <si>
    <t xml:space="preserve">DA @ 20.02% </t>
  </si>
  <si>
    <t xml:space="preserve">AHRA @ 8% </t>
  </si>
  <si>
    <t>MPP</t>
  </si>
  <si>
    <t>BASIC PAY</t>
  </si>
  <si>
    <t>TOT DEDUC</t>
  </si>
  <si>
    <t>GOWRISANKARARAO UYAKA</t>
  </si>
  <si>
    <t>MPPS ADDAMGUDA</t>
  </si>
  <si>
    <t>SANKARARAJU PATTIKA</t>
  </si>
  <si>
    <t>MPPS ATCHABA</t>
  </si>
  <si>
    <t>MPPS BAYYADA</t>
  </si>
  <si>
    <t>MPPS BELLIDI</t>
  </si>
  <si>
    <t>SARDHARRAO ARIKA</t>
  </si>
  <si>
    <t>MPPS CHINAGEESADA</t>
  </si>
  <si>
    <t>MPPS CHINTALAPADU</t>
  </si>
  <si>
    <t>MPPS DEPPIGUDA</t>
  </si>
  <si>
    <t>MPPS DIGUVADERUVADA</t>
  </si>
  <si>
    <t>MPPS DIGUVAMANDA</t>
  </si>
  <si>
    <t>MPPS DOLUKONA</t>
  </si>
  <si>
    <t>SASIBHANURAO ARIKA</t>
  </si>
  <si>
    <t>B KAMALA</t>
  </si>
  <si>
    <t>MPPS DUDDUKHALLU</t>
  </si>
  <si>
    <t>MPPS ELWINPETA</t>
  </si>
  <si>
    <t>MPPS ELWINPETA PB COL</t>
  </si>
  <si>
    <t>MPPS GADDI COL GLPURAM</t>
  </si>
  <si>
    <t>MPPS GOPALAPURAM</t>
  </si>
  <si>
    <t>MPPS GORADA</t>
  </si>
  <si>
    <t>MPPS GORATI</t>
  </si>
  <si>
    <t>MPPS IJJAKAI</t>
  </si>
  <si>
    <t>MPPS IRIDI</t>
  </si>
  <si>
    <t>MPPS JARNA</t>
  </si>
  <si>
    <t>MPPS JOGIPURAM</t>
  </si>
  <si>
    <t>MPPS KALIGOTTU</t>
  </si>
  <si>
    <t>MPPS KALLITI (NEW)</t>
  </si>
  <si>
    <t>MPPS KANASINGI</t>
  </si>
  <si>
    <t>MPPS KANNAYAGUDA</t>
  </si>
  <si>
    <t>MPPS KAPPAKALLU</t>
  </si>
  <si>
    <t>MPPS KONDAKUNERU</t>
  </si>
  <si>
    <t>MPPS KONDAVADA</t>
  </si>
  <si>
    <t>MPPS KONTESU</t>
  </si>
  <si>
    <t>MPPS KOSANGIBADRA</t>
  </si>
  <si>
    <t>MPPS MALLUGUDA</t>
  </si>
  <si>
    <t>MPPS MANGALAPURAM</t>
  </si>
  <si>
    <t>MPPS MANTRAJOLA</t>
  </si>
  <si>
    <t>GANESWARARAO GOWDU</t>
  </si>
  <si>
    <t>MPPS MORAMA</t>
  </si>
  <si>
    <t>MPPS NONDRUKONDA</t>
  </si>
  <si>
    <t>LAKSHMANMURTY NIMMALA</t>
  </si>
  <si>
    <t>MPPS PATHA NIGARAM</t>
  </si>
  <si>
    <t>MPPS PUTTAGUDA</t>
  </si>
  <si>
    <t>MPPS RASABADI</t>
  </si>
  <si>
    <t>MPPS RAYAGHADAJAMMU</t>
  </si>
  <si>
    <t>MPPS REGIDI</t>
  </si>
  <si>
    <t>MPPS SADUNUGUDA</t>
  </si>
  <si>
    <t>MPPS SAMBUGUDA</t>
  </si>
  <si>
    <t>MPPS SANDHIGUDA</t>
  </si>
  <si>
    <t>SOMESWARARAO VUYAKA</t>
  </si>
  <si>
    <t>MPPS SAVARAKOTAPADU</t>
  </si>
  <si>
    <t>MPPS SEEMALAVALASA</t>
  </si>
  <si>
    <t>MPPS TANKU</t>
  </si>
  <si>
    <t>CHALAPATHIRAO MUTAKA</t>
  </si>
  <si>
    <t>MPPS TENKASINGI</t>
  </si>
  <si>
    <t>MPPS THATISEELA</t>
  </si>
  <si>
    <t>MPPS TIKKABAI</t>
  </si>
  <si>
    <t>MPPS VANJARAPADUGUDA</t>
  </si>
  <si>
    <t>MPPS VATHADA</t>
  </si>
  <si>
    <t>MPPS VONDRUBHANGI</t>
  </si>
  <si>
    <t>MPPS Y CHORUPALLI</t>
  </si>
  <si>
    <t>KRISHNAVENI PATTIKA</t>
  </si>
  <si>
    <t>GOVT</t>
  </si>
  <si>
    <t>AIDED</t>
  </si>
  <si>
    <t>MGMT</t>
  </si>
  <si>
    <t>HRMS</t>
  </si>
  <si>
    <t>CFMS</t>
  </si>
  <si>
    <t>EMPLOYEE NAME</t>
  </si>
  <si>
    <t>REMARKS</t>
  </si>
  <si>
    <t>HRA @ 10%</t>
  </si>
  <si>
    <t>PAY BILL OF GOVT TEACHERS IN G.L.PURAM MANDAL FOR THE MONTH OF FEB-2022</t>
  </si>
  <si>
    <t>PAY BILL OF MPP TEACHERS IN G.L.PURAM MANDAL FOR THE MONTH OF FEB-2022</t>
  </si>
  <si>
    <t>GRAND TOTAL</t>
  </si>
  <si>
    <t>PROCEEDINGS OF THE MANDAL EDUCATIONAL OFFICER, MP, G.L.PURAM MANDAL</t>
  </si>
  <si>
    <t>PRESENT: SRI J.NARAYANASWAMY,MA,B.Ed</t>
  </si>
  <si>
    <t>Progs Rc.No: 05/MEO/Increments</t>
  </si>
  <si>
    <t>Date:</t>
  </si>
  <si>
    <t>Sub:</t>
  </si>
  <si>
    <t>Establishment - School Education - Mandal Parishad - G.L.Puram - Sanction of Annual Grade Increments of certain teachers/staff working under this office - Orders - Issued.</t>
  </si>
  <si>
    <t>Ref:</t>
  </si>
  <si>
    <t>1) GO.MS.No.40, Dated.07-05-2002</t>
  </si>
  <si>
    <t>2) GO.MS.No.133, Dated.02-05-1974</t>
  </si>
  <si>
    <t>3) Application of the Individual, Dated.________</t>
  </si>
  <si>
    <t>@ @ @</t>
  </si>
  <si>
    <t>Order:</t>
  </si>
  <si>
    <t xml:space="preserve">                In pursuance of the above sub.&amp; ref. ,the under mentioned teachers working under my control  have submitted their proposals for sanction of Annual Grade Increments vide Ref.3.</t>
  </si>
  <si>
    <t xml:space="preserve">                Hence as per the powers delegated me vide Ref. 1 and 2 the Incumbents are hereby sanctioned their Annual grade increments  as per the annexure shown below.</t>
  </si>
  <si>
    <t xml:space="preserve">                However the Incumbents are eligible to get their monitory benefit from the first date of month vide ref.2.</t>
  </si>
  <si>
    <t>The same may be entered  in the original Service Register of the Incumbents.</t>
  </si>
  <si>
    <t>ANNEXURE</t>
  </si>
  <si>
    <t>Sl.No</t>
  </si>
  <si>
    <t>Name of the Employee</t>
  </si>
  <si>
    <t>Place of Working</t>
  </si>
  <si>
    <t>Designation</t>
  </si>
  <si>
    <t>Scale of Pay</t>
  </si>
  <si>
    <t>Present Pay</t>
  </si>
  <si>
    <t>Rate of Increment</t>
  </si>
  <si>
    <t>Future Pay</t>
  </si>
  <si>
    <t>Remarks</t>
  </si>
  <si>
    <t xml:space="preserve">                 It is informed that if any excess amount paid during sanction the excess amount will be recovered from the individual.</t>
  </si>
  <si>
    <t>Mandal Educational Officer,
Gummalakshmipuram Mandal.</t>
  </si>
  <si>
    <t>PERIODICAL INCREMENT CERTIFICATE</t>
  </si>
  <si>
    <t>Certified that every Government Servant named below either (a) has been the incumbent of the appointment against his name for a period of not less than ___________ Years since the date is Col.5 of (if he has suspend for misconduct) Col.6 after deducting the periods between the dates shown col.8+9 and has not been subjected to any order of stoppage of increment as penalty during the period and that during the peiod(s) of leave on average pay take at time from _______________ to ____________ and from ______________ to _______ which have/has been counted for increment in case of officiating Govt servant(s) named below. He/they would have</t>
  </si>
  <si>
    <t>Name</t>
  </si>
  <si>
    <t>Appointment</t>
  </si>
  <si>
    <t>Whether substantive or officiating</t>
  </si>
  <si>
    <t>Date from which present pay is drawn</t>
  </si>
  <si>
    <t xml:space="preserve">Suspension for misconduct </t>
  </si>
  <si>
    <t xml:space="preserve">Leave with out pay &amp; in the case of those holding the post temporarily or in an </t>
  </si>
  <si>
    <t>Date from increment may be given</t>
  </si>
  <si>
    <t>Amount of Increment</t>
  </si>
  <si>
    <t>From</t>
  </si>
  <si>
    <t>To</t>
  </si>
  <si>
    <t>CERTIFICATE</t>
  </si>
  <si>
    <r>
      <t>·</t>
    </r>
    <r>
      <rPr>
        <sz val="7"/>
        <color theme="1"/>
        <rFont val="Times New Roman"/>
        <family val="1"/>
      </rPr>
      <t xml:space="preserve">         </t>
    </r>
    <r>
      <rPr>
        <sz val="11"/>
        <color theme="1"/>
        <rFont val="Arial"/>
        <family val="2"/>
      </rPr>
      <t>Certified that the incumbents have not been availed any E.O.L. During the above period.</t>
    </r>
  </si>
  <si>
    <r>
      <t>·</t>
    </r>
    <r>
      <rPr>
        <sz val="7"/>
        <color theme="1"/>
        <rFont val="Times New Roman"/>
        <family val="1"/>
      </rPr>
      <t xml:space="preserve">         </t>
    </r>
    <r>
      <rPr>
        <sz val="11"/>
        <color theme="1"/>
        <rFont val="Arial"/>
        <family val="2"/>
      </rPr>
      <t>Certified that there is no charge pending against them.</t>
    </r>
  </si>
  <si>
    <r>
      <t>·</t>
    </r>
    <r>
      <rPr>
        <sz val="7"/>
        <color theme="1"/>
        <rFont val="Times New Roman"/>
        <family val="1"/>
      </rPr>
      <t xml:space="preserve">         </t>
    </r>
    <r>
      <rPr>
        <sz val="11"/>
        <color theme="1"/>
        <rFont val="Arial"/>
        <family val="2"/>
      </rPr>
      <t>Certified that the A.P.G.L.I Subscription is beaning recovered from the above incumbent as per rules in force.</t>
    </r>
  </si>
  <si>
    <t xml:space="preserve">  </t>
  </si>
  <si>
    <t>EMP CFMS ID</t>
  </si>
  <si>
    <t>Emp Name</t>
  </si>
  <si>
    <t>Treasury ID</t>
  </si>
  <si>
    <t>RAMA KRISHNA RAO UDMALA</t>
  </si>
  <si>
    <t>SUHASHINI MANDANGI</t>
  </si>
  <si>
    <t>0116574</t>
  </si>
  <si>
    <t>Position Abbr.</t>
  </si>
  <si>
    <t>LFL HM</t>
  </si>
  <si>
    <t>SGT</t>
  </si>
  <si>
    <t>OFFICE SUBORDINATE</t>
  </si>
  <si>
    <t>SCHOOL ASSISTANT-MATHS</t>
  </si>
  <si>
    <t>SCHOOL ASSISTANT-SOCIAL SCIENCE</t>
  </si>
  <si>
    <t>SCHOOL ASSISTANT-TELUGU</t>
  </si>
  <si>
    <t>54060-140540</t>
  </si>
  <si>
    <t>44580-107210</t>
  </si>
  <si>
    <t>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</si>
</sst>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000"/>
  </numFmts>
  <fonts count="23" x14ac:knownFonts="1">
    <font>
      <sz val="11"/>
      <color theme="1"/>
      <name val="Calibri"/>
      <family val="2"/>
      <scheme val="minor"/>
    </font>
    <font>
      <b/>
      <sz val="14"/>
      <color rgb="FF333333"/>
      <name val="Arial Narrow"/>
      <family val="2"/>
    </font>
    <font>
      <b/>
      <sz val="11"/>
      <name val="Consolas"/>
      <family val="3"/>
    </font>
    <font>
      <sz val="11"/>
      <name val="Consolas"/>
      <family val="3"/>
    </font>
    <font>
      <sz val="11"/>
      <color theme="1"/>
      <name val="Consolas"/>
      <family val="3"/>
    </font>
    <font>
      <b/>
      <sz val="11"/>
      <color theme="1"/>
      <name val="Consolas"/>
      <family val="3"/>
    </font>
    <font>
      <sz val="11"/>
      <color theme="1"/>
      <name val="Calibri"/>
      <family val="2"/>
      <scheme val="minor"/>
    </font>
    <font>
      <sz val="10"/>
      <color theme="1"/>
      <name val="Tahoma"/>
      <family val="2"/>
    </font>
    <font>
      <b/>
      <sz val="11"/>
      <color rgb="FFFF0000"/>
      <name val="Consolas"/>
      <family val="3"/>
    </font>
    <font>
      <b/>
      <sz val="24"/>
      <color indexed="8"/>
      <name val="Consolas"/>
      <family val="3"/>
    </font>
    <font>
      <b/>
      <sz val="24"/>
      <color theme="1"/>
      <name val="Consolas"/>
      <family val="3"/>
    </font>
    <font>
      <b/>
      <sz val="14"/>
      <color theme="1"/>
      <name val="Arial"/>
      <family val="2"/>
    </font>
    <font>
      <sz val="11"/>
      <color theme="1"/>
      <name val="Arial"/>
      <family val="2"/>
    </font>
    <font>
      <b/>
      <u/>
      <sz val="11"/>
      <color theme="1"/>
      <name val="Arial"/>
      <family val="2"/>
    </font>
    <font>
      <sz val="11"/>
      <color theme="1"/>
      <name val="Symbol"/>
      <family val="1"/>
      <charset val="2"/>
    </font>
    <font>
      <sz val="7"/>
      <color theme="1"/>
      <name val="Times New Roman"/>
      <family val="1"/>
    </font>
    <font>
      <sz val="10"/>
      <color theme="1"/>
      <name val="Arial"/>
      <family val="2"/>
    </font>
    <font>
      <b/>
      <sz val="12"/>
      <color theme="1"/>
      <name val="Calibri"/>
      <family val="2"/>
      <scheme val="minor"/>
    </font>
    <font>
      <b/>
      <sz val="11"/>
      <color theme="1"/>
      <name val="Arial Narrow"/>
      <family val="2"/>
    </font>
    <font>
      <sz val="11"/>
      <color theme="1"/>
      <name val="Arial Narrow"/>
      <family val="2"/>
    </font>
    <font>
      <b/>
      <sz val="14"/>
      <color theme="1"/>
      <name val="Arial Narrow"/>
      <family val="2"/>
    </font>
    <font>
      <sz val="10"/>
      <name val="Arial"/>
      <family val="2"/>
    </font>
    <font>
      <sz val="10"/>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2F2F2"/>
        <bgColor indexed="64"/>
      </patternFill>
    </fill>
    <fill>
      <patternFill patternType="solid">
        <fgColor rgb="FFFFFFFF"/>
        <bgColor rgb="FF000000"/>
      </patternFill>
    </fill>
    <fill>
      <patternFill patternType="solid">
        <fgColor rgb="FFDBEEF3"/>
        <bgColor rgb="FF000000"/>
      </patternFill>
    </fill>
    <fill>
      <patternFill patternType="solid">
        <fgColor rgb="FFFFFF00"/>
        <bgColor indexed="64"/>
      </patternFill>
    </fill>
  </fills>
  <borders count="5">
    <border>
      <left/>
      <right/>
      <top/>
      <bottom/>
      <diagonal/>
    </border>
    <border>
      <left style="medium">
        <color rgb="FF610D0D"/>
      </left>
      <right style="medium">
        <color rgb="FF610D0D"/>
      </right>
      <top style="medium">
        <color rgb="FF610D0D"/>
      </top>
      <bottom style="medium">
        <color rgb="FF610D0D"/>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43" fontId="6" fillId="0" borderId="0" applyFont="0" applyFill="0" applyBorder="0" applyAlignment="0" applyProtection="0"/>
  </cellStyleXfs>
  <cellXfs count="120">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Fill="1" applyBorder="1" applyAlignment="1"/>
    <xf numFmtId="0" fontId="3" fillId="0" borderId="0" xfId="0" applyFont="1" applyFill="1" applyBorder="1" applyAlignment="1">
      <alignment horizontal="right"/>
    </xf>
    <xf numFmtId="0" fontId="3" fillId="0" borderId="0" xfId="0" applyFont="1" applyFill="1" applyBorder="1" applyAlignment="1">
      <alignment vertical="center"/>
    </xf>
    <xf numFmtId="0" fontId="3" fillId="0" borderId="0" xfId="0" applyFont="1" applyFill="1" applyBorder="1" applyAlignment="1">
      <alignment horizontal="center" vertical="center" wrapText="1"/>
    </xf>
    <xf numFmtId="0" fontId="4" fillId="0" borderId="0" xfId="0" applyFont="1" applyFill="1" applyBorder="1"/>
    <xf numFmtId="0" fontId="5" fillId="0" borderId="0" xfId="0" applyFont="1" applyFill="1" applyBorder="1" applyAlignment="1">
      <alignment horizontal="center" vertical="center" wrapText="1"/>
    </xf>
    <xf numFmtId="0" fontId="7" fillId="0" borderId="0" xfId="0" applyFont="1" applyAlignment="1">
      <alignment horizontal="left" vertical="center"/>
    </xf>
    <xf numFmtId="0" fontId="7" fillId="0" borderId="0" xfId="0" applyFont="1" applyAlignment="1"/>
    <xf numFmtId="0" fontId="7" fillId="0" borderId="0" xfId="0" applyFont="1"/>
    <xf numFmtId="0" fontId="8"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3" fillId="0" borderId="0" xfId="0" applyFont="1" applyFill="1" applyBorder="1" applyAlignment="1">
      <alignment horizontal="center"/>
    </xf>
    <xf numFmtId="1" fontId="3" fillId="0" borderId="0" xfId="0" applyNumberFormat="1" applyFont="1" applyFill="1" applyBorder="1" applyAlignment="1">
      <alignment horizontal="center"/>
    </xf>
    <xf numFmtId="1" fontId="2" fillId="0" borderId="0" xfId="0" applyNumberFormat="1" applyFont="1" applyFill="1" applyBorder="1" applyAlignment="1">
      <alignment horizontal="center"/>
    </xf>
    <xf numFmtId="1" fontId="4" fillId="0" borderId="0" xfId="0" applyNumberFormat="1" applyFont="1" applyFill="1" applyBorder="1"/>
    <xf numFmtId="0" fontId="2" fillId="0"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1" fontId="2" fillId="0" borderId="2" xfId="0" applyNumberFormat="1" applyFont="1" applyFill="1" applyBorder="1" applyAlignment="1">
      <alignment horizontal="center" vertical="center" wrapText="1"/>
    </xf>
    <xf numFmtId="0" fontId="2" fillId="0" borderId="2" xfId="0" applyFont="1" applyFill="1" applyBorder="1" applyAlignment="1">
      <alignment horizontal="center" vertical="center" textRotation="90" wrapText="1"/>
    </xf>
    <xf numFmtId="0" fontId="3" fillId="0" borderId="2" xfId="0" applyFont="1" applyFill="1" applyBorder="1" applyAlignment="1">
      <alignment horizontal="center" vertical="center"/>
    </xf>
    <xf numFmtId="0" fontId="3" fillId="0" borderId="2" xfId="0" applyNumberFormat="1" applyFont="1" applyFill="1" applyBorder="1" applyAlignment="1">
      <alignment vertical="center"/>
    </xf>
    <xf numFmtId="0" fontId="4" fillId="0" borderId="2" xfId="0" applyFont="1" applyFill="1" applyBorder="1"/>
    <xf numFmtId="0" fontId="3" fillId="0" borderId="2" xfId="0" applyFont="1" applyFill="1" applyBorder="1" applyAlignment="1">
      <alignment vertical="center"/>
    </xf>
    <xf numFmtId="1" fontId="3" fillId="0" borderId="2" xfId="1" applyNumberFormat="1" applyFont="1" applyFill="1" applyBorder="1" applyAlignment="1">
      <alignment horizontal="center" vertical="center"/>
    </xf>
    <xf numFmtId="1" fontId="2" fillId="0" borderId="2" xfId="1" applyNumberFormat="1" applyFont="1" applyFill="1" applyBorder="1" applyAlignment="1">
      <alignment horizontal="center" vertical="center"/>
    </xf>
    <xf numFmtId="0" fontId="3" fillId="0" borderId="2" xfId="0" applyFont="1" applyFill="1" applyBorder="1" applyAlignment="1">
      <alignment horizontal="right" vertical="center"/>
    </xf>
    <xf numFmtId="1" fontId="3" fillId="0" borderId="2" xfId="0" applyNumberFormat="1" applyFont="1" applyFill="1" applyBorder="1" applyAlignment="1">
      <alignment vertical="center"/>
    </xf>
    <xf numFmtId="1" fontId="3" fillId="0" borderId="2" xfId="1" applyNumberFormat="1" applyFont="1" applyFill="1" applyBorder="1" applyAlignment="1">
      <alignment horizontal="center" vertical="center" wrapText="1"/>
    </xf>
    <xf numFmtId="1" fontId="3" fillId="0" borderId="2" xfId="0" applyNumberFormat="1" applyFont="1" applyFill="1" applyBorder="1" applyAlignment="1">
      <alignment horizontal="right" vertical="center" wrapText="1"/>
    </xf>
    <xf numFmtId="1" fontId="3" fillId="0" borderId="2" xfId="0" applyNumberFormat="1" applyFont="1" applyFill="1" applyBorder="1" applyAlignment="1">
      <alignment horizontal="right" vertical="center"/>
    </xf>
    <xf numFmtId="164" fontId="3" fillId="0" borderId="2" xfId="0" applyNumberFormat="1" applyFont="1" applyFill="1" applyBorder="1" applyAlignment="1">
      <alignment vertical="center"/>
    </xf>
    <xf numFmtId="0" fontId="2" fillId="0" borderId="0" xfId="0" applyFont="1" applyFill="1" applyBorder="1" applyAlignment="1">
      <alignment vertical="center" textRotation="90"/>
    </xf>
    <xf numFmtId="0" fontId="5" fillId="0" borderId="0" xfId="0" applyFont="1" applyFill="1" applyBorder="1" applyAlignment="1">
      <alignment vertical="center" textRotation="90"/>
    </xf>
    <xf numFmtId="1" fontId="2" fillId="0" borderId="2" xfId="0" applyNumberFormat="1" applyFont="1" applyFill="1" applyBorder="1" applyAlignment="1">
      <alignment horizontal="center" vertical="center" textRotation="90"/>
    </xf>
    <xf numFmtId="0" fontId="2" fillId="0" borderId="2" xfId="0" applyFont="1" applyFill="1" applyBorder="1" applyAlignment="1">
      <alignment vertical="center" textRotation="90"/>
    </xf>
    <xf numFmtId="1" fontId="2" fillId="0" borderId="2" xfId="0" applyNumberFormat="1" applyFont="1" applyFill="1" applyBorder="1" applyAlignment="1">
      <alignment vertical="center" textRotation="90"/>
    </xf>
    <xf numFmtId="0" fontId="2" fillId="0" borderId="2" xfId="0" applyFont="1" applyFill="1" applyBorder="1" applyAlignment="1">
      <alignment horizontal="right" vertical="center" textRotation="90" wrapText="1"/>
    </xf>
    <xf numFmtId="0" fontId="3" fillId="0" borderId="2" xfId="0" applyFont="1" applyFill="1" applyBorder="1" applyAlignment="1">
      <alignment horizontal="center" vertical="center" wrapText="1"/>
    </xf>
    <xf numFmtId="0" fontId="3" fillId="0" borderId="2" xfId="0" applyFont="1" applyFill="1" applyBorder="1" applyAlignment="1">
      <alignment horizontal="right" vertical="center" wrapText="1"/>
    </xf>
    <xf numFmtId="0" fontId="5" fillId="0" borderId="2" xfId="0" applyFont="1" applyFill="1" applyBorder="1" applyAlignment="1">
      <alignment horizontal="center" vertical="center" textRotation="90"/>
    </xf>
    <xf numFmtId="0" fontId="2" fillId="0" borderId="2" xfId="0" applyFont="1" applyFill="1" applyBorder="1" applyAlignment="1">
      <alignment horizontal="center" vertical="center" textRotation="90"/>
    </xf>
    <xf numFmtId="0" fontId="5" fillId="0" borderId="0" xfId="0" applyFont="1" applyFill="1" applyBorder="1" applyAlignment="1">
      <alignment horizontal="center" vertical="center" textRotation="90"/>
    </xf>
    <xf numFmtId="0" fontId="2" fillId="0" borderId="2" xfId="0" applyFont="1" applyFill="1" applyBorder="1" applyAlignment="1">
      <alignment horizontal="right" vertical="center" textRotation="90"/>
    </xf>
    <xf numFmtId="0" fontId="4" fillId="0" borderId="2" xfId="0" applyFont="1" applyFill="1" applyBorder="1" applyAlignment="1">
      <alignment vertical="center"/>
    </xf>
    <xf numFmtId="0" fontId="4" fillId="0" borderId="0" xfId="0" applyFont="1" applyFill="1" applyBorder="1" applyAlignment="1">
      <alignment vertical="center"/>
    </xf>
    <xf numFmtId="0" fontId="10" fillId="0" borderId="2" xfId="0" applyFont="1" applyFill="1" applyBorder="1" applyAlignment="1">
      <alignment horizontal="center"/>
    </xf>
    <xf numFmtId="0" fontId="9" fillId="0" borderId="2" xfId="0" applyNumberFormat="1" applyFont="1" applyFill="1" applyBorder="1" applyAlignment="1" applyProtection="1">
      <alignment horizontal="center" vertical="center"/>
    </xf>
    <xf numFmtId="0" fontId="2" fillId="0" borderId="2" xfId="0" applyFont="1" applyFill="1" applyBorder="1" applyAlignment="1">
      <alignment horizontal="center" vertical="center"/>
    </xf>
    <xf numFmtId="0" fontId="11" fillId="0" borderId="0" xfId="0" applyFont="1" applyAlignment="1">
      <alignment horizontal="center" vertical="center"/>
    </xf>
    <xf numFmtId="0" fontId="12" fillId="0" borderId="0" xfId="0" applyFont="1" applyBorder="1" applyAlignment="1">
      <alignment horizontal="justify"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2" xfId="0" applyFont="1" applyBorder="1" applyAlignment="1">
      <alignment horizontal="center" vertical="center" textRotation="90" wrapText="1"/>
    </xf>
    <xf numFmtId="0" fontId="12" fillId="0" borderId="2" xfId="0" applyFont="1" applyBorder="1" applyAlignment="1">
      <alignment horizontal="center" vertical="center" wrapText="1"/>
    </xf>
    <xf numFmtId="0" fontId="12" fillId="0" borderId="2" xfId="0" applyFont="1" applyBorder="1" applyAlignment="1">
      <alignment horizontal="center" vertical="center"/>
    </xf>
    <xf numFmtId="0" fontId="12" fillId="0" borderId="2" xfId="0" applyFont="1" applyBorder="1" applyAlignment="1">
      <alignment horizontal="left" vertical="center"/>
    </xf>
    <xf numFmtId="14" fontId="12" fillId="0" borderId="2" xfId="0" applyNumberFormat="1" applyFont="1" applyBorder="1" applyAlignment="1">
      <alignment horizontal="center" vertical="center"/>
    </xf>
    <xf numFmtId="0" fontId="0" fillId="0" borderId="2" xfId="0" applyBorder="1" applyAlignment="1">
      <alignment wrapText="1"/>
    </xf>
    <xf numFmtId="0" fontId="12" fillId="0" borderId="0" xfId="0" applyFont="1" applyBorder="1" applyAlignment="1">
      <alignment vertical="center" wrapText="1"/>
    </xf>
    <xf numFmtId="0" fontId="0" fillId="0" borderId="0" xfId="0" applyBorder="1" applyAlignment="1">
      <alignment wrapText="1"/>
    </xf>
    <xf numFmtId="0" fontId="13" fillId="0" borderId="0" xfId="0" applyFont="1" applyAlignment="1">
      <alignment vertical="center"/>
    </xf>
    <xf numFmtId="0" fontId="14" fillId="0" borderId="0" xfId="0" applyFont="1" applyAlignment="1">
      <alignment horizontal="left" vertical="center" indent="5"/>
    </xf>
    <xf numFmtId="0" fontId="16" fillId="0" borderId="0" xfId="0" applyFont="1" applyAlignment="1">
      <alignment vertical="center"/>
    </xf>
    <xf numFmtId="0" fontId="17" fillId="0" borderId="0" xfId="0" applyFont="1" applyAlignment="1">
      <alignment horizontal="center" wrapText="1"/>
    </xf>
    <xf numFmtId="0" fontId="17" fillId="0" borderId="0" xfId="0" applyFont="1" applyAlignment="1">
      <alignment horizontal="center"/>
    </xf>
    <xf numFmtId="0" fontId="18" fillId="0" borderId="0" xfId="0" applyFont="1" applyAlignment="1">
      <alignment horizontal="center" vertical="center"/>
    </xf>
    <xf numFmtId="0" fontId="19" fillId="0" borderId="0" xfId="0" applyFont="1"/>
    <xf numFmtId="0" fontId="18" fillId="0" borderId="0" xfId="0" applyFont="1" applyAlignment="1">
      <alignment vertical="center"/>
    </xf>
    <xf numFmtId="0" fontId="18" fillId="0" borderId="0" xfId="0" applyFont="1" applyAlignment="1">
      <alignment horizontal="right" vertical="center"/>
    </xf>
    <xf numFmtId="14" fontId="18" fillId="0" borderId="0" xfId="0" applyNumberFormat="1" applyFont="1" applyAlignment="1">
      <alignment horizontal="left" vertical="center"/>
    </xf>
    <xf numFmtId="0" fontId="19" fillId="0" borderId="0" xfId="0" applyFont="1" applyAlignment="1">
      <alignment vertical="center"/>
    </xf>
    <xf numFmtId="0" fontId="19" fillId="0" borderId="0" xfId="0" applyFont="1" applyAlignment="1">
      <alignment horizontal="right" vertical="top"/>
    </xf>
    <xf numFmtId="0" fontId="19" fillId="0" borderId="0" xfId="0" applyFont="1" applyAlignment="1">
      <alignment horizontal="left" vertical="center" wrapText="1"/>
    </xf>
    <xf numFmtId="0" fontId="19" fillId="0" borderId="0" xfId="0" applyFont="1" applyAlignment="1">
      <alignment horizontal="right" vertical="center"/>
    </xf>
    <xf numFmtId="0" fontId="19" fillId="0" borderId="0" xfId="0" quotePrefix="1" applyFont="1" applyAlignment="1">
      <alignment horizontal="center" vertical="center"/>
    </xf>
    <xf numFmtId="0" fontId="19" fillId="0" borderId="0" xfId="0" applyFont="1" applyAlignment="1">
      <alignment horizontal="center" vertical="center"/>
    </xf>
    <xf numFmtId="0" fontId="19" fillId="0" borderId="0" xfId="0" applyFont="1" applyAlignment="1">
      <alignment horizontal="center"/>
    </xf>
    <xf numFmtId="0" fontId="19" fillId="0" borderId="2" xfId="0" applyFont="1" applyBorder="1" applyAlignment="1">
      <alignment horizontal="center" vertical="center" wrapText="1"/>
    </xf>
    <xf numFmtId="0" fontId="19" fillId="0" borderId="0" xfId="0" applyFont="1" applyAlignment="1">
      <alignment horizontal="center" vertical="center"/>
    </xf>
    <xf numFmtId="0" fontId="19" fillId="0" borderId="2" xfId="0" applyFont="1" applyBorder="1" applyAlignment="1">
      <alignment horizontal="center" vertical="center"/>
    </xf>
    <xf numFmtId="0" fontId="19" fillId="0" borderId="2" xfId="0" applyFont="1" applyBorder="1" applyAlignment="1">
      <alignment vertical="center"/>
    </xf>
    <xf numFmtId="0" fontId="19" fillId="0" borderId="0" xfId="0" applyFont="1" applyBorder="1" applyAlignment="1">
      <alignment horizontal="center" vertical="center" wrapText="1"/>
    </xf>
    <xf numFmtId="0" fontId="19" fillId="0" borderId="0" xfId="0" applyFont="1" applyBorder="1" applyAlignment="1">
      <alignment vertical="center" wrapText="1"/>
    </xf>
    <xf numFmtId="0" fontId="19" fillId="0" borderId="0" xfId="0" applyFont="1" applyAlignment="1">
      <alignment vertical="center" wrapText="1"/>
    </xf>
    <xf numFmtId="0" fontId="18" fillId="0" borderId="0" xfId="0" applyFont="1" applyAlignment="1">
      <alignment horizontal="center" vertical="center" wrapText="1"/>
    </xf>
    <xf numFmtId="0" fontId="19" fillId="0" borderId="0" xfId="0" applyFont="1" applyAlignment="1">
      <alignment horizontal="justify" vertical="justify" wrapText="1"/>
    </xf>
    <xf numFmtId="0" fontId="19" fillId="0" borderId="0" xfId="0" applyFont="1" applyAlignment="1">
      <alignment horizontal="justify" vertical="justify" wrapText="1"/>
    </xf>
    <xf numFmtId="0" fontId="19" fillId="0" borderId="0" xfId="0" applyFont="1" applyAlignment="1">
      <alignment horizontal="center"/>
    </xf>
    <xf numFmtId="0" fontId="19" fillId="0" borderId="0" xfId="0" applyFont="1" applyBorder="1" applyAlignment="1">
      <alignment horizontal="center" vertical="center"/>
    </xf>
    <xf numFmtId="0" fontId="20" fillId="0" borderId="0" xfId="0" applyFont="1" applyAlignment="1">
      <alignment horizontal="center" vertical="center"/>
    </xf>
    <xf numFmtId="0" fontId="19" fillId="0" borderId="2" xfId="0" applyFont="1" applyBorder="1"/>
    <xf numFmtId="0" fontId="16" fillId="0" borderId="0" xfId="0" applyFont="1"/>
    <xf numFmtId="0" fontId="21" fillId="4" borderId="2" xfId="0" applyFont="1" applyFill="1" applyBorder="1" applyAlignment="1">
      <alignment vertical="top"/>
    </xf>
    <xf numFmtId="0" fontId="21" fillId="5" borderId="2" xfId="0" applyFont="1" applyFill="1" applyBorder="1" applyAlignment="1">
      <alignment vertical="top"/>
    </xf>
    <xf numFmtId="0" fontId="21" fillId="0" borderId="2" xfId="0" applyFont="1" applyBorder="1" applyAlignment="1">
      <alignment vertical="center"/>
    </xf>
    <xf numFmtId="0" fontId="21" fillId="0" borderId="2" xfId="0" quotePrefix="1" applyFont="1" applyBorder="1" applyAlignment="1">
      <alignment vertical="center"/>
    </xf>
    <xf numFmtId="0" fontId="21" fillId="0" borderId="2" xfId="0" applyFont="1" applyBorder="1" applyAlignment="1"/>
    <xf numFmtId="0" fontId="21" fillId="0" borderId="0" xfId="0" applyFont="1" applyAlignment="1">
      <alignment vertical="center"/>
    </xf>
    <xf numFmtId="1" fontId="12" fillId="0" borderId="2" xfId="0" applyNumberFormat="1" applyFont="1" applyBorder="1" applyAlignment="1">
      <alignment horizontal="center" vertical="center"/>
    </xf>
    <xf numFmtId="0" fontId="4" fillId="6" borderId="2" xfId="0" applyFont="1" applyFill="1" applyBorder="1" applyAlignment="1">
      <alignment vertical="center"/>
    </xf>
    <xf numFmtId="0" fontId="3" fillId="6" borderId="2" xfId="0" applyFont="1" applyFill="1" applyBorder="1" applyAlignment="1">
      <alignment horizontal="right" vertical="center"/>
    </xf>
    <xf numFmtId="0" fontId="3" fillId="6" borderId="2" xfId="0" applyFont="1" applyFill="1" applyBorder="1" applyAlignment="1">
      <alignment vertical="center"/>
    </xf>
    <xf numFmtId="0" fontId="4" fillId="6" borderId="0" xfId="0" applyFont="1" applyFill="1" applyBorder="1" applyAlignment="1">
      <alignment vertical="center"/>
    </xf>
    <xf numFmtId="0" fontId="3" fillId="6" borderId="2" xfId="0" applyFont="1" applyFill="1" applyBorder="1" applyAlignment="1">
      <alignment horizontal="center" vertical="center"/>
    </xf>
    <xf numFmtId="0" fontId="3" fillId="6" borderId="2" xfId="0" applyNumberFormat="1" applyFont="1" applyFill="1" applyBorder="1" applyAlignment="1">
      <alignment vertical="center"/>
    </xf>
    <xf numFmtId="0" fontId="4" fillId="6" borderId="2" xfId="0" applyFont="1" applyFill="1" applyBorder="1"/>
    <xf numFmtId="1" fontId="3" fillId="6" borderId="2" xfId="1" applyNumberFormat="1" applyFont="1" applyFill="1" applyBorder="1" applyAlignment="1">
      <alignment horizontal="center" vertical="center"/>
    </xf>
    <xf numFmtId="1" fontId="2" fillId="6" borderId="2" xfId="1" applyNumberFormat="1" applyFont="1" applyFill="1" applyBorder="1" applyAlignment="1">
      <alignment horizontal="center" vertical="center"/>
    </xf>
    <xf numFmtId="1" fontId="3" fillId="6" borderId="2" xfId="0" applyNumberFormat="1" applyFont="1" applyFill="1" applyBorder="1" applyAlignment="1">
      <alignment vertical="center"/>
    </xf>
    <xf numFmtId="0" fontId="4" fillId="6" borderId="0" xfId="0" applyFont="1" applyFill="1" applyBorder="1"/>
    <xf numFmtId="1" fontId="4" fillId="6" borderId="0" xfId="0" applyNumberFormat="1" applyFont="1" applyFill="1" applyBorder="1"/>
    <xf numFmtId="0" fontId="3" fillId="6" borderId="0" xfId="0" applyFont="1" applyFill="1" applyBorder="1" applyAlignment="1">
      <alignment vertical="center"/>
    </xf>
    <xf numFmtId="0" fontId="16" fillId="0" borderId="2" xfId="0" applyFont="1" applyBorder="1" applyAlignment="1">
      <alignment horizontal="left" vertical="center"/>
    </xf>
    <xf numFmtId="0" fontId="22" fillId="0" borderId="0" xfId="0" applyFont="1" applyAlignment="1">
      <alignment horizontal="left"/>
    </xf>
    <xf numFmtId="14" fontId="16" fillId="0" borderId="2" xfId="0" applyNumberFormat="1" applyFont="1" applyBorder="1" applyAlignment="1">
      <alignment horizontal="left" vertical="center"/>
    </xf>
    <xf numFmtId="0" fontId="22" fillId="0" borderId="2" xfId="0" applyFont="1" applyBorder="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800100</xdr:colOff>
      <xdr:row>41</xdr:row>
      <xdr:rowOff>180975</xdr:rowOff>
    </xdr:from>
    <xdr:to>
      <xdr:col>9</xdr:col>
      <xdr:colOff>552148</xdr:colOff>
      <xdr:row>44</xdr:row>
      <xdr:rowOff>142801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95875" y="9715500"/>
          <a:ext cx="2419048" cy="590476"/>
        </a:xfrm>
        <a:prstGeom prst="rect">
          <a:avLst/>
        </a:prstGeom>
      </xdr:spPr>
    </xdr:pic>
    <xdr:clientData/>
  </xdr:twoCellAnchor>
  <xdr:twoCellAnchor editAs="oneCell">
    <xdr:from>
      <xdr:col>6</xdr:col>
      <xdr:colOff>381000</xdr:colOff>
      <xdr:row>39</xdr:row>
      <xdr:rowOff>56194</xdr:rowOff>
    </xdr:from>
    <xdr:to>
      <xdr:col>9</xdr:col>
      <xdr:colOff>238125</xdr:colOff>
      <xdr:row>42</xdr:row>
      <xdr:rowOff>199913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514975" y="9171619"/>
          <a:ext cx="1685925" cy="7723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19050</xdr:colOff>
      <xdr:row>28</xdr:row>
      <xdr:rowOff>180975</xdr:rowOff>
    </xdr:from>
    <xdr:to>
      <xdr:col>15</xdr:col>
      <xdr:colOff>609298</xdr:colOff>
      <xdr:row>31</xdr:row>
      <xdr:rowOff>190426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44050" y="8134350"/>
          <a:ext cx="2419048" cy="590476"/>
        </a:xfrm>
        <a:prstGeom prst="rect">
          <a:avLst/>
        </a:prstGeom>
      </xdr:spPr>
    </xdr:pic>
    <xdr:clientData/>
  </xdr:twoCellAnchor>
  <xdr:twoCellAnchor editAs="oneCell">
    <xdr:from>
      <xdr:col>12</xdr:col>
      <xdr:colOff>428626</xdr:colOff>
      <xdr:row>26</xdr:row>
      <xdr:rowOff>18516</xdr:rowOff>
    </xdr:from>
    <xdr:to>
      <xdr:col>15</xdr:col>
      <xdr:colOff>409576</xdr:colOff>
      <xdr:row>30</xdr:row>
      <xdr:rowOff>76088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53626" y="7590891"/>
          <a:ext cx="1809750" cy="8290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57150</xdr:colOff>
      <xdr:row>70</xdr:row>
      <xdr:rowOff>28575</xdr:rowOff>
    </xdr:from>
    <xdr:to>
      <xdr:col>10</xdr:col>
      <xdr:colOff>37798</xdr:colOff>
      <xdr:row>72</xdr:row>
      <xdr:rowOff>199951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91125" y="15630525"/>
          <a:ext cx="2419048" cy="5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19050</xdr:colOff>
      <xdr:row>56</xdr:row>
      <xdr:rowOff>180975</xdr:rowOff>
    </xdr:from>
    <xdr:to>
      <xdr:col>15</xdr:col>
      <xdr:colOff>609298</xdr:colOff>
      <xdr:row>59</xdr:row>
      <xdr:rowOff>190426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72525" y="7943850"/>
          <a:ext cx="2419048" cy="590476"/>
        </a:xfrm>
        <a:prstGeom prst="rect">
          <a:avLst/>
        </a:prstGeom>
      </xdr:spPr>
    </xdr:pic>
    <xdr:clientData/>
  </xdr:twoCellAnchor>
  <xdr:twoCellAnchor editAs="oneCell">
    <xdr:from>
      <xdr:col>12</xdr:col>
      <xdr:colOff>428626</xdr:colOff>
      <xdr:row>54</xdr:row>
      <xdr:rowOff>18516</xdr:rowOff>
    </xdr:from>
    <xdr:to>
      <xdr:col>15</xdr:col>
      <xdr:colOff>409576</xdr:colOff>
      <xdr:row>58</xdr:row>
      <xdr:rowOff>76088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82101" y="7400391"/>
          <a:ext cx="1809750" cy="82909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RC%2031-01-2022\DRIVE%20E\REGULAR%20SALARY%20BILLS\MEO%20G%20L%20PURAM\DEC-2021\MEOGLP-DEC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GOVT"/>
      <sheetName val="Sheet1"/>
      <sheetName val="INCPROC"/>
      <sheetName val="INCCERT"/>
      <sheetName val="DESG"/>
    </sheetNames>
    <sheetDataSet>
      <sheetData sheetId="0" refreshError="1"/>
      <sheetData sheetId="1" refreshError="1"/>
      <sheetData sheetId="2" refreshError="1"/>
      <sheetData sheetId="3"/>
      <sheetData sheetId="4" refreshError="1"/>
      <sheetData sheetId="5">
        <row r="2">
          <cell r="B2">
            <v>2229255</v>
          </cell>
          <cell r="C2" t="str">
            <v>SWAMY NAIDU CHIRIKI</v>
          </cell>
          <cell r="D2" t="str">
            <v>LFL</v>
          </cell>
          <cell r="E2">
            <v>28120211001</v>
          </cell>
          <cell r="F2" t="str">
            <v>GPS BALESU</v>
          </cell>
          <cell r="G2" t="str">
            <v>GOVT</v>
          </cell>
        </row>
        <row r="3">
          <cell r="B3">
            <v>2224256</v>
          </cell>
          <cell r="C3" t="str">
            <v>SURYANARAYANA YADLA</v>
          </cell>
          <cell r="D3" t="str">
            <v>SGT</v>
          </cell>
          <cell r="E3">
            <v>28120211001</v>
          </cell>
          <cell r="F3" t="str">
            <v>GPS BALESU</v>
          </cell>
          <cell r="G3" t="str">
            <v>GOVT</v>
          </cell>
        </row>
        <row r="4">
          <cell r="B4">
            <v>2249483</v>
          </cell>
          <cell r="C4" t="str">
            <v>SANKARA RAO MANDANGI</v>
          </cell>
          <cell r="D4" t="str">
            <v>SGT</v>
          </cell>
          <cell r="E4">
            <v>28120211001</v>
          </cell>
          <cell r="F4" t="str">
            <v>GPS BALESU</v>
          </cell>
          <cell r="G4" t="str">
            <v>GOVT</v>
          </cell>
        </row>
        <row r="5">
          <cell r="B5">
            <v>2244407</v>
          </cell>
          <cell r="C5" t="str">
            <v>KESAVARAO VATAKA</v>
          </cell>
          <cell r="D5" t="str">
            <v>SGT</v>
          </cell>
          <cell r="E5">
            <v>28120211001</v>
          </cell>
          <cell r="F5" t="str">
            <v>GPS BALESU</v>
          </cell>
          <cell r="G5" t="str">
            <v>GOVT</v>
          </cell>
        </row>
        <row r="6">
          <cell r="B6">
            <v>2224642</v>
          </cell>
          <cell r="C6" t="str">
            <v>RAMARAO ADDAKULA</v>
          </cell>
          <cell r="D6" t="str">
            <v>SGT</v>
          </cell>
          <cell r="E6">
            <v>28120205201</v>
          </cell>
          <cell r="F6" t="str">
            <v>GPS BEERUPADU</v>
          </cell>
          <cell r="G6" t="str">
            <v>GOVT</v>
          </cell>
        </row>
        <row r="7">
          <cell r="B7">
            <v>2224657</v>
          </cell>
          <cell r="C7" t="str">
            <v>KUMARA SWAMY BIDDIKA</v>
          </cell>
          <cell r="D7" t="str">
            <v>SGT</v>
          </cell>
          <cell r="E7">
            <v>28120205201</v>
          </cell>
          <cell r="F7" t="str">
            <v>GPS BEERUPADU</v>
          </cell>
          <cell r="G7" t="str">
            <v>GOVT</v>
          </cell>
        </row>
        <row r="8">
          <cell r="B8">
            <v>2224644</v>
          </cell>
          <cell r="C8" t="str">
            <v>YOGENDRA MUTAKA</v>
          </cell>
          <cell r="D8" t="str">
            <v>SGT</v>
          </cell>
          <cell r="E8">
            <v>28120212203</v>
          </cell>
          <cell r="F8" t="str">
            <v>GPS BODLAGUDA</v>
          </cell>
          <cell r="G8" t="str">
            <v>GOVT</v>
          </cell>
        </row>
        <row r="9">
          <cell r="B9">
            <v>2224258</v>
          </cell>
          <cell r="C9" t="str">
            <v>RAJU ADDAKULA</v>
          </cell>
          <cell r="D9" t="str">
            <v>SGT</v>
          </cell>
          <cell r="E9">
            <v>28120212203</v>
          </cell>
          <cell r="F9" t="str">
            <v>GPS BODLAGUDA</v>
          </cell>
          <cell r="G9" t="str">
            <v>GOVT</v>
          </cell>
        </row>
        <row r="10">
          <cell r="B10">
            <v>2233232</v>
          </cell>
          <cell r="C10" t="str">
            <v>BHANU TAPPATLA</v>
          </cell>
          <cell r="D10" t="str">
            <v>LFL</v>
          </cell>
          <cell r="E10">
            <v>28120204601</v>
          </cell>
          <cell r="F10" t="str">
            <v>GPS CH BINNIDI</v>
          </cell>
          <cell r="G10" t="str">
            <v>GOVT</v>
          </cell>
        </row>
        <row r="11">
          <cell r="B11">
            <v>2224679</v>
          </cell>
          <cell r="C11" t="str">
            <v>SUJATHA JANNIMARRI</v>
          </cell>
          <cell r="D11" t="str">
            <v>SGT</v>
          </cell>
          <cell r="E11">
            <v>28120204601</v>
          </cell>
          <cell r="F11" t="str">
            <v>GPS CH BINNIDI</v>
          </cell>
          <cell r="G11" t="str">
            <v>GOVT</v>
          </cell>
        </row>
        <row r="12">
          <cell r="B12">
            <v>2224229</v>
          </cell>
          <cell r="C12" t="str">
            <v>KAMENDARAO NIMMALA</v>
          </cell>
          <cell r="D12" t="str">
            <v>SGT</v>
          </cell>
          <cell r="E12">
            <v>28120207505</v>
          </cell>
          <cell r="F12" t="str">
            <v>GPS ELWINPETA</v>
          </cell>
          <cell r="G12" t="str">
            <v>GOVT</v>
          </cell>
        </row>
        <row r="13">
          <cell r="B13">
            <v>2224242</v>
          </cell>
          <cell r="C13" t="str">
            <v>SOBHAN BABU NIMMALA</v>
          </cell>
          <cell r="D13" t="str">
            <v>SGT</v>
          </cell>
          <cell r="E13">
            <v>28120207505</v>
          </cell>
          <cell r="F13" t="str">
            <v>GPS ELWINPETA</v>
          </cell>
          <cell r="G13" t="str">
            <v>GOVT</v>
          </cell>
        </row>
        <row r="14">
          <cell r="B14">
            <v>2224182</v>
          </cell>
          <cell r="C14" t="str">
            <v>PADMA KADRAKA</v>
          </cell>
          <cell r="D14" t="str">
            <v>SGT</v>
          </cell>
          <cell r="E14">
            <v>28120207505</v>
          </cell>
          <cell r="F14" t="str">
            <v>GPS ELWINPETA</v>
          </cell>
          <cell r="G14" t="str">
            <v>GOVT</v>
          </cell>
        </row>
        <row r="15">
          <cell r="B15">
            <v>2224228</v>
          </cell>
          <cell r="C15" t="str">
            <v>MANOHARARAO BIDDIKA</v>
          </cell>
          <cell r="D15" t="str">
            <v>LFL</v>
          </cell>
          <cell r="E15">
            <v>28120207602</v>
          </cell>
          <cell r="F15" t="str">
            <v>GPS G L PURAM</v>
          </cell>
          <cell r="G15" t="str">
            <v>GOVT</v>
          </cell>
        </row>
        <row r="16">
          <cell r="B16">
            <v>2224209</v>
          </cell>
          <cell r="C16" t="str">
            <v>REVATHI MANDANGI</v>
          </cell>
          <cell r="D16" t="str">
            <v>SGT</v>
          </cell>
          <cell r="E16">
            <v>28120207602</v>
          </cell>
          <cell r="F16" t="str">
            <v>GPS G L PURAM</v>
          </cell>
          <cell r="G16" t="str">
            <v>GOVT</v>
          </cell>
        </row>
        <row r="17">
          <cell r="B17">
            <v>2224252</v>
          </cell>
          <cell r="C17" t="str">
            <v>SANDHARANI MARADANA</v>
          </cell>
          <cell r="D17" t="str">
            <v>SGT</v>
          </cell>
          <cell r="E17">
            <v>28120207602</v>
          </cell>
          <cell r="F17" t="str">
            <v>GPS G L PURAM</v>
          </cell>
          <cell r="G17" t="str">
            <v>GOVT</v>
          </cell>
        </row>
        <row r="18">
          <cell r="B18">
            <v>2255741</v>
          </cell>
          <cell r="C18" t="str">
            <v>R HYMAVATHI</v>
          </cell>
          <cell r="D18" t="str">
            <v>OS</v>
          </cell>
          <cell r="E18">
            <v>28120207602</v>
          </cell>
          <cell r="F18" t="str">
            <v>GPS G L PURAM</v>
          </cell>
          <cell r="G18" t="str">
            <v>GOVT</v>
          </cell>
        </row>
        <row r="19">
          <cell r="B19">
            <v>2215020</v>
          </cell>
          <cell r="C19" t="str">
            <v>SRINIVAS ADIVANNA</v>
          </cell>
          <cell r="D19" t="str">
            <v>LFL</v>
          </cell>
          <cell r="E19">
            <v>28120206101</v>
          </cell>
          <cell r="F19" t="str">
            <v>GPS GADIVANKADHARA</v>
          </cell>
          <cell r="G19" t="str">
            <v>GOVT</v>
          </cell>
        </row>
        <row r="20">
          <cell r="B20">
            <v>2249481</v>
          </cell>
          <cell r="C20" t="str">
            <v>PRASANTH KOLAKA</v>
          </cell>
          <cell r="D20" t="str">
            <v>SGT</v>
          </cell>
          <cell r="E20">
            <v>28120206101</v>
          </cell>
          <cell r="F20" t="str">
            <v>GPS GADIVANKADHARA</v>
          </cell>
          <cell r="G20" t="str">
            <v>GOVT</v>
          </cell>
        </row>
        <row r="21">
          <cell r="B21">
            <v>2215047</v>
          </cell>
          <cell r="C21" t="str">
            <v>RAVI KUMAR CHUKKA</v>
          </cell>
          <cell r="D21" t="str">
            <v>LFL</v>
          </cell>
          <cell r="E21">
            <v>28120209501</v>
          </cell>
          <cell r="F21" t="str">
            <v>GPS GEESADA</v>
          </cell>
          <cell r="G21" t="str">
            <v>GOVT</v>
          </cell>
        </row>
        <row r="22">
          <cell r="B22">
            <v>2224273</v>
          </cell>
          <cell r="C22" t="str">
            <v>SANKARARAO NIMMAKA</v>
          </cell>
          <cell r="D22" t="str">
            <v>SGT</v>
          </cell>
          <cell r="E22">
            <v>28120209501</v>
          </cell>
          <cell r="F22" t="str">
            <v>GPS GEESADA</v>
          </cell>
          <cell r="G22" t="str">
            <v>GOVT</v>
          </cell>
        </row>
        <row r="23">
          <cell r="B23">
            <v>2224186</v>
          </cell>
          <cell r="C23" t="str">
            <v>KALAWATI BIDDIKA</v>
          </cell>
          <cell r="D23" t="str">
            <v>SGT</v>
          </cell>
          <cell r="E23">
            <v>28120207002</v>
          </cell>
          <cell r="F23" t="str">
            <v>GPS JK PADU COLNY</v>
          </cell>
          <cell r="G23" t="str">
            <v>GOVT</v>
          </cell>
        </row>
        <row r="24">
          <cell r="B24">
            <v>2244603</v>
          </cell>
          <cell r="C24" t="str">
            <v>RADHIKA TOYAKA</v>
          </cell>
          <cell r="D24" t="str">
            <v>SGT</v>
          </cell>
          <cell r="E24">
            <v>28120207002</v>
          </cell>
          <cell r="F24" t="str">
            <v>GPS JK PADU COLNY</v>
          </cell>
          <cell r="G24" t="str">
            <v>GOVT</v>
          </cell>
        </row>
        <row r="25">
          <cell r="B25">
            <v>2224177</v>
          </cell>
          <cell r="C25" t="str">
            <v>VISWA NADHAM BIDDIKA</v>
          </cell>
          <cell r="D25" t="str">
            <v>LFL</v>
          </cell>
          <cell r="E25">
            <v>28120203201</v>
          </cell>
          <cell r="F25" t="str">
            <v>GPS K SIVADA</v>
          </cell>
          <cell r="G25" t="str">
            <v>GOVT</v>
          </cell>
        </row>
        <row r="26">
          <cell r="B26">
            <v>2224665</v>
          </cell>
          <cell r="C26" t="str">
            <v>RAJESH PATTIKA</v>
          </cell>
          <cell r="D26" t="str">
            <v>SGT</v>
          </cell>
          <cell r="E26">
            <v>28120203201</v>
          </cell>
          <cell r="F26" t="str">
            <v>GPS K SIVADA</v>
          </cell>
          <cell r="G26" t="str">
            <v>GOVT</v>
          </cell>
        </row>
        <row r="27">
          <cell r="B27">
            <v>2229092</v>
          </cell>
          <cell r="C27" t="str">
            <v>ANANDA SATEESH KUMAR YAMALA</v>
          </cell>
          <cell r="D27" t="str">
            <v>LFL</v>
          </cell>
          <cell r="E27">
            <v>28120200701</v>
          </cell>
          <cell r="F27" t="str">
            <v>GPS KEESARI</v>
          </cell>
          <cell r="G27" t="str">
            <v>GOVT</v>
          </cell>
        </row>
        <row r="28">
          <cell r="B28">
            <v>2247088</v>
          </cell>
          <cell r="C28" t="str">
            <v>RAVIKUMAR MANDANGI</v>
          </cell>
          <cell r="D28" t="str">
            <v>SGT</v>
          </cell>
          <cell r="E28">
            <v>28120200701</v>
          </cell>
          <cell r="F28" t="str">
            <v>GPS KEESARI</v>
          </cell>
          <cell r="G28" t="str">
            <v>GOVT</v>
          </cell>
        </row>
        <row r="29">
          <cell r="B29">
            <v>2229330</v>
          </cell>
          <cell r="C29" t="str">
            <v>KULAPATHI RAO GANTA</v>
          </cell>
          <cell r="D29" t="str">
            <v>LFL</v>
          </cell>
          <cell r="E29">
            <v>28120204801</v>
          </cell>
          <cell r="F29" t="str">
            <v>GPS KONDUKUPPA</v>
          </cell>
          <cell r="G29" t="str">
            <v>GOVT</v>
          </cell>
        </row>
        <row r="30">
          <cell r="B30" t="str">
            <v>XXXX</v>
          </cell>
          <cell r="C30" t="str">
            <v>UDAMALA RAMAKRISHNA</v>
          </cell>
          <cell r="D30" t="str">
            <v>SGT</v>
          </cell>
          <cell r="E30">
            <v>28120204801</v>
          </cell>
          <cell r="F30" t="str">
            <v>GPS KONDUKUPPA</v>
          </cell>
          <cell r="G30" t="str">
            <v>GOVT</v>
          </cell>
        </row>
        <row r="31">
          <cell r="B31">
            <v>2224214</v>
          </cell>
          <cell r="C31" t="str">
            <v>SRILAXMI ALAJANGI</v>
          </cell>
          <cell r="D31" t="str">
            <v>SGT</v>
          </cell>
          <cell r="E31">
            <v>28120201801</v>
          </cell>
          <cell r="F31" t="str">
            <v>GPS KOTHAGUDA</v>
          </cell>
          <cell r="G31" t="str">
            <v>GOVT</v>
          </cell>
        </row>
        <row r="32">
          <cell r="B32">
            <v>2249482</v>
          </cell>
          <cell r="C32" t="str">
            <v>USHA PUVVALA</v>
          </cell>
          <cell r="D32" t="str">
            <v>SGT</v>
          </cell>
          <cell r="E32">
            <v>28120201801</v>
          </cell>
          <cell r="F32" t="str">
            <v>GPS KOTHAGUDA</v>
          </cell>
          <cell r="G32" t="str">
            <v>GOVT</v>
          </cell>
        </row>
        <row r="33">
          <cell r="B33">
            <v>2214132</v>
          </cell>
          <cell r="C33" t="str">
            <v>KRISHANA RAO DASARI</v>
          </cell>
          <cell r="D33" t="str">
            <v>LFL</v>
          </cell>
          <cell r="E33">
            <v>28120206501</v>
          </cell>
          <cell r="F33" t="str">
            <v>GPS KURASINGI</v>
          </cell>
          <cell r="G33" t="str">
            <v>GOVT</v>
          </cell>
        </row>
        <row r="34">
          <cell r="B34">
            <v>2224202</v>
          </cell>
          <cell r="C34" t="str">
            <v>MOHANARAO KOLAKA</v>
          </cell>
          <cell r="D34" t="str">
            <v>SGT</v>
          </cell>
          <cell r="E34">
            <v>28120206501</v>
          </cell>
          <cell r="F34" t="str">
            <v>GPS KURASINGI</v>
          </cell>
          <cell r="G34" t="str">
            <v>GOVT</v>
          </cell>
        </row>
        <row r="35">
          <cell r="B35">
            <v>2224707</v>
          </cell>
          <cell r="C35" t="str">
            <v>SIMHACHALAM RAMBHA</v>
          </cell>
          <cell r="D35" t="str">
            <v>SGT</v>
          </cell>
          <cell r="E35">
            <v>28120205001</v>
          </cell>
          <cell r="F35" t="str">
            <v>GPS LADA</v>
          </cell>
          <cell r="G35" t="str">
            <v>GOVT</v>
          </cell>
        </row>
        <row r="36">
          <cell r="B36">
            <v>2233062</v>
          </cell>
          <cell r="C36" t="str">
            <v>SUNDARA RAO SYAMA KUMBURKU</v>
          </cell>
          <cell r="D36" t="str">
            <v>LFL</v>
          </cell>
          <cell r="E36">
            <v>28120206901</v>
          </cell>
          <cell r="F36" t="str">
            <v>GPS LAKKAGUDA</v>
          </cell>
          <cell r="G36" t="str">
            <v>GOVT</v>
          </cell>
        </row>
        <row r="37">
          <cell r="B37">
            <v>2224197</v>
          </cell>
          <cell r="C37" t="str">
            <v>INDIRABHARATHI BASAVA</v>
          </cell>
          <cell r="D37" t="str">
            <v>SGT</v>
          </cell>
          <cell r="E37">
            <v>28120206901</v>
          </cell>
          <cell r="F37" t="str">
            <v>GPS LAKKAGUDA</v>
          </cell>
          <cell r="G37" t="str">
            <v>GOVT</v>
          </cell>
        </row>
        <row r="38">
          <cell r="B38">
            <v>2224187</v>
          </cell>
          <cell r="C38" t="str">
            <v>VIMALA .</v>
          </cell>
          <cell r="D38" t="str">
            <v>SGT</v>
          </cell>
          <cell r="E38">
            <v>28120206901</v>
          </cell>
          <cell r="F38" t="str">
            <v>GPS LAKKAGUDA</v>
          </cell>
          <cell r="G38" t="str">
            <v>GOVT</v>
          </cell>
        </row>
        <row r="39">
          <cell r="B39">
            <v>2244412</v>
          </cell>
          <cell r="C39" t="str">
            <v>MOHANA RAO GUNAGENJI</v>
          </cell>
          <cell r="D39" t="str">
            <v>SGT</v>
          </cell>
          <cell r="E39">
            <v>28120212303</v>
          </cell>
          <cell r="F39" t="str">
            <v>GPS MEDARAGANDA</v>
          </cell>
          <cell r="G39" t="str">
            <v>GOVT</v>
          </cell>
        </row>
        <row r="40">
          <cell r="B40">
            <v>2207713</v>
          </cell>
          <cell r="C40" t="str">
            <v>DHANA LAXMI GUNTREDDI</v>
          </cell>
          <cell r="D40" t="str">
            <v>SGT</v>
          </cell>
          <cell r="E40">
            <v>28120212303</v>
          </cell>
          <cell r="F40" t="str">
            <v>GPS MEDARAGANDA</v>
          </cell>
          <cell r="G40" t="str">
            <v>GOVT</v>
          </cell>
        </row>
        <row r="41">
          <cell r="B41">
            <v>2229524</v>
          </cell>
          <cell r="C41" t="str">
            <v>SATYA KUMAR SANJEEVI BONELA</v>
          </cell>
          <cell r="D41" t="str">
            <v>LFL</v>
          </cell>
          <cell r="E41">
            <v>28120203601</v>
          </cell>
          <cell r="F41" t="str">
            <v>GPS MULABINNIDI</v>
          </cell>
          <cell r="G41" t="str">
            <v>GOVT</v>
          </cell>
        </row>
        <row r="42">
          <cell r="B42">
            <v>2249480</v>
          </cell>
          <cell r="C42" t="str">
            <v>CHANDRIKA MANDANGI</v>
          </cell>
          <cell r="D42" t="str">
            <v>SGT</v>
          </cell>
          <cell r="E42">
            <v>28120203601</v>
          </cell>
          <cell r="F42" t="str">
            <v>GPS MULABINNIDI</v>
          </cell>
          <cell r="G42" t="str">
            <v>GOVT</v>
          </cell>
        </row>
        <row r="43">
          <cell r="B43">
            <v>2224705</v>
          </cell>
          <cell r="C43" t="str">
            <v>NARAYANARAO KONDAGORRI</v>
          </cell>
          <cell r="D43" t="str">
            <v>SGT</v>
          </cell>
          <cell r="E43">
            <v>28120203601</v>
          </cell>
          <cell r="F43" t="str">
            <v>GPS MULABINNIDI</v>
          </cell>
          <cell r="G43" t="str">
            <v>GOVT</v>
          </cell>
        </row>
        <row r="44">
          <cell r="B44">
            <v>2224676</v>
          </cell>
          <cell r="C44" t="str">
            <v>SIMHACHALAM SAMALA</v>
          </cell>
          <cell r="D44" t="str">
            <v>LFL</v>
          </cell>
          <cell r="E44">
            <v>28120204902</v>
          </cell>
          <cell r="F44" t="str">
            <v>GPS MULIGUDA</v>
          </cell>
          <cell r="G44" t="str">
            <v>GOVT</v>
          </cell>
        </row>
        <row r="45">
          <cell r="B45">
            <v>2224667</v>
          </cell>
          <cell r="C45" t="str">
            <v>SUDHAKAR NIMMAKA</v>
          </cell>
          <cell r="D45" t="str">
            <v>SGT</v>
          </cell>
          <cell r="E45">
            <v>28120204902</v>
          </cell>
          <cell r="F45" t="str">
            <v>GPS MULIGUDA</v>
          </cell>
          <cell r="G45" t="str">
            <v>GOVT</v>
          </cell>
        </row>
        <row r="46">
          <cell r="B46">
            <v>2224703</v>
          </cell>
          <cell r="C46" t="str">
            <v>RAVI LANKA</v>
          </cell>
          <cell r="D46" t="str">
            <v>SGT</v>
          </cell>
          <cell r="E46">
            <v>28120212001</v>
          </cell>
          <cell r="F46" t="str">
            <v>GPS NELLIKIKKUVA</v>
          </cell>
          <cell r="G46" t="str">
            <v>GOVT</v>
          </cell>
        </row>
        <row r="47">
          <cell r="B47">
            <v>2224637</v>
          </cell>
          <cell r="C47" t="str">
            <v>DHARMARAO PUVVALA</v>
          </cell>
          <cell r="D47" t="str">
            <v>SGT</v>
          </cell>
          <cell r="E47">
            <v>28120212001</v>
          </cell>
          <cell r="F47" t="str">
            <v>GPS NELLIKIKKUVA</v>
          </cell>
          <cell r="G47" t="str">
            <v>GOVT</v>
          </cell>
        </row>
        <row r="48">
          <cell r="B48">
            <v>2224253</v>
          </cell>
          <cell r="C48" t="str">
            <v>RAVIKUMAR KADRAKA</v>
          </cell>
          <cell r="D48" t="str">
            <v>SGT</v>
          </cell>
          <cell r="E48">
            <v>28120207101</v>
          </cell>
          <cell r="F48" t="str">
            <v>GPS P JAMMUVALASA</v>
          </cell>
          <cell r="G48" t="str">
            <v>GOVT</v>
          </cell>
        </row>
        <row r="49">
          <cell r="B49">
            <v>2219276</v>
          </cell>
          <cell r="C49" t="str">
            <v>KURMA RAO NADUPURU</v>
          </cell>
          <cell r="D49" t="str">
            <v>LFL</v>
          </cell>
          <cell r="E49">
            <v>28120203001</v>
          </cell>
          <cell r="F49" t="str">
            <v>GPS PEDAKHARJA</v>
          </cell>
          <cell r="G49" t="str">
            <v>GOVT</v>
          </cell>
        </row>
        <row r="50">
          <cell r="B50">
            <v>2224213</v>
          </cell>
          <cell r="C50" t="str">
            <v>SUHASHINI MANDANGI</v>
          </cell>
          <cell r="D50" t="str">
            <v>SGT</v>
          </cell>
          <cell r="E50">
            <v>28120203001</v>
          </cell>
          <cell r="F50" t="str">
            <v>GPS PEDAKHARJA</v>
          </cell>
          <cell r="G50" t="str">
            <v>GOVT</v>
          </cell>
        </row>
        <row r="51">
          <cell r="B51">
            <v>2224224</v>
          </cell>
          <cell r="C51" t="str">
            <v>SURYANARAYANA CHALLA</v>
          </cell>
          <cell r="D51" t="str">
            <v>SA-SOCIAL</v>
          </cell>
          <cell r="E51">
            <v>28120201204</v>
          </cell>
          <cell r="F51" t="str">
            <v>GUPS KEDARIPURAM</v>
          </cell>
          <cell r="G51" t="str">
            <v>GOVT</v>
          </cell>
        </row>
        <row r="52">
          <cell r="B52">
            <v>2244125</v>
          </cell>
          <cell r="C52" t="str">
            <v>MADHURI PALAKA</v>
          </cell>
          <cell r="D52" t="str">
            <v>SGT</v>
          </cell>
          <cell r="E52">
            <v>28120208001</v>
          </cell>
          <cell r="F52" t="str">
            <v>GPS PENGUVA</v>
          </cell>
          <cell r="G52" t="str">
            <v>GOVT</v>
          </cell>
        </row>
        <row r="53">
          <cell r="B53">
            <v>2249484</v>
          </cell>
          <cell r="C53" t="str">
            <v>BHAVANI MANDANGI</v>
          </cell>
          <cell r="D53" t="str">
            <v>SGT</v>
          </cell>
          <cell r="E53">
            <v>28120208701</v>
          </cell>
          <cell r="F53" t="str">
            <v>GPS PUSABADI</v>
          </cell>
          <cell r="G53" t="str">
            <v>GOVT</v>
          </cell>
        </row>
        <row r="54">
          <cell r="B54">
            <v>2224660</v>
          </cell>
          <cell r="C54" t="str">
            <v>RATNA KUMAR PUVVALA</v>
          </cell>
          <cell r="D54" t="str">
            <v>SGT</v>
          </cell>
          <cell r="E54">
            <v>28120208701</v>
          </cell>
          <cell r="F54" t="str">
            <v>GPS PUSABADI</v>
          </cell>
          <cell r="G54" t="str">
            <v>GOVT</v>
          </cell>
        </row>
        <row r="55">
          <cell r="B55">
            <v>2219017</v>
          </cell>
          <cell r="C55" t="str">
            <v>SANYASAPPADU BURA</v>
          </cell>
          <cell r="D55" t="str">
            <v>LFL</v>
          </cell>
          <cell r="E55">
            <v>28120201501</v>
          </cell>
          <cell r="F55" t="str">
            <v>GPS RELLA</v>
          </cell>
          <cell r="G55" t="str">
            <v>GOVT</v>
          </cell>
        </row>
        <row r="56">
          <cell r="B56">
            <v>2224227</v>
          </cell>
          <cell r="C56" t="str">
            <v>SESHAGIRI ADDAKULA</v>
          </cell>
          <cell r="D56" t="str">
            <v>SGT</v>
          </cell>
          <cell r="E56">
            <v>28120201501</v>
          </cell>
          <cell r="F56" t="str">
            <v>GPS RELLA</v>
          </cell>
          <cell r="G56" t="str">
            <v>GOVT</v>
          </cell>
        </row>
        <row r="57">
          <cell r="B57">
            <v>2224230</v>
          </cell>
          <cell r="C57" t="str">
            <v>MANI BODDUDORA</v>
          </cell>
          <cell r="D57" t="str">
            <v>SGT</v>
          </cell>
          <cell r="E57">
            <v>28120203901</v>
          </cell>
          <cell r="F57" t="str">
            <v>GPS THOLUKHARJA</v>
          </cell>
          <cell r="G57" t="str">
            <v>GOVT</v>
          </cell>
        </row>
        <row r="58">
          <cell r="B58">
            <v>2224203</v>
          </cell>
          <cell r="C58" t="str">
            <v>SANYASINAIDU ADDAKULA</v>
          </cell>
          <cell r="D58" t="str">
            <v>SGT</v>
          </cell>
          <cell r="E58">
            <v>28120203901</v>
          </cell>
          <cell r="F58" t="str">
            <v>GPS THOLUKHARJA</v>
          </cell>
          <cell r="G58" t="str">
            <v>GOVT</v>
          </cell>
        </row>
        <row r="59">
          <cell r="B59">
            <v>2524255</v>
          </cell>
          <cell r="C59" t="str">
            <v>SRIDHAR ARIKATOTA</v>
          </cell>
          <cell r="D59" t="str">
            <v>LFL</v>
          </cell>
          <cell r="E59">
            <v>28120200301</v>
          </cell>
          <cell r="F59" t="str">
            <v>GPS THOTA</v>
          </cell>
          <cell r="G59" t="str">
            <v>GOVT</v>
          </cell>
        </row>
        <row r="60">
          <cell r="B60">
            <v>2224219</v>
          </cell>
          <cell r="C60" t="str">
            <v>KUMAR KONDAGORRI</v>
          </cell>
          <cell r="D60" t="str">
            <v>SGT</v>
          </cell>
          <cell r="E60">
            <v>28120200301</v>
          </cell>
          <cell r="F60" t="str">
            <v>GPS THOTA</v>
          </cell>
          <cell r="G60" t="str">
            <v>GOVT</v>
          </cell>
        </row>
        <row r="61">
          <cell r="B61">
            <v>2224260</v>
          </cell>
          <cell r="C61" t="str">
            <v>PRASADARAO PATTIKA</v>
          </cell>
          <cell r="D61" t="str">
            <v>SGT</v>
          </cell>
          <cell r="E61">
            <v>28120209101</v>
          </cell>
          <cell r="F61" t="str">
            <v>GPS URITI</v>
          </cell>
          <cell r="G61" t="str">
            <v>GOVT</v>
          </cell>
        </row>
        <row r="62">
          <cell r="B62">
            <v>2224690</v>
          </cell>
          <cell r="C62" t="str">
            <v>ROJARAMANI TOYAKA</v>
          </cell>
          <cell r="D62" t="str">
            <v>SGT</v>
          </cell>
          <cell r="E62">
            <v>28120209101</v>
          </cell>
          <cell r="F62" t="str">
            <v>GPS URITI</v>
          </cell>
          <cell r="G62" t="str">
            <v>GOVT</v>
          </cell>
        </row>
        <row r="63">
          <cell r="B63">
            <v>2224170</v>
          </cell>
          <cell r="C63" t="str">
            <v>SIMHACHALAM VUYAKA</v>
          </cell>
          <cell r="D63" t="str">
            <v>SGT</v>
          </cell>
          <cell r="E63">
            <v>28120205501</v>
          </cell>
          <cell r="F63" t="str">
            <v>GPS VADAJANGI</v>
          </cell>
          <cell r="G63" t="str">
            <v>GOVT</v>
          </cell>
        </row>
        <row r="64">
          <cell r="B64">
            <v>2224236</v>
          </cell>
          <cell r="C64" t="str">
            <v>VENKATARAO KEVATI</v>
          </cell>
          <cell r="D64" t="str">
            <v>LFL</v>
          </cell>
          <cell r="E64">
            <v>28120209901</v>
          </cell>
          <cell r="F64" t="str">
            <v>GPS VALLADA</v>
          </cell>
          <cell r="G64" t="str">
            <v>GOVT</v>
          </cell>
        </row>
        <row r="65">
          <cell r="B65">
            <v>2224257</v>
          </cell>
          <cell r="C65" t="str">
            <v>KARTHIKARAIDURAIDU ANKALAPU</v>
          </cell>
          <cell r="D65" t="str">
            <v>SGT</v>
          </cell>
          <cell r="E65">
            <v>28120209901</v>
          </cell>
          <cell r="F65" t="str">
            <v>GPS VALLADA</v>
          </cell>
          <cell r="G65" t="str">
            <v>GOVT</v>
          </cell>
        </row>
        <row r="66">
          <cell r="B66">
            <v>2224681</v>
          </cell>
          <cell r="C66" t="str">
            <v>SESHU KUMARI VANGIPURAM</v>
          </cell>
          <cell r="D66" t="str">
            <v>LFL</v>
          </cell>
          <cell r="E66">
            <v>28120200901</v>
          </cell>
          <cell r="F66" t="str">
            <v>GPS VANGARA</v>
          </cell>
          <cell r="G66" t="str">
            <v>GOVT</v>
          </cell>
        </row>
        <row r="67">
          <cell r="B67">
            <v>2247089</v>
          </cell>
          <cell r="C67" t="str">
            <v>GAVARAYYA TOYAKA</v>
          </cell>
          <cell r="D67" t="str">
            <v>SGT</v>
          </cell>
          <cell r="E67">
            <v>28120200901</v>
          </cell>
          <cell r="F67" t="str">
            <v>GPS VANGARA</v>
          </cell>
          <cell r="G67" t="str">
            <v>GOVT</v>
          </cell>
        </row>
        <row r="68">
          <cell r="B68">
            <v>2224641</v>
          </cell>
          <cell r="C68" t="str">
            <v>ADAIAH BIDDIKA</v>
          </cell>
          <cell r="D68" t="str">
            <v>SA-MATHS</v>
          </cell>
          <cell r="E68">
            <v>28120201204</v>
          </cell>
          <cell r="F68" t="str">
            <v>GUPS KEDARIPURAM</v>
          </cell>
          <cell r="G68" t="str">
            <v>GOVT</v>
          </cell>
        </row>
        <row r="69">
          <cell r="B69">
            <v>2224180</v>
          </cell>
          <cell r="C69" t="str">
            <v>RAJESWARI KUMBRUKU</v>
          </cell>
          <cell r="D69" t="str">
            <v>SA-TELUGU</v>
          </cell>
          <cell r="E69">
            <v>28120201204</v>
          </cell>
          <cell r="F69" t="str">
            <v>GUPS KEDARIPURAM</v>
          </cell>
          <cell r="G69" t="str">
            <v>GOVT</v>
          </cell>
        </row>
        <row r="70">
          <cell r="B70">
            <v>2224675</v>
          </cell>
          <cell r="C70" t="str">
            <v>HARIGOPALARAO LIMMAKA</v>
          </cell>
          <cell r="D70" t="str">
            <v>SGT</v>
          </cell>
          <cell r="E70">
            <v>28120201204</v>
          </cell>
          <cell r="F70" t="str">
            <v>GUPS KEDARIPURAM</v>
          </cell>
          <cell r="G70" t="str">
            <v>GOVT</v>
          </cell>
        </row>
        <row r="71">
          <cell r="B71">
            <v>2224638</v>
          </cell>
          <cell r="C71" t="str">
            <v>VINODKUMAR MANDANGI</v>
          </cell>
          <cell r="D71" t="str">
            <v>SGT</v>
          </cell>
          <cell r="E71">
            <v>28120201204</v>
          </cell>
          <cell r="F71" t="str">
            <v>GUPS KEDARIPURAM</v>
          </cell>
          <cell r="G71" t="str">
            <v>GOVT</v>
          </cell>
        </row>
        <row r="72">
          <cell r="B72">
            <v>2247181</v>
          </cell>
          <cell r="C72" t="str">
            <v>GOWRISANKARARAO UYAKA</v>
          </cell>
          <cell r="D72" t="str">
            <v>SGT</v>
          </cell>
          <cell r="E72">
            <v>28120203501</v>
          </cell>
          <cell r="F72" t="str">
            <v>MPPS ADDAMGUDA</v>
          </cell>
          <cell r="G72" t="str">
            <v>MPP</v>
          </cell>
        </row>
        <row r="73">
          <cell r="B73">
            <v>2224337</v>
          </cell>
          <cell r="C73" t="str">
            <v>SANKARARAJU PATTIKA</v>
          </cell>
          <cell r="D73" t="str">
            <v>SGT</v>
          </cell>
          <cell r="E73">
            <v>28120209602</v>
          </cell>
          <cell r="F73" t="str">
            <v>MPPS ATCHABA</v>
          </cell>
          <cell r="G73" t="str">
            <v>MPP</v>
          </cell>
        </row>
        <row r="74">
          <cell r="B74">
            <v>2224312</v>
          </cell>
          <cell r="C74" t="str">
            <v>BHUSHANA MANDANGI</v>
          </cell>
          <cell r="D74" t="str">
            <v>SGT</v>
          </cell>
          <cell r="E74">
            <v>28120209801</v>
          </cell>
          <cell r="F74" t="str">
            <v>MPPS BAYYADA</v>
          </cell>
          <cell r="G74" t="str">
            <v>MPP</v>
          </cell>
        </row>
        <row r="75">
          <cell r="B75">
            <v>2240696</v>
          </cell>
          <cell r="C75" t="str">
            <v>KOTI TOYAKA</v>
          </cell>
          <cell r="D75" t="str">
            <v>SGT</v>
          </cell>
          <cell r="E75">
            <v>28120212201</v>
          </cell>
          <cell r="F75" t="str">
            <v>MPPS BELLIDI</v>
          </cell>
          <cell r="G75" t="str">
            <v>MPP</v>
          </cell>
        </row>
        <row r="76">
          <cell r="B76">
            <v>2224332</v>
          </cell>
          <cell r="C76" t="str">
            <v>NARAYANA RAO KILLAKA</v>
          </cell>
          <cell r="D76" t="str">
            <v>SGT</v>
          </cell>
          <cell r="E76">
            <v>28120212201</v>
          </cell>
          <cell r="F76" t="str">
            <v>MPPS BELLIDI</v>
          </cell>
          <cell r="G76" t="str">
            <v>MPP</v>
          </cell>
        </row>
        <row r="77">
          <cell r="B77">
            <v>2244411</v>
          </cell>
          <cell r="C77" t="str">
            <v>SARDHARRAO ARIKA</v>
          </cell>
          <cell r="D77" t="str">
            <v>SGT</v>
          </cell>
          <cell r="E77">
            <v>28120208103</v>
          </cell>
          <cell r="F77" t="str">
            <v>MPPS CHINAGEESADA</v>
          </cell>
          <cell r="G77" t="str">
            <v>MPP</v>
          </cell>
        </row>
        <row r="78">
          <cell r="B78">
            <v>2224776</v>
          </cell>
          <cell r="C78" t="str">
            <v>VISWESWARARAO PODAVAKA</v>
          </cell>
          <cell r="D78" t="str">
            <v>SGT</v>
          </cell>
          <cell r="E78">
            <v>28120212301</v>
          </cell>
          <cell r="F78" t="str">
            <v>MPPS CHINTALAPADU</v>
          </cell>
          <cell r="G78" t="str">
            <v>MPP</v>
          </cell>
        </row>
        <row r="79">
          <cell r="B79">
            <v>2229084</v>
          </cell>
          <cell r="C79" t="str">
            <v>RAMAPRASADARAO TIMMAKA</v>
          </cell>
          <cell r="D79" t="str">
            <v>SGT</v>
          </cell>
          <cell r="E79">
            <v>28120212301</v>
          </cell>
          <cell r="F79" t="str">
            <v>MPPS CHINTALAPADU</v>
          </cell>
          <cell r="G79" t="str">
            <v>MPP</v>
          </cell>
        </row>
        <row r="80">
          <cell r="B80">
            <v>2224327</v>
          </cell>
          <cell r="C80" t="str">
            <v>SATYABHAGAVAN GEDELA</v>
          </cell>
          <cell r="D80" t="str">
            <v>SGT</v>
          </cell>
          <cell r="E80">
            <v>28120207202</v>
          </cell>
          <cell r="F80" t="str">
            <v>MPPS DEPPIGUDA</v>
          </cell>
          <cell r="G80" t="str">
            <v>MPP</v>
          </cell>
        </row>
        <row r="81">
          <cell r="B81">
            <v>2246707</v>
          </cell>
          <cell r="C81" t="str">
            <v>SUBBAMMA KONDAGORRI</v>
          </cell>
          <cell r="D81" t="str">
            <v>SGT</v>
          </cell>
          <cell r="E81">
            <v>28120211201</v>
          </cell>
          <cell r="F81" t="str">
            <v>MPPS DIGUVADERUVADA</v>
          </cell>
          <cell r="G81" t="str">
            <v>MPP</v>
          </cell>
        </row>
        <row r="82">
          <cell r="B82">
            <v>2224207</v>
          </cell>
          <cell r="C82" t="str">
            <v>DEVANAND PALAKA</v>
          </cell>
          <cell r="D82" t="str">
            <v>LFL</v>
          </cell>
          <cell r="E82">
            <v>28120210601</v>
          </cell>
          <cell r="F82" t="str">
            <v>MPPS DIGUVAMANDA</v>
          </cell>
          <cell r="G82" t="str">
            <v>MPP</v>
          </cell>
        </row>
        <row r="83">
          <cell r="B83">
            <v>2246998</v>
          </cell>
          <cell r="C83" t="str">
            <v>SUBBA RAO JEELAKARRA</v>
          </cell>
          <cell r="D83" t="str">
            <v>SGT</v>
          </cell>
          <cell r="E83">
            <v>28120210601</v>
          </cell>
          <cell r="F83" t="str">
            <v>MPPS DIGUVAMANDA</v>
          </cell>
          <cell r="G83" t="str">
            <v>MPP</v>
          </cell>
        </row>
        <row r="84">
          <cell r="B84">
            <v>2224300</v>
          </cell>
          <cell r="C84" t="str">
            <v>ADINARAYANA PUVVALA</v>
          </cell>
          <cell r="D84" t="str">
            <v>SGT</v>
          </cell>
          <cell r="E84">
            <v>28120200801</v>
          </cell>
          <cell r="F84" t="str">
            <v>MPPS DOLUKONA</v>
          </cell>
          <cell r="G84" t="str">
            <v>MPP</v>
          </cell>
        </row>
        <row r="85">
          <cell r="B85">
            <v>2246706</v>
          </cell>
          <cell r="C85" t="str">
            <v>SASIBHANURAO ARIKA</v>
          </cell>
          <cell r="D85" t="str">
            <v>SGT</v>
          </cell>
          <cell r="E85">
            <v>28120200801</v>
          </cell>
          <cell r="F85" t="str">
            <v>MPPS DOLUKONA</v>
          </cell>
          <cell r="G85" t="str">
            <v>MPP</v>
          </cell>
        </row>
        <row r="86">
          <cell r="B86">
            <v>2249733</v>
          </cell>
          <cell r="C86" t="str">
            <v>B KAMALA</v>
          </cell>
          <cell r="D86" t="str">
            <v>SGT</v>
          </cell>
          <cell r="E86">
            <v>28120212101</v>
          </cell>
          <cell r="F86" t="str">
            <v>MPPS DUDDUKHALLU</v>
          </cell>
          <cell r="G86" t="str">
            <v>MPP</v>
          </cell>
        </row>
        <row r="87">
          <cell r="B87">
            <v>2224663</v>
          </cell>
          <cell r="C87" t="str">
            <v>KRISHNA KUMAR BIDDIKA</v>
          </cell>
          <cell r="D87" t="str">
            <v>LFL</v>
          </cell>
          <cell r="E87">
            <v>28120207501</v>
          </cell>
          <cell r="F87" t="str">
            <v>MPPS ELWINPETA</v>
          </cell>
          <cell r="G87" t="str">
            <v>MPP</v>
          </cell>
        </row>
        <row r="88">
          <cell r="B88">
            <v>2224687</v>
          </cell>
          <cell r="C88" t="str">
            <v>SARASWATHI</v>
          </cell>
          <cell r="D88" t="str">
            <v>SGT</v>
          </cell>
          <cell r="E88">
            <v>28120207501</v>
          </cell>
          <cell r="F88" t="str">
            <v>MPPS ELWINPETA</v>
          </cell>
          <cell r="G88" t="str">
            <v>MPP</v>
          </cell>
        </row>
        <row r="89">
          <cell r="B89">
            <v>2224356</v>
          </cell>
          <cell r="C89" t="str">
            <v>KAMESWARA RAO KONDAGORRI</v>
          </cell>
          <cell r="D89" t="str">
            <v>SGT</v>
          </cell>
          <cell r="E89">
            <v>28120207502</v>
          </cell>
          <cell r="F89" t="str">
            <v>MPPS ELWINPETA PB COL</v>
          </cell>
          <cell r="G89" t="str">
            <v>MPP</v>
          </cell>
        </row>
        <row r="90">
          <cell r="B90">
            <v>2224756</v>
          </cell>
          <cell r="C90" t="str">
            <v>LAKSHMI JANNIPALAKA</v>
          </cell>
          <cell r="D90" t="str">
            <v>SGT</v>
          </cell>
          <cell r="E90">
            <v>28120207502</v>
          </cell>
          <cell r="F90" t="str">
            <v>MPPS ELWINPETA PB COL</v>
          </cell>
          <cell r="G90" t="str">
            <v>MPP</v>
          </cell>
        </row>
        <row r="91">
          <cell r="B91">
            <v>2224364</v>
          </cell>
          <cell r="C91" t="str">
            <v>R S S PRASADA RAO KANDULA</v>
          </cell>
          <cell r="D91" t="str">
            <v>LFL</v>
          </cell>
          <cell r="E91">
            <v>28120207601</v>
          </cell>
          <cell r="F91" t="str">
            <v>MPPS GADDI COL GLPURAM</v>
          </cell>
          <cell r="G91" t="str">
            <v>MPP</v>
          </cell>
        </row>
        <row r="92">
          <cell r="B92">
            <v>2229098</v>
          </cell>
          <cell r="C92" t="str">
            <v>SIMHACHALAM BANTU</v>
          </cell>
          <cell r="D92" t="str">
            <v>SGT</v>
          </cell>
          <cell r="E92">
            <v>28120210210</v>
          </cell>
          <cell r="F92" t="str">
            <v>MPPS GOPALAPURAM</v>
          </cell>
          <cell r="G92" t="str">
            <v>MPP</v>
          </cell>
        </row>
        <row r="93">
          <cell r="B93">
            <v>2233464</v>
          </cell>
          <cell r="C93" t="str">
            <v>NAKSHATRA KONDAGORRI</v>
          </cell>
          <cell r="D93" t="str">
            <v>SGT</v>
          </cell>
          <cell r="E93">
            <v>28120210210</v>
          </cell>
          <cell r="F93" t="str">
            <v>MPPS GOPALAPURAM</v>
          </cell>
          <cell r="G93" t="str">
            <v>MPP</v>
          </cell>
        </row>
        <row r="94">
          <cell r="B94">
            <v>2224272</v>
          </cell>
          <cell r="C94" t="str">
            <v>MANIMALA NANDEDA</v>
          </cell>
          <cell r="D94" t="str">
            <v>LFL</v>
          </cell>
          <cell r="E94">
            <v>28120210001</v>
          </cell>
          <cell r="F94" t="str">
            <v>MPPS GORADA</v>
          </cell>
          <cell r="G94" t="str">
            <v>MPP</v>
          </cell>
        </row>
        <row r="95">
          <cell r="B95">
            <v>2224365</v>
          </cell>
          <cell r="C95" t="str">
            <v>SRILAKSHMI TOYAKA</v>
          </cell>
          <cell r="D95" t="str">
            <v>SGT</v>
          </cell>
          <cell r="E95">
            <v>28120210001</v>
          </cell>
          <cell r="F95" t="str">
            <v>MPPS GORADA</v>
          </cell>
          <cell r="G95" t="str">
            <v>MPP</v>
          </cell>
        </row>
        <row r="96">
          <cell r="B96">
            <v>2249476</v>
          </cell>
          <cell r="C96" t="str">
            <v>ADITYA KUMAR BIDDIKA</v>
          </cell>
          <cell r="D96" t="str">
            <v>SGT</v>
          </cell>
          <cell r="E96">
            <v>28120202401</v>
          </cell>
          <cell r="F96" t="str">
            <v>MPPS GORATI</v>
          </cell>
          <cell r="G96" t="str">
            <v>MPP</v>
          </cell>
        </row>
        <row r="97">
          <cell r="B97">
            <v>2224285</v>
          </cell>
          <cell r="C97" t="str">
            <v>SUSEELA NIMMALA</v>
          </cell>
          <cell r="D97" t="str">
            <v>SGT</v>
          </cell>
          <cell r="E97">
            <v>28120205401</v>
          </cell>
          <cell r="F97" t="str">
            <v>MPPS IJJAKAI</v>
          </cell>
          <cell r="G97" t="str">
            <v>MPP</v>
          </cell>
        </row>
        <row r="98">
          <cell r="B98">
            <v>2224742</v>
          </cell>
          <cell r="C98" t="str">
            <v>SUJATHA GOLA</v>
          </cell>
          <cell r="D98" t="str">
            <v>SGT</v>
          </cell>
          <cell r="E98">
            <v>28120203801</v>
          </cell>
          <cell r="F98" t="str">
            <v>MPPS IRIDI</v>
          </cell>
          <cell r="G98" t="str">
            <v>MPP</v>
          </cell>
        </row>
        <row r="99">
          <cell r="B99">
            <v>2224330</v>
          </cell>
          <cell r="C99" t="str">
            <v>MAJJAYYA MANDANGI</v>
          </cell>
          <cell r="D99" t="str">
            <v>SGT</v>
          </cell>
          <cell r="E99">
            <v>28120209201</v>
          </cell>
          <cell r="F99" t="str">
            <v>MPPS JARNA</v>
          </cell>
          <cell r="G99" t="str">
            <v>MPP</v>
          </cell>
        </row>
        <row r="100">
          <cell r="B100">
            <v>2244745</v>
          </cell>
          <cell r="C100" t="str">
            <v>NARENDRA GOWDU</v>
          </cell>
          <cell r="D100" t="str">
            <v>SGT</v>
          </cell>
          <cell r="E100">
            <v>28120211701</v>
          </cell>
          <cell r="F100" t="str">
            <v>MPPS JOGIPURAM</v>
          </cell>
          <cell r="G100" t="str">
            <v>MPP</v>
          </cell>
        </row>
        <row r="101">
          <cell r="B101">
            <v>2224307</v>
          </cell>
          <cell r="C101" t="str">
            <v>BHRATHI SAMBANA</v>
          </cell>
          <cell r="D101" t="str">
            <v>SGT</v>
          </cell>
          <cell r="E101">
            <v>28120207301</v>
          </cell>
          <cell r="F101" t="str">
            <v>MPPS KALIGOTTU</v>
          </cell>
          <cell r="G101" t="str">
            <v>MPP</v>
          </cell>
        </row>
        <row r="102">
          <cell r="B102">
            <v>2224353</v>
          </cell>
          <cell r="C102" t="str">
            <v>SIVASANKARA VIJAYAKUMAR RAJAPU</v>
          </cell>
          <cell r="D102" t="str">
            <v>SGT</v>
          </cell>
          <cell r="E102">
            <v>28120200502</v>
          </cell>
          <cell r="F102" t="str">
            <v>MPPS KALLITI (NEW)</v>
          </cell>
          <cell r="G102" t="str">
            <v>MPP</v>
          </cell>
        </row>
        <row r="103">
          <cell r="B103">
            <v>2224369</v>
          </cell>
          <cell r="C103" t="str">
            <v>RAMALAKSHMI GUDARI</v>
          </cell>
          <cell r="D103" t="str">
            <v>SGT</v>
          </cell>
          <cell r="E103">
            <v>28120200502</v>
          </cell>
          <cell r="F103" t="str">
            <v>MPPS KALLITI (NEW)</v>
          </cell>
          <cell r="G103" t="str">
            <v>MPP</v>
          </cell>
        </row>
        <row r="104">
          <cell r="B104">
            <v>2224317</v>
          </cell>
          <cell r="C104" t="str">
            <v>LAKSHMI NARENDRUNI</v>
          </cell>
          <cell r="D104" t="str">
            <v>LFL</v>
          </cell>
          <cell r="E104">
            <v>28120204701</v>
          </cell>
          <cell r="F104" t="str">
            <v>MPPS KANASINGI</v>
          </cell>
          <cell r="G104" t="str">
            <v>MPP</v>
          </cell>
        </row>
        <row r="105">
          <cell r="B105">
            <v>2243839</v>
          </cell>
          <cell r="C105" t="str">
            <v>SURYA RAO GOWDU</v>
          </cell>
          <cell r="D105" t="str">
            <v>SGT</v>
          </cell>
          <cell r="E105">
            <v>28120204701</v>
          </cell>
          <cell r="F105" t="str">
            <v>MPPS KANASINGI</v>
          </cell>
          <cell r="G105" t="str">
            <v>MPP</v>
          </cell>
        </row>
        <row r="106">
          <cell r="B106">
            <v>2207580</v>
          </cell>
          <cell r="C106" t="str">
            <v>NARESH GOWDU</v>
          </cell>
          <cell r="D106" t="str">
            <v>SGT</v>
          </cell>
          <cell r="E106">
            <v>28120203701</v>
          </cell>
          <cell r="F106" t="str">
            <v>MPPS KANNAYAGUDA</v>
          </cell>
          <cell r="G106" t="str">
            <v>MPP</v>
          </cell>
        </row>
        <row r="107">
          <cell r="B107">
            <v>2244127</v>
          </cell>
          <cell r="C107" t="str">
            <v>SARADA KADRUKA</v>
          </cell>
          <cell r="D107" t="str">
            <v>SGT</v>
          </cell>
          <cell r="E107">
            <v>28120203701</v>
          </cell>
          <cell r="F107" t="str">
            <v>MPPS KANNAYAGUDA</v>
          </cell>
          <cell r="G107" t="str">
            <v>MPP</v>
          </cell>
        </row>
        <row r="108">
          <cell r="B108">
            <v>2224792</v>
          </cell>
          <cell r="C108" t="str">
            <v>BHUSHANARAO PATTIKA</v>
          </cell>
          <cell r="D108" t="str">
            <v>SGT</v>
          </cell>
          <cell r="E108">
            <v>28120200104</v>
          </cell>
          <cell r="F108" t="str">
            <v>MPPS KAPPAKALLU</v>
          </cell>
          <cell r="G108" t="str">
            <v>MPP</v>
          </cell>
        </row>
        <row r="109">
          <cell r="B109">
            <v>2224360</v>
          </cell>
          <cell r="C109" t="str">
            <v>CHINA NARAYANA DEESARI</v>
          </cell>
          <cell r="D109" t="str">
            <v>SGT</v>
          </cell>
          <cell r="E109">
            <v>28120200104</v>
          </cell>
          <cell r="F109" t="str">
            <v>MPPS KAPPAKALLU</v>
          </cell>
          <cell r="G109" t="str">
            <v>MPP</v>
          </cell>
        </row>
        <row r="110">
          <cell r="B110">
            <v>2229550</v>
          </cell>
          <cell r="C110" t="str">
            <v>SIMHACHALAM MANDANGI</v>
          </cell>
          <cell r="D110" t="str">
            <v>SGT</v>
          </cell>
          <cell r="E110">
            <v>28120211801</v>
          </cell>
          <cell r="F110" t="str">
            <v>MPPS KONDAKUNERU</v>
          </cell>
          <cell r="G110" t="str">
            <v>MPP</v>
          </cell>
        </row>
        <row r="111">
          <cell r="B111">
            <v>2224263</v>
          </cell>
          <cell r="C111" t="str">
            <v>SUNDARAMMA MANDANGI</v>
          </cell>
          <cell r="D111" t="str">
            <v>SGT</v>
          </cell>
          <cell r="E111">
            <v>28120206801</v>
          </cell>
          <cell r="F111" t="str">
            <v>MPPS KONDAVADA</v>
          </cell>
          <cell r="G111" t="str">
            <v>MPP</v>
          </cell>
        </row>
        <row r="112">
          <cell r="B112">
            <v>2249744</v>
          </cell>
          <cell r="C112" t="str">
            <v>SURESH KUMAR PUVVALA</v>
          </cell>
          <cell r="D112" t="str">
            <v>SGT</v>
          </cell>
          <cell r="E112">
            <v>28120206801</v>
          </cell>
          <cell r="F112" t="str">
            <v>MPPS KONDAVADA</v>
          </cell>
          <cell r="G112" t="str">
            <v>MPP</v>
          </cell>
        </row>
        <row r="113">
          <cell r="B113">
            <v>2224528</v>
          </cell>
          <cell r="C113" t="str">
            <v>UMAMAHESWARARAO NEELAM PATNAIKUNI</v>
          </cell>
          <cell r="D113" t="str">
            <v>LFL</v>
          </cell>
          <cell r="E113">
            <v>28120205601</v>
          </cell>
          <cell r="F113" t="str">
            <v>MPPS KONTESU</v>
          </cell>
          <cell r="G113" t="str">
            <v>MPP</v>
          </cell>
        </row>
        <row r="114">
          <cell r="B114">
            <v>2224346</v>
          </cell>
          <cell r="C114" t="str">
            <v>GOVINDA RAO MEDIDA</v>
          </cell>
          <cell r="D114" t="str">
            <v>SGT</v>
          </cell>
          <cell r="E114">
            <v>28120201601</v>
          </cell>
          <cell r="F114" t="str">
            <v>MPPS KOSANGIBADRA</v>
          </cell>
          <cell r="G114" t="str">
            <v>MPP</v>
          </cell>
        </row>
        <row r="115">
          <cell r="B115">
            <v>2224338</v>
          </cell>
          <cell r="C115" t="str">
            <v>SAILAJA MANDANGI</v>
          </cell>
          <cell r="D115" t="str">
            <v>SGT</v>
          </cell>
          <cell r="E115">
            <v>28120204901</v>
          </cell>
          <cell r="F115" t="str">
            <v>MPPS MALLUGUDA</v>
          </cell>
          <cell r="G115" t="str">
            <v>MPP</v>
          </cell>
        </row>
        <row r="116">
          <cell r="B116">
            <v>2246943</v>
          </cell>
          <cell r="C116" t="str">
            <v>JAYASUDHA BIDDIKA</v>
          </cell>
          <cell r="D116" t="str">
            <v>SGT</v>
          </cell>
          <cell r="E116">
            <v>28120204901</v>
          </cell>
          <cell r="F116" t="str">
            <v>MPPS MALLUGUDA</v>
          </cell>
          <cell r="G116" t="str">
            <v>MPP</v>
          </cell>
        </row>
        <row r="117">
          <cell r="B117">
            <v>2224318</v>
          </cell>
          <cell r="C117" t="str">
            <v>YELLARU ARIKA</v>
          </cell>
          <cell r="D117" t="str">
            <v>SGT</v>
          </cell>
          <cell r="E117">
            <v>28120202901</v>
          </cell>
          <cell r="F117" t="str">
            <v>MPPS MANGALAPURAM</v>
          </cell>
          <cell r="G117" t="str">
            <v>MPP</v>
          </cell>
        </row>
        <row r="118">
          <cell r="B118">
            <v>2249473</v>
          </cell>
          <cell r="C118" t="str">
            <v>ANUSHA SAVALASINGU</v>
          </cell>
          <cell r="D118" t="str">
            <v>SGT</v>
          </cell>
          <cell r="E118">
            <v>28120206001</v>
          </cell>
          <cell r="F118" t="str">
            <v>MPPS MANTRAJOLA</v>
          </cell>
          <cell r="G118" t="str">
            <v>MPP</v>
          </cell>
        </row>
        <row r="119">
          <cell r="B119">
            <v>2229168</v>
          </cell>
          <cell r="C119" t="str">
            <v>GANESWARARAO GOWDU</v>
          </cell>
          <cell r="D119" t="str">
            <v>SGT</v>
          </cell>
          <cell r="E119">
            <v>28120206903</v>
          </cell>
          <cell r="F119" t="str">
            <v>MPPS MORAMA</v>
          </cell>
          <cell r="G119" t="str">
            <v>MPP</v>
          </cell>
        </row>
        <row r="120">
          <cell r="B120">
            <v>2247111</v>
          </cell>
          <cell r="C120" t="str">
            <v>RAMA KRISHNA GAJAPATHI</v>
          </cell>
          <cell r="D120" t="str">
            <v>SGT</v>
          </cell>
          <cell r="E120">
            <v>28120206903</v>
          </cell>
          <cell r="F120" t="str">
            <v>MPPS MORAMA</v>
          </cell>
          <cell r="G120" t="str">
            <v>MPP</v>
          </cell>
        </row>
        <row r="121">
          <cell r="B121">
            <v>2224325</v>
          </cell>
          <cell r="C121" t="str">
            <v>SOMESWARA RAO BARLI</v>
          </cell>
          <cell r="D121" t="str">
            <v>SGT</v>
          </cell>
          <cell r="E121">
            <v>28120208401</v>
          </cell>
          <cell r="F121" t="str">
            <v>MPPS NONDRUKONDA</v>
          </cell>
          <cell r="G121" t="str">
            <v>MPP</v>
          </cell>
        </row>
        <row r="122">
          <cell r="B122">
            <v>2224768</v>
          </cell>
          <cell r="C122" t="str">
            <v>LAKSHMANMURTY NIMMALA</v>
          </cell>
          <cell r="D122" t="str">
            <v>SGT</v>
          </cell>
          <cell r="E122">
            <v>28120202006</v>
          </cell>
          <cell r="F122" t="str">
            <v>MPPS PATHA NIGARAM</v>
          </cell>
          <cell r="G122" t="str">
            <v>MPP</v>
          </cell>
        </row>
        <row r="123">
          <cell r="B123">
            <v>2224288</v>
          </cell>
          <cell r="C123" t="str">
            <v>GOWRISANKAR TOYAKA</v>
          </cell>
          <cell r="D123" t="str">
            <v>SGT</v>
          </cell>
          <cell r="E123">
            <v>28120203403</v>
          </cell>
          <cell r="F123" t="str">
            <v>MPPS PUTTAGUDA</v>
          </cell>
          <cell r="G123" t="str">
            <v>MPP</v>
          </cell>
        </row>
        <row r="124">
          <cell r="B124">
            <v>2224268</v>
          </cell>
          <cell r="C124" t="str">
            <v>VENKATARAMANA ROUTHU</v>
          </cell>
          <cell r="D124" t="str">
            <v>SGT</v>
          </cell>
          <cell r="E124">
            <v>28120208801</v>
          </cell>
          <cell r="F124" t="str">
            <v>MPPS RASABADI</v>
          </cell>
          <cell r="G124" t="str">
            <v>MPP</v>
          </cell>
        </row>
        <row r="125">
          <cell r="B125">
            <v>2224343</v>
          </cell>
          <cell r="C125" t="str">
            <v>SIRINAIDU KONDAGORRI</v>
          </cell>
          <cell r="D125" t="str">
            <v>SGT</v>
          </cell>
          <cell r="E125">
            <v>28120205601</v>
          </cell>
          <cell r="F125" t="str">
            <v>MPPS KONTESU</v>
          </cell>
          <cell r="G125" t="str">
            <v>MPP</v>
          </cell>
        </row>
        <row r="126">
          <cell r="B126">
            <v>2249477</v>
          </cell>
          <cell r="C126" t="str">
            <v>TEJESWARI DEVI MARRI</v>
          </cell>
          <cell r="D126" t="str">
            <v>SGT</v>
          </cell>
          <cell r="E126">
            <v>28120206301</v>
          </cell>
          <cell r="F126" t="str">
            <v>MPPS RAYAGHADAJAMMU</v>
          </cell>
          <cell r="G126" t="str">
            <v>MPP</v>
          </cell>
        </row>
        <row r="127">
          <cell r="B127">
            <v>2208458</v>
          </cell>
          <cell r="C127" t="str">
            <v>RAVI KUMAR ROUTHU</v>
          </cell>
          <cell r="D127" t="str">
            <v>LFL</v>
          </cell>
          <cell r="E127">
            <v>28120210801</v>
          </cell>
          <cell r="F127" t="str">
            <v>MPPS REGIDI</v>
          </cell>
          <cell r="G127" t="str">
            <v>MPP</v>
          </cell>
        </row>
        <row r="128">
          <cell r="B128">
            <v>2256872</v>
          </cell>
          <cell r="C128" t="str">
            <v>CHINNA RAO MANDANGI</v>
          </cell>
          <cell r="D128" t="str">
            <v>SGT</v>
          </cell>
          <cell r="E128">
            <v>28120210801</v>
          </cell>
          <cell r="F128" t="str">
            <v>MPPS REGIDI</v>
          </cell>
          <cell r="G128" t="str">
            <v>MPP</v>
          </cell>
        </row>
        <row r="129">
          <cell r="B129">
            <v>2224334</v>
          </cell>
          <cell r="C129" t="str">
            <v>SUJATHA KUMBURKU</v>
          </cell>
          <cell r="D129" t="str">
            <v>SGT</v>
          </cell>
          <cell r="E129">
            <v>28120210801</v>
          </cell>
          <cell r="F129" t="str">
            <v>MPPS REGIDI</v>
          </cell>
          <cell r="G129" t="str">
            <v>MPP</v>
          </cell>
        </row>
        <row r="130">
          <cell r="B130">
            <v>2224348</v>
          </cell>
          <cell r="C130" t="str">
            <v>LACHANNA CHODIPALLI</v>
          </cell>
          <cell r="D130" t="str">
            <v>SGT</v>
          </cell>
          <cell r="E130">
            <v>28120210401</v>
          </cell>
          <cell r="F130" t="str">
            <v>MPPS SADUNUGUDA</v>
          </cell>
          <cell r="G130" t="str">
            <v>MPP</v>
          </cell>
        </row>
        <row r="131">
          <cell r="B131">
            <v>2224269</v>
          </cell>
          <cell r="C131" t="str">
            <v>SRINIVASARAO MANDANGI</v>
          </cell>
          <cell r="D131" t="str">
            <v>SGT</v>
          </cell>
          <cell r="E131">
            <v>28120208501</v>
          </cell>
          <cell r="F131" t="str">
            <v>MPPS SAMBUGUDA</v>
          </cell>
          <cell r="G131" t="str">
            <v>MPP</v>
          </cell>
        </row>
        <row r="132">
          <cell r="B132">
            <v>2224363</v>
          </cell>
          <cell r="C132" t="str">
            <v>PADMAVATHI JANAPALLI</v>
          </cell>
          <cell r="D132" t="str">
            <v>SGT</v>
          </cell>
          <cell r="E132">
            <v>28120201708</v>
          </cell>
          <cell r="F132" t="str">
            <v>MPPS SANDHIGUDA</v>
          </cell>
          <cell r="G132" t="str">
            <v>MPP</v>
          </cell>
        </row>
        <row r="133">
          <cell r="B133">
            <v>2244410</v>
          </cell>
          <cell r="C133" t="str">
            <v>SOMESWARARAO VUYAKA</v>
          </cell>
          <cell r="D133" t="str">
            <v>SGT</v>
          </cell>
          <cell r="E133">
            <v>28120201708</v>
          </cell>
          <cell r="F133" t="str">
            <v>MPPS SANDHIGUDA</v>
          </cell>
          <cell r="G133" t="str">
            <v>MPP</v>
          </cell>
        </row>
        <row r="134">
          <cell r="B134">
            <v>2224754</v>
          </cell>
          <cell r="C134" t="str">
            <v>KIRUMAMMA NIMMAKA</v>
          </cell>
          <cell r="D134" t="str">
            <v>LFL</v>
          </cell>
          <cell r="E134">
            <v>28120207001</v>
          </cell>
          <cell r="F134" t="str">
            <v>MPPS SAVARAKOTAPADU</v>
          </cell>
          <cell r="G134" t="str">
            <v>MPP</v>
          </cell>
        </row>
        <row r="135">
          <cell r="B135">
            <v>2224293</v>
          </cell>
          <cell r="C135" t="str">
            <v>KRISHNAVENI PATTIKA</v>
          </cell>
          <cell r="D135" t="str">
            <v>LFL</v>
          </cell>
          <cell r="E135">
            <v>28120204501</v>
          </cell>
          <cell r="F135" t="str">
            <v>MPPS VONDRUBHANGI</v>
          </cell>
          <cell r="G135" t="str">
            <v>MPP</v>
          </cell>
        </row>
        <row r="136">
          <cell r="B136">
            <v>2224633</v>
          </cell>
          <cell r="C136" t="str">
            <v>KRISHNA ARIKA</v>
          </cell>
          <cell r="D136" t="str">
            <v>SGT</v>
          </cell>
          <cell r="E136">
            <v>28120208802</v>
          </cell>
          <cell r="F136" t="str">
            <v>MPPS SEEMALAVALASA</v>
          </cell>
          <cell r="G136" t="str">
            <v>MPP</v>
          </cell>
        </row>
        <row r="137">
          <cell r="B137">
            <v>2224331</v>
          </cell>
          <cell r="C137" t="str">
            <v>KUMAR GARLA</v>
          </cell>
          <cell r="D137" t="str">
            <v>SGT</v>
          </cell>
          <cell r="E137">
            <v>28120208901</v>
          </cell>
          <cell r="F137" t="str">
            <v>MPPS TANKU</v>
          </cell>
          <cell r="G137" t="str">
            <v>MPP</v>
          </cell>
        </row>
        <row r="138">
          <cell r="B138">
            <v>2224711</v>
          </cell>
          <cell r="C138" t="str">
            <v>CHALAPATHIRAO MUTAKA</v>
          </cell>
          <cell r="D138" t="str">
            <v>SGT</v>
          </cell>
          <cell r="E138">
            <v>28120201401</v>
          </cell>
          <cell r="F138" t="str">
            <v>MPPS TENKASINGI</v>
          </cell>
          <cell r="G138" t="str">
            <v>MPP</v>
          </cell>
        </row>
        <row r="139">
          <cell r="B139">
            <v>2224284</v>
          </cell>
          <cell r="C139" t="str">
            <v>LATHA BANDI</v>
          </cell>
          <cell r="D139" t="str">
            <v>SGT</v>
          </cell>
          <cell r="E139">
            <v>28120207201</v>
          </cell>
          <cell r="F139" t="str">
            <v>MPPS THATISEELA</v>
          </cell>
          <cell r="G139" t="str">
            <v>MPP</v>
          </cell>
        </row>
        <row r="140">
          <cell r="B140">
            <v>2224773</v>
          </cell>
          <cell r="C140" t="str">
            <v>JAGADESWARI ARIKA</v>
          </cell>
          <cell r="D140" t="str">
            <v>SGT</v>
          </cell>
          <cell r="E140">
            <v>28120207201</v>
          </cell>
          <cell r="F140" t="str">
            <v>MPPS THATISEELA</v>
          </cell>
          <cell r="G140" t="str">
            <v>MPP</v>
          </cell>
        </row>
        <row r="141">
          <cell r="B141">
            <v>2224324</v>
          </cell>
          <cell r="C141" t="str">
            <v>ANANTHARAO PATTIKA</v>
          </cell>
          <cell r="D141" t="str">
            <v>LFL</v>
          </cell>
          <cell r="E141">
            <v>28120212401</v>
          </cell>
          <cell r="F141" t="str">
            <v>MPPS TIKKABAI</v>
          </cell>
          <cell r="G141" t="str">
            <v>MPP</v>
          </cell>
        </row>
        <row r="142">
          <cell r="B142" t="str">
            <v>0116574</v>
          </cell>
          <cell r="C142" t="str">
            <v>SUJATHA VUYAKA</v>
          </cell>
          <cell r="D142" t="str">
            <v>SGT</v>
          </cell>
          <cell r="E142">
            <v>28120212401</v>
          </cell>
          <cell r="F142" t="str">
            <v>MPPS TIKKABAI</v>
          </cell>
          <cell r="G142" t="str">
            <v>MPP</v>
          </cell>
        </row>
        <row r="143">
          <cell r="B143">
            <v>2243837</v>
          </cell>
          <cell r="C143" t="str">
            <v>SRAVANA VOOYAKA</v>
          </cell>
          <cell r="D143" t="str">
            <v>SGT</v>
          </cell>
          <cell r="E143">
            <v>28120210501</v>
          </cell>
          <cell r="F143" t="str">
            <v>MPPS VANJARAPADUGUDA</v>
          </cell>
          <cell r="G143" t="str">
            <v>MPP</v>
          </cell>
        </row>
        <row r="144">
          <cell r="B144">
            <v>2224320</v>
          </cell>
          <cell r="C144" t="str">
            <v>SATYANARAYANA TADANGI</v>
          </cell>
          <cell r="D144" t="str">
            <v>SGT</v>
          </cell>
          <cell r="E144">
            <v>28120206701</v>
          </cell>
          <cell r="F144" t="str">
            <v>MPPS VAPPANGI</v>
          </cell>
          <cell r="G144" t="str">
            <v>MPP</v>
          </cell>
        </row>
        <row r="145">
          <cell r="B145">
            <v>2224347</v>
          </cell>
          <cell r="C145" t="str">
            <v>SUDHA RANI ARIKA</v>
          </cell>
          <cell r="D145" t="str">
            <v>SGT</v>
          </cell>
          <cell r="E145">
            <v>28120207701</v>
          </cell>
          <cell r="F145" t="str">
            <v>MPPS VATHADA</v>
          </cell>
          <cell r="G145" t="str">
            <v>MPP</v>
          </cell>
        </row>
        <row r="146">
          <cell r="B146">
            <v>4220689</v>
          </cell>
          <cell r="C146" t="str">
            <v>KONDAGORRI SUSEELA</v>
          </cell>
          <cell r="D146" t="str">
            <v>SGT</v>
          </cell>
          <cell r="E146">
            <v>28120207701</v>
          </cell>
          <cell r="F146" t="str">
            <v>MPPS VATHADA</v>
          </cell>
          <cell r="G146" t="str">
            <v>MPP</v>
          </cell>
        </row>
        <row r="147">
          <cell r="B147">
            <v>2249475</v>
          </cell>
          <cell r="C147" t="str">
            <v>ANURADHA BIDDIKA</v>
          </cell>
          <cell r="D147" t="str">
            <v>SGT</v>
          </cell>
          <cell r="E147">
            <v>28120204501</v>
          </cell>
          <cell r="F147" t="str">
            <v>MPPS VONDRUBHANGI</v>
          </cell>
          <cell r="G147" t="str">
            <v>MPP</v>
          </cell>
        </row>
        <row r="148">
          <cell r="B148">
            <v>2224276</v>
          </cell>
          <cell r="C148" t="str">
            <v>VIJAYA KONDATAMARA</v>
          </cell>
          <cell r="D148" t="str">
            <v>SGT</v>
          </cell>
          <cell r="E148">
            <v>28120209301</v>
          </cell>
          <cell r="F148" t="str">
            <v>MPPS Y CHORUPALLI</v>
          </cell>
          <cell r="G148" t="str">
            <v>MPP</v>
          </cell>
        </row>
        <row r="149">
          <cell r="B149">
            <v>2224774</v>
          </cell>
          <cell r="C149" t="str">
            <v>DHANALAKSHMI THOTAPALLI</v>
          </cell>
          <cell r="D149" t="str">
            <v>SGT</v>
          </cell>
          <cell r="E149">
            <v>28120209301</v>
          </cell>
          <cell r="F149" t="str">
            <v>MPPS Y CHORUPALLI</v>
          </cell>
          <cell r="G149" t="str">
            <v>MPP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72"/>
  <sheetViews>
    <sheetView tabSelected="1" view="pageBreakPreview" topLeftCell="B43" zoomScale="85" zoomScaleNormal="100" zoomScaleSheetLayoutView="85" workbookViewId="0">
      <selection activeCell="F54" sqref="F54"/>
    </sheetView>
  </sheetViews>
  <sheetFormatPr defaultRowHeight="15" x14ac:dyDescent="0.25"/>
  <cols>
    <col min="1" max="1" width="6" style="7" customWidth="1"/>
    <col min="2" max="2" width="9.140625" style="7"/>
    <col min="3" max="3" width="10.140625" style="7" bestFit="1" customWidth="1"/>
    <col min="4" max="4" width="24.5703125" style="7" customWidth="1"/>
    <col min="5" max="5" width="19" style="7" customWidth="1"/>
    <col min="6" max="6" width="8.140625" style="7" customWidth="1"/>
    <col min="7" max="7" width="7" style="7" customWidth="1"/>
    <col min="8" max="8" width="5.7109375" style="7" customWidth="1"/>
    <col min="9" max="9" width="7.85546875" style="7" customWidth="1"/>
    <col min="10" max="11" width="6.140625" style="7" customWidth="1"/>
    <col min="12" max="12" width="5.7109375" style="7" customWidth="1"/>
    <col min="13" max="13" width="8.140625" style="7" customWidth="1"/>
    <col min="14" max="14" width="6.7109375" style="3" customWidth="1"/>
    <col min="15" max="15" width="4.85546875" style="3" customWidth="1"/>
    <col min="16" max="16" width="7.85546875" style="4" bestFit="1" customWidth="1"/>
    <col min="17" max="17" width="6.28515625" style="3" customWidth="1"/>
    <col min="18" max="18" width="6.7109375" style="4" bestFit="1" customWidth="1"/>
    <col min="19" max="19" width="5.7109375" style="3" customWidth="1"/>
    <col min="20" max="20" width="7" style="4" customWidth="1"/>
    <col min="21" max="21" width="9" style="3" bestFit="1" customWidth="1"/>
    <col min="22" max="22" width="8.28515625" style="4" bestFit="1" customWidth="1"/>
    <col min="23" max="23" width="6.85546875" style="4" customWidth="1"/>
    <col min="24" max="24" width="5.28515625" style="3" customWidth="1"/>
    <col min="25" max="25" width="9.28515625" style="3" customWidth="1"/>
    <col min="26" max="16384" width="9.140625" style="7"/>
  </cols>
  <sheetData>
    <row r="1" spans="1:34" ht="30.75" x14ac:dyDescent="0.45">
      <c r="A1" s="48" t="s">
        <v>308</v>
      </c>
      <c r="B1" s="48"/>
      <c r="C1" s="48"/>
      <c r="D1" s="48"/>
      <c r="E1" s="48"/>
      <c r="F1" s="48"/>
      <c r="G1" s="48"/>
      <c r="H1" s="48"/>
      <c r="I1" s="48"/>
      <c r="J1" s="48"/>
      <c r="K1" s="48"/>
      <c r="L1" s="48"/>
      <c r="M1" s="48"/>
      <c r="N1" s="48"/>
      <c r="O1" s="48"/>
      <c r="P1" s="48"/>
      <c r="Q1" s="48"/>
      <c r="R1" s="48"/>
      <c r="S1" s="48"/>
      <c r="T1" s="48"/>
      <c r="U1" s="48"/>
      <c r="V1" s="48"/>
      <c r="W1" s="48"/>
      <c r="X1" s="48"/>
      <c r="Y1" s="48"/>
      <c r="Z1" s="48"/>
    </row>
    <row r="2" spans="1:34" s="8" customFormat="1" ht="65.25" x14ac:dyDescent="0.25">
      <c r="A2" s="19" t="s">
        <v>0</v>
      </c>
      <c r="B2" s="19" t="s">
        <v>1</v>
      </c>
      <c r="C2" s="19" t="s">
        <v>231</v>
      </c>
      <c r="D2" s="19" t="s">
        <v>2</v>
      </c>
      <c r="E2" s="19" t="s">
        <v>3</v>
      </c>
      <c r="F2" s="19" t="s">
        <v>120</v>
      </c>
      <c r="G2" s="19" t="s">
        <v>105</v>
      </c>
      <c r="H2" s="19" t="s">
        <v>230</v>
      </c>
      <c r="I2" s="19" t="s">
        <v>232</v>
      </c>
      <c r="J2" s="19" t="s">
        <v>307</v>
      </c>
      <c r="K2" s="19" t="s">
        <v>233</v>
      </c>
      <c r="L2" s="19" t="s">
        <v>107</v>
      </c>
      <c r="M2" s="19" t="s">
        <v>106</v>
      </c>
      <c r="N2" s="21" t="s">
        <v>108</v>
      </c>
      <c r="O2" s="21" t="s">
        <v>109</v>
      </c>
      <c r="P2" s="39" t="s">
        <v>110</v>
      </c>
      <c r="Q2" s="21" t="s">
        <v>111</v>
      </c>
      <c r="R2" s="39" t="s">
        <v>112</v>
      </c>
      <c r="S2" s="21" t="s">
        <v>113</v>
      </c>
      <c r="T2" s="39" t="s">
        <v>114</v>
      </c>
      <c r="U2" s="21" t="s">
        <v>115</v>
      </c>
      <c r="V2" s="39" t="s">
        <v>116</v>
      </c>
      <c r="W2" s="39" t="s">
        <v>117</v>
      </c>
      <c r="X2" s="21" t="s">
        <v>118</v>
      </c>
      <c r="Y2" s="21" t="s">
        <v>228</v>
      </c>
      <c r="Z2" s="19" t="s">
        <v>229</v>
      </c>
      <c r="AA2" s="8" t="s">
        <v>371</v>
      </c>
      <c r="AB2" s="8" t="s">
        <v>106</v>
      </c>
      <c r="AC2" s="8" t="s">
        <v>226</v>
      </c>
      <c r="AD2" s="8" t="s">
        <v>227</v>
      </c>
      <c r="AE2" s="12" t="s">
        <v>106</v>
      </c>
      <c r="AF2" s="12" t="s">
        <v>226</v>
      </c>
      <c r="AG2" s="12" t="s">
        <v>227</v>
      </c>
      <c r="AH2" s="8" t="s">
        <v>306</v>
      </c>
    </row>
    <row r="3" spans="1:34" s="47" customFormat="1" ht="18" customHeight="1" x14ac:dyDescent="0.25">
      <c r="A3" s="46">
        <v>1</v>
      </c>
      <c r="B3" s="46">
        <v>2229255</v>
      </c>
      <c r="C3" s="46">
        <v>14371751</v>
      </c>
      <c r="D3" s="46" t="s">
        <v>4</v>
      </c>
      <c r="E3" s="46" t="s">
        <v>5</v>
      </c>
      <c r="F3" s="46">
        <v>47330</v>
      </c>
      <c r="G3" s="46">
        <f t="shared" ref="G3:G34" si="0">IFERROR(VLOOKUP(F3,PRCFIX,5,FALSE),"")</f>
        <v>72810</v>
      </c>
      <c r="H3" s="46"/>
      <c r="I3" s="46">
        <f>ROUND(G3*20.02%,0)</f>
        <v>14577</v>
      </c>
      <c r="J3" s="46">
        <f>ROUND(G3*10%,0)</f>
        <v>7281</v>
      </c>
      <c r="K3" s="46">
        <v>2000</v>
      </c>
      <c r="L3" s="46">
        <v>1125</v>
      </c>
      <c r="M3" s="46">
        <f>SUM(G3:L3)</f>
        <v>97793</v>
      </c>
      <c r="N3" s="28">
        <v>5000</v>
      </c>
      <c r="O3" s="28">
        <v>0</v>
      </c>
      <c r="P3" s="28">
        <v>0</v>
      </c>
      <c r="Q3" s="28">
        <v>0</v>
      </c>
      <c r="R3" s="25">
        <v>1400</v>
      </c>
      <c r="S3" s="28">
        <v>0</v>
      </c>
      <c r="T3" s="28">
        <v>120</v>
      </c>
      <c r="U3" s="28">
        <v>0</v>
      </c>
      <c r="V3" s="28">
        <v>200</v>
      </c>
      <c r="W3" s="28">
        <v>300</v>
      </c>
      <c r="X3" s="28">
        <v>0</v>
      </c>
      <c r="Y3" s="28">
        <f>SUM(N3:X3)</f>
        <v>7020</v>
      </c>
      <c r="Z3" s="46">
        <f>M3-Y3</f>
        <v>90773</v>
      </c>
      <c r="AB3" s="47">
        <f t="shared" ref="AB3:AB34" si="1">IFERROR(VLOOKUP(C3,GOVTVAR,2,FALSE),"")</f>
        <v>97793</v>
      </c>
      <c r="AC3" s="47">
        <f t="shared" ref="AC3:AC34" si="2">IFERROR(VLOOKUP(C3,GOVTVAR,3,FALSE),"")</f>
        <v>6254</v>
      </c>
      <c r="AD3" s="47">
        <f t="shared" ref="AD3:AD34" si="3">IFERROR(VLOOKUP(C3,GOVTVAR,4,FALSE),"")</f>
        <v>91539</v>
      </c>
      <c r="AE3" s="47">
        <f>M3-AB3</f>
        <v>0</v>
      </c>
      <c r="AF3" s="47">
        <f>Y3-AC3</f>
        <v>766</v>
      </c>
      <c r="AG3" s="47">
        <f>Z3-AD3</f>
        <v>-766</v>
      </c>
    </row>
    <row r="4" spans="1:34" s="47" customFormat="1" ht="18" customHeight="1" x14ac:dyDescent="0.25">
      <c r="A4" s="46">
        <v>2</v>
      </c>
      <c r="B4" s="46">
        <v>2224256</v>
      </c>
      <c r="C4" s="46">
        <v>14344460</v>
      </c>
      <c r="D4" s="46" t="s">
        <v>6</v>
      </c>
      <c r="E4" s="46" t="s">
        <v>5</v>
      </c>
      <c r="F4" s="46">
        <v>39160</v>
      </c>
      <c r="G4" s="46">
        <f t="shared" si="0"/>
        <v>60260</v>
      </c>
      <c r="H4" s="46">
        <v>0</v>
      </c>
      <c r="I4" s="46">
        <f t="shared" ref="I4:I67" si="4">ROUND(G4*20.02%,0)</f>
        <v>12064</v>
      </c>
      <c r="J4" s="46">
        <f t="shared" ref="J4:J67" si="5">ROUND(G4*10%,0)</f>
        <v>6026</v>
      </c>
      <c r="K4" s="46">
        <v>2000</v>
      </c>
      <c r="L4" s="46">
        <v>1050</v>
      </c>
      <c r="M4" s="46">
        <f t="shared" ref="M4:M66" si="6">SUM(G4:L4)</f>
        <v>81400</v>
      </c>
      <c r="N4" s="28">
        <v>0</v>
      </c>
      <c r="O4" s="28">
        <v>0</v>
      </c>
      <c r="P4" s="28">
        <v>8000</v>
      </c>
      <c r="Q4" s="28">
        <v>0</v>
      </c>
      <c r="R4" s="25">
        <v>2000</v>
      </c>
      <c r="S4" s="28">
        <v>0</v>
      </c>
      <c r="T4" s="28">
        <v>60</v>
      </c>
      <c r="U4" s="28">
        <v>0</v>
      </c>
      <c r="V4" s="28">
        <v>200</v>
      </c>
      <c r="W4" s="28">
        <v>225</v>
      </c>
      <c r="X4" s="28">
        <v>0</v>
      </c>
      <c r="Y4" s="28">
        <f t="shared" ref="Y4:Y67" si="7">SUM(N4:X4)</f>
        <v>10485</v>
      </c>
      <c r="Z4" s="46">
        <f t="shared" ref="Z4:Z67" si="8">M4-Y4</f>
        <v>70915</v>
      </c>
      <c r="AB4" s="47">
        <f t="shared" si="1"/>
        <v>81400</v>
      </c>
      <c r="AC4" s="47">
        <f t="shared" si="2"/>
        <v>10485</v>
      </c>
      <c r="AD4" s="47">
        <f t="shared" si="3"/>
        <v>70915</v>
      </c>
      <c r="AE4" s="47">
        <f t="shared" ref="AE4:AE67" si="9">M4-AB4</f>
        <v>0</v>
      </c>
      <c r="AF4" s="47">
        <f t="shared" ref="AF4:AF67" si="10">Y4-AC4</f>
        <v>0</v>
      </c>
      <c r="AG4" s="47">
        <f t="shared" ref="AG4:AG67" si="11">Z4-AD4</f>
        <v>0</v>
      </c>
    </row>
    <row r="5" spans="1:34" s="47" customFormat="1" ht="18" customHeight="1" x14ac:dyDescent="0.25">
      <c r="A5" s="46">
        <v>3</v>
      </c>
      <c r="B5" s="46">
        <v>2249483</v>
      </c>
      <c r="C5" s="46">
        <v>14355350</v>
      </c>
      <c r="D5" s="46" t="s">
        <v>7</v>
      </c>
      <c r="E5" s="46" t="s">
        <v>5</v>
      </c>
      <c r="F5" s="46">
        <v>24440</v>
      </c>
      <c r="G5" s="46">
        <f t="shared" si="0"/>
        <v>37640</v>
      </c>
      <c r="H5" s="46">
        <v>0</v>
      </c>
      <c r="I5" s="46">
        <f t="shared" si="4"/>
        <v>7536</v>
      </c>
      <c r="J5" s="46">
        <f t="shared" si="5"/>
        <v>3764</v>
      </c>
      <c r="K5" s="46">
        <v>2000</v>
      </c>
      <c r="L5" s="46">
        <v>825</v>
      </c>
      <c r="M5" s="46">
        <f t="shared" si="6"/>
        <v>51765</v>
      </c>
      <c r="N5" s="28">
        <v>0</v>
      </c>
      <c r="O5" s="28">
        <v>0</v>
      </c>
      <c r="P5" s="28">
        <v>0</v>
      </c>
      <c r="Q5" s="28">
        <v>0</v>
      </c>
      <c r="R5" s="25">
        <v>850</v>
      </c>
      <c r="S5" s="28">
        <v>0</v>
      </c>
      <c r="T5" s="28">
        <v>30</v>
      </c>
      <c r="U5" s="28">
        <f>ROUND((G5+I5)*10%,0)</f>
        <v>4518</v>
      </c>
      <c r="V5" s="28">
        <v>200</v>
      </c>
      <c r="W5" s="28">
        <v>225</v>
      </c>
      <c r="X5" s="28">
        <v>0</v>
      </c>
      <c r="Y5" s="28">
        <f t="shared" si="7"/>
        <v>5823</v>
      </c>
      <c r="Z5" s="46">
        <f t="shared" si="8"/>
        <v>45942</v>
      </c>
      <c r="AB5" s="47">
        <f t="shared" si="1"/>
        <v>51765</v>
      </c>
      <c r="AC5" s="47">
        <f t="shared" si="2"/>
        <v>1305</v>
      </c>
      <c r="AD5" s="47">
        <f t="shared" si="3"/>
        <v>50460</v>
      </c>
      <c r="AE5" s="47">
        <f t="shared" si="9"/>
        <v>0</v>
      </c>
      <c r="AF5" s="47">
        <f t="shared" si="10"/>
        <v>4518</v>
      </c>
      <c r="AG5" s="47">
        <f t="shared" si="11"/>
        <v>-4518</v>
      </c>
    </row>
    <row r="6" spans="1:34" s="47" customFormat="1" ht="18" customHeight="1" x14ac:dyDescent="0.25">
      <c r="A6" s="46">
        <v>4</v>
      </c>
      <c r="B6" s="46">
        <v>2244407</v>
      </c>
      <c r="C6" s="46">
        <v>14351941</v>
      </c>
      <c r="D6" s="46" t="s">
        <v>8</v>
      </c>
      <c r="E6" s="46" t="s">
        <v>5</v>
      </c>
      <c r="F6" s="46">
        <v>32340</v>
      </c>
      <c r="G6" s="46">
        <f t="shared" si="0"/>
        <v>49790</v>
      </c>
      <c r="H6" s="46">
        <v>0</v>
      </c>
      <c r="I6" s="46">
        <f t="shared" si="4"/>
        <v>9968</v>
      </c>
      <c r="J6" s="46">
        <f t="shared" si="5"/>
        <v>4979</v>
      </c>
      <c r="K6" s="46">
        <v>2000</v>
      </c>
      <c r="L6" s="46">
        <v>935</v>
      </c>
      <c r="M6" s="46">
        <f t="shared" si="6"/>
        <v>67672</v>
      </c>
      <c r="N6" s="28">
        <v>0</v>
      </c>
      <c r="O6" s="28">
        <v>0</v>
      </c>
      <c r="P6" s="28">
        <v>0</v>
      </c>
      <c r="Q6" s="28">
        <v>0</v>
      </c>
      <c r="R6" s="25">
        <v>1150</v>
      </c>
      <c r="S6" s="28">
        <v>0</v>
      </c>
      <c r="T6" s="28">
        <v>30</v>
      </c>
      <c r="U6" s="28">
        <f t="shared" ref="U6:U64" si="12">ROUND((G6+I6)*10%,0)</f>
        <v>5976</v>
      </c>
      <c r="V6" s="28">
        <v>200</v>
      </c>
      <c r="W6" s="28">
        <v>225</v>
      </c>
      <c r="X6" s="28">
        <v>0</v>
      </c>
      <c r="Y6" s="28">
        <f t="shared" si="7"/>
        <v>7581</v>
      </c>
      <c r="Z6" s="46">
        <f t="shared" si="8"/>
        <v>60091</v>
      </c>
      <c r="AB6" s="47">
        <f t="shared" si="1"/>
        <v>67672</v>
      </c>
      <c r="AC6" s="47">
        <f t="shared" si="2"/>
        <v>1605</v>
      </c>
      <c r="AD6" s="47">
        <f t="shared" si="3"/>
        <v>66067</v>
      </c>
      <c r="AE6" s="47">
        <f t="shared" si="9"/>
        <v>0</v>
      </c>
      <c r="AF6" s="47">
        <f t="shared" si="10"/>
        <v>5976</v>
      </c>
      <c r="AG6" s="47">
        <f t="shared" si="11"/>
        <v>-5976</v>
      </c>
    </row>
    <row r="7" spans="1:34" s="47" customFormat="1" ht="18" customHeight="1" x14ac:dyDescent="0.25">
      <c r="A7" s="46">
        <v>5</v>
      </c>
      <c r="B7" s="46">
        <v>2224642</v>
      </c>
      <c r="C7" s="46">
        <v>14344709</v>
      </c>
      <c r="D7" s="46" t="s">
        <v>9</v>
      </c>
      <c r="E7" s="46" t="s">
        <v>10</v>
      </c>
      <c r="F7" s="46">
        <v>38130</v>
      </c>
      <c r="G7" s="46">
        <f t="shared" si="0"/>
        <v>58680</v>
      </c>
      <c r="H7" s="46">
        <v>110</v>
      </c>
      <c r="I7" s="46">
        <f t="shared" si="4"/>
        <v>11748</v>
      </c>
      <c r="J7" s="46">
        <f t="shared" si="5"/>
        <v>5868</v>
      </c>
      <c r="K7" s="46">
        <v>2000</v>
      </c>
      <c r="L7" s="46">
        <v>1050</v>
      </c>
      <c r="M7" s="46">
        <f t="shared" si="6"/>
        <v>79456</v>
      </c>
      <c r="N7" s="28">
        <v>0</v>
      </c>
      <c r="O7" s="28">
        <v>0</v>
      </c>
      <c r="P7" s="28">
        <v>10000</v>
      </c>
      <c r="Q7" s="28">
        <v>0</v>
      </c>
      <c r="R7" s="25">
        <v>1400</v>
      </c>
      <c r="S7" s="28">
        <v>0</v>
      </c>
      <c r="T7" s="28">
        <v>60</v>
      </c>
      <c r="U7" s="28">
        <v>0</v>
      </c>
      <c r="V7" s="28">
        <v>200</v>
      </c>
      <c r="W7" s="28">
        <v>225</v>
      </c>
      <c r="X7" s="28">
        <v>0</v>
      </c>
      <c r="Y7" s="28">
        <f t="shared" si="7"/>
        <v>11885</v>
      </c>
      <c r="Z7" s="46">
        <f t="shared" si="8"/>
        <v>67571</v>
      </c>
      <c r="AB7" s="47">
        <f t="shared" si="1"/>
        <v>79456</v>
      </c>
      <c r="AC7" s="47">
        <f t="shared" si="2"/>
        <v>11855</v>
      </c>
      <c r="AD7" s="47">
        <f t="shared" si="3"/>
        <v>67601</v>
      </c>
      <c r="AE7" s="47">
        <f t="shared" si="9"/>
        <v>0</v>
      </c>
      <c r="AF7" s="47">
        <f t="shared" si="10"/>
        <v>30</v>
      </c>
      <c r="AG7" s="47">
        <f t="shared" si="11"/>
        <v>-30</v>
      </c>
    </row>
    <row r="8" spans="1:34" s="47" customFormat="1" ht="18" customHeight="1" x14ac:dyDescent="0.25">
      <c r="A8" s="46">
        <v>6</v>
      </c>
      <c r="B8" s="46">
        <v>2224644</v>
      </c>
      <c r="C8" s="46">
        <v>14344711</v>
      </c>
      <c r="D8" s="46" t="s">
        <v>11</v>
      </c>
      <c r="E8" s="46" t="s">
        <v>12</v>
      </c>
      <c r="F8" s="46">
        <v>38130</v>
      </c>
      <c r="G8" s="46">
        <f t="shared" si="0"/>
        <v>58680</v>
      </c>
      <c r="H8" s="46">
        <v>110</v>
      </c>
      <c r="I8" s="46">
        <f t="shared" si="4"/>
        <v>11748</v>
      </c>
      <c r="J8" s="46">
        <f t="shared" si="5"/>
        <v>5868</v>
      </c>
      <c r="K8" s="46">
        <v>0</v>
      </c>
      <c r="L8" s="46">
        <v>0</v>
      </c>
      <c r="M8" s="46">
        <f t="shared" si="6"/>
        <v>76406</v>
      </c>
      <c r="N8" s="28">
        <v>0</v>
      </c>
      <c r="O8" s="28">
        <v>0</v>
      </c>
      <c r="P8" s="28">
        <v>5000</v>
      </c>
      <c r="Q8" s="28">
        <v>0</v>
      </c>
      <c r="R8" s="25">
        <v>1400</v>
      </c>
      <c r="S8" s="28">
        <v>0</v>
      </c>
      <c r="T8" s="28">
        <v>60</v>
      </c>
      <c r="U8" s="28">
        <v>0</v>
      </c>
      <c r="V8" s="28">
        <v>200</v>
      </c>
      <c r="W8" s="28">
        <v>225</v>
      </c>
      <c r="X8" s="28">
        <v>0</v>
      </c>
      <c r="Y8" s="28">
        <f t="shared" si="7"/>
        <v>6885</v>
      </c>
      <c r="Z8" s="46">
        <f t="shared" si="8"/>
        <v>69521</v>
      </c>
      <c r="AB8" s="47">
        <f t="shared" si="1"/>
        <v>76406</v>
      </c>
      <c r="AC8" s="47">
        <f t="shared" si="2"/>
        <v>6885</v>
      </c>
      <c r="AD8" s="47">
        <f t="shared" si="3"/>
        <v>69521</v>
      </c>
      <c r="AE8" s="47">
        <f t="shared" si="9"/>
        <v>0</v>
      </c>
      <c r="AF8" s="47">
        <f t="shared" si="10"/>
        <v>0</v>
      </c>
      <c r="AG8" s="47">
        <f t="shared" si="11"/>
        <v>0</v>
      </c>
    </row>
    <row r="9" spans="1:34" s="47" customFormat="1" ht="18" customHeight="1" x14ac:dyDescent="0.25">
      <c r="A9" s="46">
        <v>7</v>
      </c>
      <c r="B9" s="46">
        <v>2224258</v>
      </c>
      <c r="C9" s="46">
        <v>14344462</v>
      </c>
      <c r="D9" s="46" t="s">
        <v>13</v>
      </c>
      <c r="E9" s="46" t="s">
        <v>12</v>
      </c>
      <c r="F9" s="46">
        <v>38130</v>
      </c>
      <c r="G9" s="46">
        <f t="shared" si="0"/>
        <v>58680</v>
      </c>
      <c r="H9" s="46">
        <v>0</v>
      </c>
      <c r="I9" s="46">
        <f t="shared" si="4"/>
        <v>11748</v>
      </c>
      <c r="J9" s="46">
        <f t="shared" si="5"/>
        <v>5868</v>
      </c>
      <c r="K9" s="46">
        <v>0</v>
      </c>
      <c r="L9" s="46">
        <v>0</v>
      </c>
      <c r="M9" s="46">
        <f t="shared" si="6"/>
        <v>76296</v>
      </c>
      <c r="N9" s="28" t="s">
        <v>119</v>
      </c>
      <c r="O9" s="28" t="s">
        <v>119</v>
      </c>
      <c r="P9" s="28">
        <v>10000</v>
      </c>
      <c r="Q9" s="28" t="s">
        <v>119</v>
      </c>
      <c r="R9" s="25">
        <v>1400</v>
      </c>
      <c r="S9" s="28" t="s">
        <v>119</v>
      </c>
      <c r="T9" s="28">
        <v>60</v>
      </c>
      <c r="U9" s="28">
        <v>0</v>
      </c>
      <c r="V9" s="28">
        <v>200</v>
      </c>
      <c r="W9" s="28">
        <v>225</v>
      </c>
      <c r="X9" s="28">
        <v>0</v>
      </c>
      <c r="Y9" s="28">
        <f t="shared" si="7"/>
        <v>11885</v>
      </c>
      <c r="Z9" s="46">
        <f t="shared" si="8"/>
        <v>64411</v>
      </c>
      <c r="AB9" s="47">
        <f t="shared" si="1"/>
        <v>76296</v>
      </c>
      <c r="AC9" s="47">
        <f t="shared" si="2"/>
        <v>11855</v>
      </c>
      <c r="AD9" s="47">
        <f t="shared" si="3"/>
        <v>64441</v>
      </c>
      <c r="AE9" s="47">
        <f t="shared" si="9"/>
        <v>0</v>
      </c>
      <c r="AF9" s="47">
        <f t="shared" si="10"/>
        <v>30</v>
      </c>
      <c r="AG9" s="47">
        <f t="shared" si="11"/>
        <v>-30</v>
      </c>
    </row>
    <row r="10" spans="1:34" s="106" customFormat="1" ht="18" customHeight="1" x14ac:dyDescent="0.25">
      <c r="A10" s="103">
        <v>8</v>
      </c>
      <c r="B10" s="103">
        <v>2233232</v>
      </c>
      <c r="C10" s="103">
        <v>14417006</v>
      </c>
      <c r="D10" s="103" t="s">
        <v>14</v>
      </c>
      <c r="E10" s="103" t="s">
        <v>15</v>
      </c>
      <c r="F10" s="103">
        <v>46060</v>
      </c>
      <c r="G10" s="103">
        <v>72810</v>
      </c>
      <c r="H10" s="103"/>
      <c r="I10" s="103">
        <f t="shared" si="4"/>
        <v>14577</v>
      </c>
      <c r="J10" s="103">
        <f t="shared" si="5"/>
        <v>7281</v>
      </c>
      <c r="K10" s="103">
        <v>2000</v>
      </c>
      <c r="L10" s="103">
        <v>935</v>
      </c>
      <c r="M10" s="103">
        <f t="shared" si="6"/>
        <v>97603</v>
      </c>
      <c r="N10" s="104">
        <v>5000</v>
      </c>
      <c r="O10" s="104">
        <v>0</v>
      </c>
      <c r="P10" s="104">
        <v>0</v>
      </c>
      <c r="Q10" s="104">
        <v>0</v>
      </c>
      <c r="R10" s="105">
        <v>1400</v>
      </c>
      <c r="S10" s="104">
        <v>0</v>
      </c>
      <c r="T10" s="104">
        <v>60</v>
      </c>
      <c r="U10" s="104">
        <v>0</v>
      </c>
      <c r="V10" s="104">
        <v>200</v>
      </c>
      <c r="W10" s="104">
        <v>300</v>
      </c>
      <c r="X10" s="104">
        <v>0</v>
      </c>
      <c r="Y10" s="104">
        <f t="shared" si="7"/>
        <v>6960</v>
      </c>
      <c r="Z10" s="103">
        <f t="shared" si="8"/>
        <v>90643</v>
      </c>
      <c r="AB10" s="106">
        <f t="shared" si="1"/>
        <v>95054</v>
      </c>
      <c r="AC10" s="106">
        <f t="shared" si="2"/>
        <v>6136</v>
      </c>
      <c r="AD10" s="106">
        <f t="shared" si="3"/>
        <v>88918</v>
      </c>
      <c r="AE10" s="106">
        <f t="shared" si="9"/>
        <v>2549</v>
      </c>
      <c r="AF10" s="106">
        <f t="shared" si="10"/>
        <v>824</v>
      </c>
      <c r="AG10" s="106">
        <f t="shared" si="11"/>
        <v>1725</v>
      </c>
    </row>
    <row r="11" spans="1:34" s="47" customFormat="1" ht="18" customHeight="1" x14ac:dyDescent="0.25">
      <c r="A11" s="46">
        <v>9</v>
      </c>
      <c r="B11" s="46">
        <v>2224679</v>
      </c>
      <c r="C11" s="46">
        <v>14344736</v>
      </c>
      <c r="D11" s="46" t="s">
        <v>16</v>
      </c>
      <c r="E11" s="46" t="s">
        <v>15</v>
      </c>
      <c r="F11" s="46">
        <v>38130</v>
      </c>
      <c r="G11" s="46">
        <f t="shared" si="0"/>
        <v>58680</v>
      </c>
      <c r="H11" s="46"/>
      <c r="I11" s="46">
        <f t="shared" si="4"/>
        <v>11748</v>
      </c>
      <c r="J11" s="46">
        <f t="shared" si="5"/>
        <v>5868</v>
      </c>
      <c r="K11" s="46">
        <v>2000</v>
      </c>
      <c r="L11" s="46">
        <v>860</v>
      </c>
      <c r="M11" s="46">
        <f t="shared" si="6"/>
        <v>79156</v>
      </c>
      <c r="N11" s="40">
        <v>0</v>
      </c>
      <c r="O11" s="40">
        <v>0</v>
      </c>
      <c r="P11" s="41">
        <v>5000</v>
      </c>
      <c r="Q11" s="40">
        <v>0</v>
      </c>
      <c r="R11" s="25">
        <v>1400</v>
      </c>
      <c r="S11" s="40">
        <v>0</v>
      </c>
      <c r="T11" s="41">
        <v>60</v>
      </c>
      <c r="U11" s="28">
        <v>0</v>
      </c>
      <c r="V11" s="41">
        <v>200</v>
      </c>
      <c r="W11" s="41">
        <v>225</v>
      </c>
      <c r="X11" s="28">
        <v>0</v>
      </c>
      <c r="Y11" s="28">
        <f t="shared" si="7"/>
        <v>6885</v>
      </c>
      <c r="Z11" s="46">
        <f t="shared" si="8"/>
        <v>72271</v>
      </c>
      <c r="AB11" s="47">
        <f t="shared" si="1"/>
        <v>79156</v>
      </c>
      <c r="AC11" s="47">
        <f t="shared" si="2"/>
        <v>6885</v>
      </c>
      <c r="AD11" s="47">
        <f t="shared" si="3"/>
        <v>72271</v>
      </c>
      <c r="AE11" s="47">
        <f t="shared" si="9"/>
        <v>0</v>
      </c>
      <c r="AF11" s="47">
        <f t="shared" si="10"/>
        <v>0</v>
      </c>
      <c r="AG11" s="47">
        <f t="shared" si="11"/>
        <v>0</v>
      </c>
    </row>
    <row r="12" spans="1:34" s="47" customFormat="1" ht="18" customHeight="1" x14ac:dyDescent="0.25">
      <c r="A12" s="46">
        <v>10</v>
      </c>
      <c r="B12" s="46">
        <v>2224229</v>
      </c>
      <c r="C12" s="46">
        <v>14344437</v>
      </c>
      <c r="D12" s="46" t="s">
        <v>17</v>
      </c>
      <c r="E12" s="46" t="s">
        <v>18</v>
      </c>
      <c r="F12" s="46">
        <v>38130</v>
      </c>
      <c r="G12" s="46">
        <f t="shared" si="0"/>
        <v>58680</v>
      </c>
      <c r="H12" s="46">
        <v>110</v>
      </c>
      <c r="I12" s="46">
        <f t="shared" si="4"/>
        <v>11748</v>
      </c>
      <c r="J12" s="46">
        <f t="shared" si="5"/>
        <v>5868</v>
      </c>
      <c r="K12" s="46">
        <v>2000</v>
      </c>
      <c r="L12" s="46">
        <v>860</v>
      </c>
      <c r="M12" s="46">
        <f t="shared" si="6"/>
        <v>79266</v>
      </c>
      <c r="N12" s="28">
        <v>0</v>
      </c>
      <c r="O12" s="28">
        <v>0</v>
      </c>
      <c r="P12" s="28">
        <v>5000</v>
      </c>
      <c r="Q12" s="28">
        <v>0</v>
      </c>
      <c r="R12" s="25">
        <v>1400</v>
      </c>
      <c r="S12" s="28">
        <v>0</v>
      </c>
      <c r="T12" s="28">
        <v>60</v>
      </c>
      <c r="U12" s="28">
        <v>0</v>
      </c>
      <c r="V12" s="28">
        <v>200</v>
      </c>
      <c r="W12" s="28">
        <v>225</v>
      </c>
      <c r="X12" s="28">
        <v>0</v>
      </c>
      <c r="Y12" s="28">
        <f t="shared" si="7"/>
        <v>6885</v>
      </c>
      <c r="Z12" s="46">
        <f t="shared" si="8"/>
        <v>72381</v>
      </c>
      <c r="AB12" s="47">
        <f t="shared" si="1"/>
        <v>79266</v>
      </c>
      <c r="AC12" s="47">
        <f t="shared" si="2"/>
        <v>6885</v>
      </c>
      <c r="AD12" s="47">
        <f t="shared" si="3"/>
        <v>72381</v>
      </c>
      <c r="AE12" s="47">
        <f t="shared" si="9"/>
        <v>0</v>
      </c>
      <c r="AF12" s="47">
        <f t="shared" si="10"/>
        <v>0</v>
      </c>
      <c r="AG12" s="47">
        <f t="shared" si="11"/>
        <v>0</v>
      </c>
    </row>
    <row r="13" spans="1:34" s="47" customFormat="1" ht="18" customHeight="1" x14ac:dyDescent="0.25">
      <c r="A13" s="46">
        <v>11</v>
      </c>
      <c r="B13" s="46">
        <v>2224242</v>
      </c>
      <c r="C13" s="46">
        <v>14344447</v>
      </c>
      <c r="D13" s="46" t="s">
        <v>19</v>
      </c>
      <c r="E13" s="46" t="s">
        <v>18</v>
      </c>
      <c r="F13" s="46">
        <v>38130</v>
      </c>
      <c r="G13" s="46">
        <f t="shared" si="0"/>
        <v>58680</v>
      </c>
      <c r="H13" s="46">
        <v>0</v>
      </c>
      <c r="I13" s="46">
        <f t="shared" si="4"/>
        <v>11748</v>
      </c>
      <c r="J13" s="46">
        <f t="shared" si="5"/>
        <v>5868</v>
      </c>
      <c r="K13" s="46">
        <v>2000</v>
      </c>
      <c r="L13" s="46">
        <v>860</v>
      </c>
      <c r="M13" s="46">
        <f t="shared" si="6"/>
        <v>79156</v>
      </c>
      <c r="N13" s="28">
        <v>0</v>
      </c>
      <c r="O13" s="28">
        <v>0</v>
      </c>
      <c r="P13" s="28">
        <v>8000</v>
      </c>
      <c r="Q13" s="28">
        <v>0</v>
      </c>
      <c r="R13" s="25">
        <v>1400</v>
      </c>
      <c r="S13" s="28">
        <v>0</v>
      </c>
      <c r="T13" s="28">
        <v>60</v>
      </c>
      <c r="U13" s="28">
        <v>0</v>
      </c>
      <c r="V13" s="28">
        <v>200</v>
      </c>
      <c r="W13" s="28">
        <v>225</v>
      </c>
      <c r="X13" s="28">
        <v>0</v>
      </c>
      <c r="Y13" s="28">
        <f t="shared" si="7"/>
        <v>9885</v>
      </c>
      <c r="Z13" s="46">
        <f t="shared" si="8"/>
        <v>69271</v>
      </c>
      <c r="AB13" s="47">
        <f t="shared" si="1"/>
        <v>79156</v>
      </c>
      <c r="AC13" s="47">
        <f t="shared" si="2"/>
        <v>9885</v>
      </c>
      <c r="AD13" s="47">
        <f t="shared" si="3"/>
        <v>69271</v>
      </c>
      <c r="AE13" s="47">
        <f t="shared" si="9"/>
        <v>0</v>
      </c>
      <c r="AF13" s="47">
        <f t="shared" si="10"/>
        <v>0</v>
      </c>
      <c r="AG13" s="47">
        <f t="shared" si="11"/>
        <v>0</v>
      </c>
    </row>
    <row r="14" spans="1:34" s="47" customFormat="1" ht="18" customHeight="1" x14ac:dyDescent="0.25">
      <c r="A14" s="46">
        <v>12</v>
      </c>
      <c r="B14" s="46">
        <v>2224182</v>
      </c>
      <c r="C14" s="46">
        <v>14371703</v>
      </c>
      <c r="D14" s="46" t="s">
        <v>20</v>
      </c>
      <c r="E14" s="46" t="s">
        <v>18</v>
      </c>
      <c r="F14" s="46">
        <v>37100</v>
      </c>
      <c r="G14" s="46">
        <f t="shared" si="0"/>
        <v>57100</v>
      </c>
      <c r="H14" s="46">
        <v>0</v>
      </c>
      <c r="I14" s="46">
        <f t="shared" si="4"/>
        <v>11431</v>
      </c>
      <c r="J14" s="46">
        <f t="shared" si="5"/>
        <v>5710</v>
      </c>
      <c r="K14" s="46">
        <v>2000</v>
      </c>
      <c r="L14" s="46">
        <v>860</v>
      </c>
      <c r="M14" s="46">
        <f t="shared" si="6"/>
        <v>77101</v>
      </c>
      <c r="N14" s="28">
        <v>3426</v>
      </c>
      <c r="O14" s="28">
        <v>0</v>
      </c>
      <c r="P14" s="28">
        <v>0</v>
      </c>
      <c r="Q14" s="28">
        <v>0</v>
      </c>
      <c r="R14" s="25">
        <v>1400</v>
      </c>
      <c r="S14" s="28">
        <v>0</v>
      </c>
      <c r="T14" s="28">
        <v>60</v>
      </c>
      <c r="U14" s="28">
        <v>0</v>
      </c>
      <c r="V14" s="28">
        <v>200</v>
      </c>
      <c r="W14" s="28">
        <v>225</v>
      </c>
      <c r="X14" s="28">
        <v>0</v>
      </c>
      <c r="Y14" s="28">
        <f t="shared" si="7"/>
        <v>5311</v>
      </c>
      <c r="Z14" s="46">
        <f t="shared" si="8"/>
        <v>71790</v>
      </c>
      <c r="AB14" s="47">
        <f t="shared" si="1"/>
        <v>77101</v>
      </c>
      <c r="AC14" s="47">
        <f t="shared" si="2"/>
        <v>5311</v>
      </c>
      <c r="AD14" s="47">
        <f t="shared" si="3"/>
        <v>71790</v>
      </c>
      <c r="AE14" s="47">
        <f t="shared" si="9"/>
        <v>0</v>
      </c>
      <c r="AF14" s="47">
        <f t="shared" si="10"/>
        <v>0</v>
      </c>
      <c r="AG14" s="47">
        <f t="shared" si="11"/>
        <v>0</v>
      </c>
    </row>
    <row r="15" spans="1:34" s="47" customFormat="1" ht="18" customHeight="1" x14ac:dyDescent="0.25">
      <c r="A15" s="46">
        <v>13</v>
      </c>
      <c r="B15" s="46">
        <v>2224228</v>
      </c>
      <c r="C15" s="46">
        <v>14344436</v>
      </c>
      <c r="D15" s="46" t="s">
        <v>21</v>
      </c>
      <c r="E15" s="46" t="s">
        <v>22</v>
      </c>
      <c r="F15" s="46">
        <v>34170</v>
      </c>
      <c r="G15" s="46">
        <f t="shared" si="0"/>
        <v>52600</v>
      </c>
      <c r="H15" s="46"/>
      <c r="I15" s="46">
        <f t="shared" si="4"/>
        <v>10531</v>
      </c>
      <c r="J15" s="46">
        <f t="shared" si="5"/>
        <v>5260</v>
      </c>
      <c r="K15" s="46">
        <v>2000</v>
      </c>
      <c r="L15" s="46">
        <v>725</v>
      </c>
      <c r="M15" s="46">
        <f t="shared" si="6"/>
        <v>71116</v>
      </c>
      <c r="N15" s="28">
        <v>0</v>
      </c>
      <c r="O15" s="28">
        <v>0</v>
      </c>
      <c r="P15" s="28">
        <v>3000</v>
      </c>
      <c r="Q15" s="28">
        <v>0</v>
      </c>
      <c r="R15" s="25">
        <v>1150</v>
      </c>
      <c r="S15" s="28">
        <v>0</v>
      </c>
      <c r="T15" s="28">
        <v>60</v>
      </c>
      <c r="U15" s="28">
        <v>0</v>
      </c>
      <c r="V15" s="28">
        <v>200</v>
      </c>
      <c r="W15" s="28">
        <v>225</v>
      </c>
      <c r="X15" s="28">
        <v>0</v>
      </c>
      <c r="Y15" s="28">
        <f t="shared" si="7"/>
        <v>4635</v>
      </c>
      <c r="Z15" s="46">
        <f t="shared" si="8"/>
        <v>66481</v>
      </c>
      <c r="AB15" s="47">
        <f t="shared" si="1"/>
        <v>71116</v>
      </c>
      <c r="AC15" s="47">
        <f t="shared" si="2"/>
        <v>4635</v>
      </c>
      <c r="AD15" s="47">
        <f t="shared" si="3"/>
        <v>66481</v>
      </c>
      <c r="AE15" s="47">
        <f t="shared" si="9"/>
        <v>0</v>
      </c>
      <c r="AF15" s="47">
        <f t="shared" si="10"/>
        <v>0</v>
      </c>
      <c r="AG15" s="47">
        <f t="shared" si="11"/>
        <v>0</v>
      </c>
    </row>
    <row r="16" spans="1:34" s="47" customFormat="1" ht="18" customHeight="1" x14ac:dyDescent="0.25">
      <c r="A16" s="46">
        <v>14</v>
      </c>
      <c r="B16" s="46">
        <v>2255741</v>
      </c>
      <c r="C16" s="46">
        <v>14970726</v>
      </c>
      <c r="D16" s="46" t="s">
        <v>23</v>
      </c>
      <c r="E16" s="46" t="s">
        <v>22</v>
      </c>
      <c r="F16" s="46">
        <v>13780</v>
      </c>
      <c r="G16" s="46">
        <f t="shared" si="0"/>
        <v>21200</v>
      </c>
      <c r="H16" s="46">
        <v>0</v>
      </c>
      <c r="I16" s="46">
        <f t="shared" si="4"/>
        <v>4244</v>
      </c>
      <c r="J16" s="46">
        <f t="shared" si="5"/>
        <v>2120</v>
      </c>
      <c r="K16" s="46">
        <f>ROUND(G16*8%,0)</f>
        <v>1696</v>
      </c>
      <c r="L16" s="46">
        <v>500</v>
      </c>
      <c r="M16" s="46">
        <f t="shared" si="6"/>
        <v>29760</v>
      </c>
      <c r="N16" s="28">
        <v>0</v>
      </c>
      <c r="O16" s="28">
        <v>0</v>
      </c>
      <c r="P16" s="28">
        <v>0</v>
      </c>
      <c r="Q16" s="28">
        <v>0</v>
      </c>
      <c r="R16" s="25">
        <v>500</v>
      </c>
      <c r="S16" s="28">
        <v>0</v>
      </c>
      <c r="T16" s="28">
        <v>15</v>
      </c>
      <c r="U16" s="28">
        <f t="shared" si="12"/>
        <v>2544</v>
      </c>
      <c r="V16" s="28">
        <v>200</v>
      </c>
      <c r="W16" s="28">
        <v>225</v>
      </c>
      <c r="X16" s="28">
        <v>0</v>
      </c>
      <c r="Y16" s="28">
        <f t="shared" si="7"/>
        <v>3484</v>
      </c>
      <c r="Z16" s="46">
        <f t="shared" si="8"/>
        <v>26276</v>
      </c>
      <c r="AB16" s="47">
        <f t="shared" si="1"/>
        <v>29760</v>
      </c>
      <c r="AC16" s="47">
        <f t="shared" si="2"/>
        <v>3484</v>
      </c>
      <c r="AD16" s="47">
        <f t="shared" si="3"/>
        <v>26276</v>
      </c>
      <c r="AE16" s="47">
        <f t="shared" si="9"/>
        <v>0</v>
      </c>
      <c r="AF16" s="47">
        <f t="shared" si="10"/>
        <v>0</v>
      </c>
      <c r="AG16" s="47">
        <f t="shared" si="11"/>
        <v>0</v>
      </c>
    </row>
    <row r="17" spans="1:33" s="47" customFormat="1" ht="18" customHeight="1" x14ac:dyDescent="0.25">
      <c r="A17" s="46">
        <v>15</v>
      </c>
      <c r="B17" s="46">
        <v>2224209</v>
      </c>
      <c r="C17" s="46">
        <v>14344420</v>
      </c>
      <c r="D17" s="46" t="s">
        <v>24</v>
      </c>
      <c r="E17" s="46" t="s">
        <v>22</v>
      </c>
      <c r="F17" s="46">
        <v>41380</v>
      </c>
      <c r="G17" s="46">
        <f t="shared" si="0"/>
        <v>63660</v>
      </c>
      <c r="H17" s="46">
        <v>0</v>
      </c>
      <c r="I17" s="46">
        <f t="shared" si="4"/>
        <v>12745</v>
      </c>
      <c r="J17" s="46">
        <f t="shared" si="5"/>
        <v>6366</v>
      </c>
      <c r="K17" s="46">
        <v>2000</v>
      </c>
      <c r="L17" s="46">
        <v>875</v>
      </c>
      <c r="M17" s="46">
        <f t="shared" si="6"/>
        <v>85646</v>
      </c>
      <c r="N17" s="28">
        <v>0</v>
      </c>
      <c r="O17" s="28">
        <v>0</v>
      </c>
      <c r="P17" s="28">
        <v>6000</v>
      </c>
      <c r="Q17" s="28">
        <v>0</v>
      </c>
      <c r="R17" s="25">
        <v>1400</v>
      </c>
      <c r="S17" s="28">
        <v>0</v>
      </c>
      <c r="T17" s="28">
        <v>60</v>
      </c>
      <c r="U17" s="28">
        <v>0</v>
      </c>
      <c r="V17" s="28">
        <v>200</v>
      </c>
      <c r="W17" s="28">
        <v>225</v>
      </c>
      <c r="X17" s="28">
        <v>0</v>
      </c>
      <c r="Y17" s="28">
        <f t="shared" si="7"/>
        <v>7885</v>
      </c>
      <c r="Z17" s="46">
        <f t="shared" si="8"/>
        <v>77761</v>
      </c>
      <c r="AB17" s="47">
        <f t="shared" si="1"/>
        <v>85646</v>
      </c>
      <c r="AC17" s="47">
        <f t="shared" si="2"/>
        <v>7885</v>
      </c>
      <c r="AD17" s="47">
        <f t="shared" si="3"/>
        <v>77761</v>
      </c>
      <c r="AE17" s="47">
        <f t="shared" si="9"/>
        <v>0</v>
      </c>
      <c r="AF17" s="47">
        <f t="shared" si="10"/>
        <v>0</v>
      </c>
      <c r="AG17" s="47">
        <f t="shared" si="11"/>
        <v>0</v>
      </c>
    </row>
    <row r="18" spans="1:33" s="47" customFormat="1" ht="18" customHeight="1" x14ac:dyDescent="0.25">
      <c r="A18" s="46">
        <v>16</v>
      </c>
      <c r="B18" s="46">
        <v>2224252</v>
      </c>
      <c r="C18" s="46">
        <v>14344456</v>
      </c>
      <c r="D18" s="46" t="s">
        <v>25</v>
      </c>
      <c r="E18" s="46" t="s">
        <v>22</v>
      </c>
      <c r="F18" s="46">
        <v>38130</v>
      </c>
      <c r="G18" s="46">
        <f t="shared" si="0"/>
        <v>58680</v>
      </c>
      <c r="H18" s="46">
        <v>0</v>
      </c>
      <c r="I18" s="46">
        <f t="shared" si="4"/>
        <v>11748</v>
      </c>
      <c r="J18" s="46">
        <f t="shared" si="5"/>
        <v>5868</v>
      </c>
      <c r="K18" s="46">
        <v>2000</v>
      </c>
      <c r="L18" s="46">
        <v>875</v>
      </c>
      <c r="M18" s="46">
        <f t="shared" si="6"/>
        <v>79171</v>
      </c>
      <c r="N18" s="28">
        <v>0</v>
      </c>
      <c r="O18" s="28">
        <v>0</v>
      </c>
      <c r="P18" s="28">
        <v>0</v>
      </c>
      <c r="Q18" s="28">
        <v>0</v>
      </c>
      <c r="R18" s="25">
        <v>1400</v>
      </c>
      <c r="S18" s="28">
        <v>0</v>
      </c>
      <c r="T18" s="28">
        <v>60</v>
      </c>
      <c r="U18" s="28">
        <f t="shared" si="12"/>
        <v>7043</v>
      </c>
      <c r="V18" s="28">
        <v>200</v>
      </c>
      <c r="W18" s="28">
        <v>225</v>
      </c>
      <c r="X18" s="28">
        <v>0</v>
      </c>
      <c r="Y18" s="28">
        <f t="shared" si="7"/>
        <v>8928</v>
      </c>
      <c r="Z18" s="46">
        <f t="shared" si="8"/>
        <v>70243</v>
      </c>
      <c r="AB18" s="47">
        <f t="shared" si="1"/>
        <v>79171</v>
      </c>
      <c r="AC18" s="47">
        <f t="shared" si="2"/>
        <v>8928</v>
      </c>
      <c r="AD18" s="47">
        <f t="shared" si="3"/>
        <v>70243</v>
      </c>
      <c r="AE18" s="47">
        <f t="shared" si="9"/>
        <v>0</v>
      </c>
      <c r="AF18" s="47">
        <f t="shared" si="10"/>
        <v>0</v>
      </c>
      <c r="AG18" s="47">
        <f t="shared" si="11"/>
        <v>0</v>
      </c>
    </row>
    <row r="19" spans="1:33" s="47" customFormat="1" ht="18" customHeight="1" x14ac:dyDescent="0.25">
      <c r="A19" s="46">
        <v>17</v>
      </c>
      <c r="B19" s="46">
        <v>2215020</v>
      </c>
      <c r="C19" s="46">
        <v>14342258</v>
      </c>
      <c r="D19" s="46" t="s">
        <v>26</v>
      </c>
      <c r="E19" s="46" t="s">
        <v>27</v>
      </c>
      <c r="F19" s="46">
        <v>46060</v>
      </c>
      <c r="G19" s="46">
        <f t="shared" si="0"/>
        <v>70850</v>
      </c>
      <c r="H19" s="46"/>
      <c r="I19" s="46">
        <f t="shared" si="4"/>
        <v>14184</v>
      </c>
      <c r="J19" s="46">
        <f t="shared" si="5"/>
        <v>7085</v>
      </c>
      <c r="K19" s="46">
        <v>2000</v>
      </c>
      <c r="L19" s="46">
        <v>1125</v>
      </c>
      <c r="M19" s="46">
        <f t="shared" si="6"/>
        <v>95244</v>
      </c>
      <c r="N19" s="28">
        <v>5000</v>
      </c>
      <c r="O19" s="28">
        <v>0</v>
      </c>
      <c r="P19" s="28">
        <v>0</v>
      </c>
      <c r="Q19" s="28">
        <v>0</v>
      </c>
      <c r="R19" s="25">
        <v>1400</v>
      </c>
      <c r="S19" s="28">
        <v>0</v>
      </c>
      <c r="T19" s="28">
        <v>120</v>
      </c>
      <c r="U19" s="28">
        <v>0</v>
      </c>
      <c r="V19" s="28">
        <v>200</v>
      </c>
      <c r="W19" s="28">
        <v>300</v>
      </c>
      <c r="X19" s="28">
        <v>0</v>
      </c>
      <c r="Y19" s="28">
        <f>SUM(N19:X19)</f>
        <v>7020</v>
      </c>
      <c r="Z19" s="46">
        <f t="shared" si="8"/>
        <v>88224</v>
      </c>
      <c r="AB19" s="47">
        <f t="shared" si="1"/>
        <v>95244</v>
      </c>
      <c r="AC19" s="47">
        <f t="shared" si="2"/>
        <v>6136</v>
      </c>
      <c r="AD19" s="47">
        <f t="shared" si="3"/>
        <v>89108</v>
      </c>
      <c r="AE19" s="47">
        <f t="shared" si="9"/>
        <v>0</v>
      </c>
      <c r="AF19" s="47">
        <f t="shared" si="10"/>
        <v>884</v>
      </c>
      <c r="AG19" s="47">
        <f t="shared" si="11"/>
        <v>-884</v>
      </c>
    </row>
    <row r="20" spans="1:33" s="47" customFormat="1" ht="18" customHeight="1" x14ac:dyDescent="0.25">
      <c r="A20" s="46">
        <v>18</v>
      </c>
      <c r="B20" s="46">
        <v>2249481</v>
      </c>
      <c r="C20" s="46">
        <v>14355349</v>
      </c>
      <c r="D20" s="46" t="s">
        <v>28</v>
      </c>
      <c r="E20" s="46" t="s">
        <v>27</v>
      </c>
      <c r="F20" s="46">
        <v>24440</v>
      </c>
      <c r="G20" s="46">
        <f t="shared" si="0"/>
        <v>37640</v>
      </c>
      <c r="H20" s="46">
        <v>0</v>
      </c>
      <c r="I20" s="46">
        <f t="shared" si="4"/>
        <v>7536</v>
      </c>
      <c r="J20" s="46">
        <f t="shared" si="5"/>
        <v>3764</v>
      </c>
      <c r="K20" s="46">
        <v>2000</v>
      </c>
      <c r="L20" s="46">
        <v>825</v>
      </c>
      <c r="M20" s="46">
        <f t="shared" si="6"/>
        <v>51765</v>
      </c>
      <c r="N20" s="28">
        <v>0</v>
      </c>
      <c r="O20" s="28">
        <v>0</v>
      </c>
      <c r="P20" s="28">
        <v>0</v>
      </c>
      <c r="Q20" s="28">
        <v>0</v>
      </c>
      <c r="R20" s="25">
        <v>850</v>
      </c>
      <c r="S20" s="28">
        <v>0</v>
      </c>
      <c r="T20" s="28">
        <v>30</v>
      </c>
      <c r="U20" s="28">
        <f t="shared" si="12"/>
        <v>4518</v>
      </c>
      <c r="V20" s="28">
        <v>200</v>
      </c>
      <c r="W20" s="28">
        <v>225</v>
      </c>
      <c r="X20" s="28">
        <v>0</v>
      </c>
      <c r="Y20" s="28">
        <f t="shared" si="7"/>
        <v>5823</v>
      </c>
      <c r="Z20" s="46">
        <f t="shared" si="8"/>
        <v>45942</v>
      </c>
      <c r="AB20" s="47">
        <f t="shared" si="1"/>
        <v>51765</v>
      </c>
      <c r="AC20" s="47">
        <f t="shared" si="2"/>
        <v>1305</v>
      </c>
      <c r="AD20" s="47">
        <f t="shared" si="3"/>
        <v>50460</v>
      </c>
      <c r="AE20" s="47">
        <f t="shared" si="9"/>
        <v>0</v>
      </c>
      <c r="AF20" s="47">
        <f t="shared" si="10"/>
        <v>4518</v>
      </c>
      <c r="AG20" s="47">
        <f t="shared" si="11"/>
        <v>-4518</v>
      </c>
    </row>
    <row r="21" spans="1:33" s="106" customFormat="1" ht="18" customHeight="1" x14ac:dyDescent="0.25">
      <c r="A21" s="103">
        <v>19</v>
      </c>
      <c r="B21" s="103">
        <v>2215047</v>
      </c>
      <c r="C21" s="103">
        <v>14342283</v>
      </c>
      <c r="D21" s="103" t="s">
        <v>29</v>
      </c>
      <c r="E21" s="103" t="s">
        <v>30</v>
      </c>
      <c r="F21" s="103">
        <v>46060</v>
      </c>
      <c r="G21" s="103">
        <v>72810</v>
      </c>
      <c r="H21" s="103"/>
      <c r="I21" s="103">
        <f t="shared" si="4"/>
        <v>14577</v>
      </c>
      <c r="J21" s="103">
        <f t="shared" si="5"/>
        <v>7281</v>
      </c>
      <c r="K21" s="103">
        <v>2000</v>
      </c>
      <c r="L21" s="103">
        <v>935</v>
      </c>
      <c r="M21" s="103">
        <f t="shared" si="6"/>
        <v>97603</v>
      </c>
      <c r="N21" s="104">
        <v>10000</v>
      </c>
      <c r="O21" s="104">
        <v>0</v>
      </c>
      <c r="P21" s="104">
        <v>0</v>
      </c>
      <c r="Q21" s="104">
        <v>0</v>
      </c>
      <c r="R21" s="105">
        <v>1400</v>
      </c>
      <c r="S21" s="104">
        <v>0</v>
      </c>
      <c r="T21" s="104">
        <v>60</v>
      </c>
      <c r="U21" s="104">
        <v>0</v>
      </c>
      <c r="V21" s="104">
        <v>200</v>
      </c>
      <c r="W21" s="104">
        <v>300</v>
      </c>
      <c r="X21" s="104">
        <v>0</v>
      </c>
      <c r="Y21" s="104">
        <f t="shared" si="7"/>
        <v>11960</v>
      </c>
      <c r="Z21" s="103">
        <f t="shared" si="8"/>
        <v>85643</v>
      </c>
      <c r="AB21" s="106">
        <f t="shared" si="1"/>
        <v>95054</v>
      </c>
      <c r="AC21" s="106">
        <f t="shared" si="2"/>
        <v>6136</v>
      </c>
      <c r="AD21" s="106">
        <f t="shared" si="3"/>
        <v>88918</v>
      </c>
      <c r="AE21" s="106">
        <f t="shared" si="9"/>
        <v>2549</v>
      </c>
      <c r="AF21" s="106">
        <f t="shared" si="10"/>
        <v>5824</v>
      </c>
      <c r="AG21" s="106">
        <f t="shared" si="11"/>
        <v>-3275</v>
      </c>
    </row>
    <row r="22" spans="1:33" s="106" customFormat="1" ht="18" customHeight="1" x14ac:dyDescent="0.25">
      <c r="A22" s="103">
        <v>20</v>
      </c>
      <c r="B22" s="103">
        <v>2224273</v>
      </c>
      <c r="C22" s="103">
        <v>14344472</v>
      </c>
      <c r="D22" s="103" t="s">
        <v>31</v>
      </c>
      <c r="E22" s="103" t="s">
        <v>30</v>
      </c>
      <c r="F22" s="103">
        <v>36070</v>
      </c>
      <c r="G22" s="103">
        <v>57100</v>
      </c>
      <c r="H22" s="103">
        <v>0</v>
      </c>
      <c r="I22" s="103">
        <f t="shared" si="4"/>
        <v>11431</v>
      </c>
      <c r="J22" s="103">
        <f t="shared" si="5"/>
        <v>5710</v>
      </c>
      <c r="K22" s="103">
        <v>2000</v>
      </c>
      <c r="L22" s="103">
        <v>860</v>
      </c>
      <c r="M22" s="103">
        <f t="shared" si="6"/>
        <v>77101</v>
      </c>
      <c r="N22" s="104">
        <v>0</v>
      </c>
      <c r="O22" s="104">
        <v>0</v>
      </c>
      <c r="P22" s="104">
        <v>4000</v>
      </c>
      <c r="Q22" s="104">
        <v>0</v>
      </c>
      <c r="R22" s="105">
        <v>1150</v>
      </c>
      <c r="S22" s="104">
        <v>0</v>
      </c>
      <c r="T22" s="104">
        <v>30</v>
      </c>
      <c r="U22" s="104">
        <v>0</v>
      </c>
      <c r="V22" s="104">
        <v>200</v>
      </c>
      <c r="W22" s="104">
        <v>225</v>
      </c>
      <c r="X22" s="104">
        <v>0</v>
      </c>
      <c r="Y22" s="104">
        <f t="shared" si="7"/>
        <v>5605</v>
      </c>
      <c r="Z22" s="103">
        <f t="shared" si="8"/>
        <v>71496</v>
      </c>
      <c r="AB22" s="106">
        <f t="shared" si="1"/>
        <v>75047</v>
      </c>
      <c r="AC22" s="106">
        <f t="shared" si="2"/>
        <v>5605</v>
      </c>
      <c r="AD22" s="106">
        <f t="shared" si="3"/>
        <v>69442</v>
      </c>
      <c r="AE22" s="106">
        <f t="shared" si="9"/>
        <v>2054</v>
      </c>
      <c r="AF22" s="106">
        <f t="shared" si="10"/>
        <v>0</v>
      </c>
      <c r="AG22" s="106">
        <f t="shared" si="11"/>
        <v>2054</v>
      </c>
    </row>
    <row r="23" spans="1:33" s="47" customFormat="1" ht="18" customHeight="1" x14ac:dyDescent="0.25">
      <c r="A23" s="46">
        <v>21</v>
      </c>
      <c r="B23" s="46">
        <v>2224186</v>
      </c>
      <c r="C23" s="46">
        <v>14344403</v>
      </c>
      <c r="D23" s="46" t="s">
        <v>32</v>
      </c>
      <c r="E23" s="46" t="s">
        <v>33</v>
      </c>
      <c r="F23" s="46">
        <v>38130</v>
      </c>
      <c r="G23" s="46">
        <f t="shared" si="0"/>
        <v>58680</v>
      </c>
      <c r="H23" s="46">
        <v>110</v>
      </c>
      <c r="I23" s="46">
        <f t="shared" si="4"/>
        <v>11748</v>
      </c>
      <c r="J23" s="46">
        <f t="shared" si="5"/>
        <v>5868</v>
      </c>
      <c r="K23" s="46">
        <v>2000</v>
      </c>
      <c r="L23" s="46">
        <v>860</v>
      </c>
      <c r="M23" s="46">
        <f t="shared" si="6"/>
        <v>79266</v>
      </c>
      <c r="N23" s="28">
        <v>3521</v>
      </c>
      <c r="O23" s="28">
        <v>0</v>
      </c>
      <c r="P23" s="28">
        <v>0</v>
      </c>
      <c r="Q23" s="28">
        <v>0</v>
      </c>
      <c r="R23" s="25">
        <v>1400</v>
      </c>
      <c r="S23" s="28">
        <v>0</v>
      </c>
      <c r="T23" s="28">
        <v>60</v>
      </c>
      <c r="U23" s="28">
        <v>0</v>
      </c>
      <c r="V23" s="28">
        <v>200</v>
      </c>
      <c r="W23" s="28">
        <v>225</v>
      </c>
      <c r="X23" s="28">
        <v>0</v>
      </c>
      <c r="Y23" s="28">
        <f t="shared" si="7"/>
        <v>5406</v>
      </c>
      <c r="Z23" s="46">
        <f t="shared" si="8"/>
        <v>73860</v>
      </c>
      <c r="AB23" s="47">
        <f t="shared" si="1"/>
        <v>79266</v>
      </c>
      <c r="AC23" s="47">
        <f t="shared" si="2"/>
        <v>5406</v>
      </c>
      <c r="AD23" s="47">
        <f t="shared" si="3"/>
        <v>73860</v>
      </c>
      <c r="AE23" s="47">
        <f t="shared" si="9"/>
        <v>0</v>
      </c>
      <c r="AF23" s="47">
        <f t="shared" si="10"/>
        <v>0</v>
      </c>
      <c r="AG23" s="47">
        <f t="shared" si="11"/>
        <v>0</v>
      </c>
    </row>
    <row r="24" spans="1:33" s="47" customFormat="1" ht="18" customHeight="1" x14ac:dyDescent="0.25">
      <c r="A24" s="46">
        <v>22</v>
      </c>
      <c r="B24" s="46">
        <v>2244603</v>
      </c>
      <c r="C24" s="46">
        <v>14352118</v>
      </c>
      <c r="D24" s="46" t="s">
        <v>34</v>
      </c>
      <c r="E24" s="46" t="s">
        <v>33</v>
      </c>
      <c r="F24" s="46">
        <v>31460</v>
      </c>
      <c r="G24" s="46">
        <f t="shared" si="0"/>
        <v>48440</v>
      </c>
      <c r="H24" s="46">
        <v>0</v>
      </c>
      <c r="I24" s="46">
        <f t="shared" si="4"/>
        <v>9698</v>
      </c>
      <c r="J24" s="46">
        <f t="shared" si="5"/>
        <v>4844</v>
      </c>
      <c r="K24" s="46">
        <v>2000</v>
      </c>
      <c r="L24" s="46">
        <v>710</v>
      </c>
      <c r="M24" s="46">
        <f t="shared" si="6"/>
        <v>65692</v>
      </c>
      <c r="N24" s="28">
        <v>0</v>
      </c>
      <c r="O24" s="28">
        <v>0</v>
      </c>
      <c r="P24" s="28">
        <v>0</v>
      </c>
      <c r="Q24" s="28">
        <v>0</v>
      </c>
      <c r="R24" s="25">
        <v>1150</v>
      </c>
      <c r="S24" s="28">
        <v>0</v>
      </c>
      <c r="T24" s="28">
        <v>30</v>
      </c>
      <c r="U24" s="28">
        <f t="shared" si="12"/>
        <v>5814</v>
      </c>
      <c r="V24" s="28">
        <v>200</v>
      </c>
      <c r="W24" s="28">
        <v>225</v>
      </c>
      <c r="X24" s="28">
        <v>0</v>
      </c>
      <c r="Y24" s="28">
        <f t="shared" si="7"/>
        <v>7419</v>
      </c>
      <c r="Z24" s="46">
        <f t="shared" si="8"/>
        <v>58273</v>
      </c>
      <c r="AB24" s="47">
        <f t="shared" si="1"/>
        <v>65692</v>
      </c>
      <c r="AC24" s="47">
        <f t="shared" si="2"/>
        <v>7419</v>
      </c>
      <c r="AD24" s="47">
        <f t="shared" si="3"/>
        <v>58273</v>
      </c>
      <c r="AE24" s="47">
        <f t="shared" si="9"/>
        <v>0</v>
      </c>
      <c r="AF24" s="47">
        <f t="shared" si="10"/>
        <v>0</v>
      </c>
      <c r="AG24" s="47">
        <f t="shared" si="11"/>
        <v>0</v>
      </c>
    </row>
    <row r="25" spans="1:33" s="47" customFormat="1" ht="18" customHeight="1" x14ac:dyDescent="0.25">
      <c r="A25" s="46">
        <v>23</v>
      </c>
      <c r="B25" s="46">
        <v>2224177</v>
      </c>
      <c r="C25" s="46">
        <v>14344396</v>
      </c>
      <c r="D25" s="46" t="s">
        <v>35</v>
      </c>
      <c r="E25" s="46" t="s">
        <v>36</v>
      </c>
      <c r="F25" s="46">
        <v>43680</v>
      </c>
      <c r="G25" s="46">
        <f t="shared" si="0"/>
        <v>67190</v>
      </c>
      <c r="H25" s="46"/>
      <c r="I25" s="46">
        <f t="shared" si="4"/>
        <v>13451</v>
      </c>
      <c r="J25" s="46">
        <f t="shared" si="5"/>
        <v>6719</v>
      </c>
      <c r="K25" s="46">
        <v>2000</v>
      </c>
      <c r="L25" s="46">
        <v>935</v>
      </c>
      <c r="M25" s="46">
        <f t="shared" si="6"/>
        <v>90295</v>
      </c>
      <c r="N25" s="28">
        <v>0</v>
      </c>
      <c r="O25" s="28">
        <v>0</v>
      </c>
      <c r="P25" s="28">
        <v>7000</v>
      </c>
      <c r="Q25" s="28">
        <v>0</v>
      </c>
      <c r="R25" s="25">
        <v>1400</v>
      </c>
      <c r="S25" s="28">
        <v>0</v>
      </c>
      <c r="T25" s="28">
        <v>60</v>
      </c>
      <c r="U25" s="28">
        <v>0</v>
      </c>
      <c r="V25" s="28">
        <v>200</v>
      </c>
      <c r="W25" s="28">
        <v>300</v>
      </c>
      <c r="X25" s="28">
        <v>0</v>
      </c>
      <c r="Y25" s="28">
        <f t="shared" si="7"/>
        <v>8960</v>
      </c>
      <c r="Z25" s="46">
        <f t="shared" si="8"/>
        <v>81335</v>
      </c>
      <c r="AB25" s="47">
        <f t="shared" si="1"/>
        <v>90295</v>
      </c>
      <c r="AC25" s="47">
        <f t="shared" si="2"/>
        <v>8885</v>
      </c>
      <c r="AD25" s="47">
        <f t="shared" si="3"/>
        <v>81410</v>
      </c>
      <c r="AE25" s="47">
        <f t="shared" si="9"/>
        <v>0</v>
      </c>
      <c r="AF25" s="47">
        <f t="shared" si="10"/>
        <v>75</v>
      </c>
      <c r="AG25" s="47">
        <f t="shared" si="11"/>
        <v>-75</v>
      </c>
    </row>
    <row r="26" spans="1:33" s="47" customFormat="1" ht="18" customHeight="1" x14ac:dyDescent="0.25">
      <c r="A26" s="46">
        <v>24</v>
      </c>
      <c r="B26" s="46">
        <v>2224665</v>
      </c>
      <c r="C26" s="46">
        <v>14344725</v>
      </c>
      <c r="D26" s="46" t="s">
        <v>37</v>
      </c>
      <c r="E26" s="46" t="s">
        <v>36</v>
      </c>
      <c r="F26" s="46">
        <v>35120</v>
      </c>
      <c r="G26" s="46">
        <f t="shared" si="0"/>
        <v>54060</v>
      </c>
      <c r="H26" s="46">
        <v>0</v>
      </c>
      <c r="I26" s="46">
        <f t="shared" si="4"/>
        <v>10823</v>
      </c>
      <c r="J26" s="46">
        <f t="shared" si="5"/>
        <v>5406</v>
      </c>
      <c r="K26" s="46">
        <v>2000</v>
      </c>
      <c r="L26" s="46">
        <v>860</v>
      </c>
      <c r="M26" s="46">
        <f t="shared" si="6"/>
        <v>73149</v>
      </c>
      <c r="N26" s="28">
        <v>0</v>
      </c>
      <c r="O26" s="28">
        <v>0</v>
      </c>
      <c r="P26" s="28">
        <v>3244</v>
      </c>
      <c r="Q26" s="28">
        <v>0</v>
      </c>
      <c r="R26" s="25">
        <v>1150</v>
      </c>
      <c r="S26" s="28">
        <v>0</v>
      </c>
      <c r="T26" s="28">
        <v>60</v>
      </c>
      <c r="U26" s="28">
        <v>0</v>
      </c>
      <c r="V26" s="28">
        <v>200</v>
      </c>
      <c r="W26" s="28">
        <v>225</v>
      </c>
      <c r="X26" s="28">
        <v>0</v>
      </c>
      <c r="Y26" s="28">
        <f t="shared" si="7"/>
        <v>4879</v>
      </c>
      <c r="Z26" s="46">
        <f t="shared" si="8"/>
        <v>68270</v>
      </c>
      <c r="AB26" s="47">
        <f t="shared" si="1"/>
        <v>73149</v>
      </c>
      <c r="AC26" s="47">
        <f t="shared" si="2"/>
        <v>4879</v>
      </c>
      <c r="AD26" s="47">
        <f t="shared" si="3"/>
        <v>68270</v>
      </c>
      <c r="AE26" s="47">
        <f t="shared" si="9"/>
        <v>0</v>
      </c>
      <c r="AF26" s="47">
        <f t="shared" si="10"/>
        <v>0</v>
      </c>
      <c r="AG26" s="47">
        <f t="shared" si="11"/>
        <v>0</v>
      </c>
    </row>
    <row r="27" spans="1:33" s="47" customFormat="1" ht="18" customHeight="1" x14ac:dyDescent="0.25">
      <c r="A27" s="46">
        <v>25</v>
      </c>
      <c r="B27" s="46">
        <v>2229092</v>
      </c>
      <c r="C27" s="46">
        <v>14345869</v>
      </c>
      <c r="D27" s="46" t="s">
        <v>38</v>
      </c>
      <c r="E27" s="46" t="s">
        <v>39</v>
      </c>
      <c r="F27" s="46">
        <v>42490</v>
      </c>
      <c r="G27" s="46">
        <f t="shared" si="0"/>
        <v>65360</v>
      </c>
      <c r="H27" s="46"/>
      <c r="I27" s="46">
        <f t="shared" si="4"/>
        <v>13085</v>
      </c>
      <c r="J27" s="46">
        <f t="shared" si="5"/>
        <v>6536</v>
      </c>
      <c r="K27" s="46">
        <v>2000</v>
      </c>
      <c r="L27" s="46">
        <v>860</v>
      </c>
      <c r="M27" s="46">
        <f t="shared" si="6"/>
        <v>87841</v>
      </c>
      <c r="N27" s="28">
        <v>0</v>
      </c>
      <c r="O27" s="28">
        <v>0</v>
      </c>
      <c r="P27" s="28">
        <v>2550</v>
      </c>
      <c r="Q27" s="28">
        <v>0</v>
      </c>
      <c r="R27" s="25">
        <v>1400</v>
      </c>
      <c r="S27" s="28">
        <v>0</v>
      </c>
      <c r="T27" s="28">
        <v>60</v>
      </c>
      <c r="U27" s="28">
        <v>0</v>
      </c>
      <c r="V27" s="28">
        <v>200</v>
      </c>
      <c r="W27" s="28">
        <v>300</v>
      </c>
      <c r="X27" s="28">
        <v>0</v>
      </c>
      <c r="Y27" s="28">
        <f t="shared" si="7"/>
        <v>4510</v>
      </c>
      <c r="Z27" s="46">
        <f t="shared" si="8"/>
        <v>83331</v>
      </c>
      <c r="AB27" s="47">
        <f t="shared" si="1"/>
        <v>87841</v>
      </c>
      <c r="AC27" s="47">
        <f t="shared" si="2"/>
        <v>4435</v>
      </c>
      <c r="AD27" s="47">
        <f t="shared" si="3"/>
        <v>83406</v>
      </c>
      <c r="AE27" s="47">
        <f t="shared" si="9"/>
        <v>0</v>
      </c>
      <c r="AF27" s="47">
        <f t="shared" si="10"/>
        <v>75</v>
      </c>
      <c r="AG27" s="47">
        <f t="shared" si="11"/>
        <v>-75</v>
      </c>
    </row>
    <row r="28" spans="1:33" s="47" customFormat="1" ht="18" customHeight="1" x14ac:dyDescent="0.25">
      <c r="A28" s="46">
        <v>26</v>
      </c>
      <c r="B28" s="46">
        <v>2247088</v>
      </c>
      <c r="C28" s="46">
        <v>14353573</v>
      </c>
      <c r="D28" s="46" t="s">
        <v>40</v>
      </c>
      <c r="E28" s="46" t="s">
        <v>39</v>
      </c>
      <c r="F28" s="46">
        <v>30580</v>
      </c>
      <c r="G28" s="46">
        <f t="shared" si="0"/>
        <v>47090</v>
      </c>
      <c r="H28" s="46">
        <v>0</v>
      </c>
      <c r="I28" s="46">
        <f t="shared" si="4"/>
        <v>9427</v>
      </c>
      <c r="J28" s="46">
        <f t="shared" si="5"/>
        <v>4709</v>
      </c>
      <c r="K28" s="46">
        <v>2000</v>
      </c>
      <c r="L28" s="46">
        <v>710</v>
      </c>
      <c r="M28" s="46">
        <f t="shared" si="6"/>
        <v>63936</v>
      </c>
      <c r="N28" s="28">
        <v>0</v>
      </c>
      <c r="O28" s="28">
        <v>0</v>
      </c>
      <c r="P28" s="28">
        <v>0</v>
      </c>
      <c r="Q28" s="28">
        <v>0</v>
      </c>
      <c r="R28" s="25">
        <v>1150</v>
      </c>
      <c r="S28" s="28">
        <v>0</v>
      </c>
      <c r="T28" s="28">
        <v>30</v>
      </c>
      <c r="U28" s="28">
        <f t="shared" si="12"/>
        <v>5652</v>
      </c>
      <c r="V28" s="28">
        <v>200</v>
      </c>
      <c r="W28" s="28">
        <v>225</v>
      </c>
      <c r="X28" s="28">
        <v>0</v>
      </c>
      <c r="Y28" s="28">
        <f t="shared" si="7"/>
        <v>7257</v>
      </c>
      <c r="Z28" s="46">
        <f t="shared" si="8"/>
        <v>56679</v>
      </c>
      <c r="AB28" s="47">
        <f t="shared" si="1"/>
        <v>63936</v>
      </c>
      <c r="AC28" s="47">
        <f t="shared" si="2"/>
        <v>7257</v>
      </c>
      <c r="AD28" s="47">
        <f t="shared" si="3"/>
        <v>56679</v>
      </c>
      <c r="AE28" s="47">
        <f t="shared" si="9"/>
        <v>0</v>
      </c>
      <c r="AF28" s="47">
        <f t="shared" si="10"/>
        <v>0</v>
      </c>
      <c r="AG28" s="47">
        <f t="shared" si="11"/>
        <v>0</v>
      </c>
    </row>
    <row r="29" spans="1:33" s="47" customFormat="1" ht="18" customHeight="1" x14ac:dyDescent="0.25">
      <c r="A29" s="46">
        <v>27</v>
      </c>
      <c r="B29" s="46">
        <v>2229330</v>
      </c>
      <c r="C29" s="46">
        <v>14346060</v>
      </c>
      <c r="D29" s="46" t="s">
        <v>41</v>
      </c>
      <c r="E29" s="46" t="s">
        <v>42</v>
      </c>
      <c r="F29" s="46">
        <v>46060</v>
      </c>
      <c r="G29" s="46">
        <f t="shared" si="0"/>
        <v>70850</v>
      </c>
      <c r="H29" s="46"/>
      <c r="I29" s="46">
        <f t="shared" si="4"/>
        <v>14184</v>
      </c>
      <c r="J29" s="46">
        <f t="shared" si="5"/>
        <v>7085</v>
      </c>
      <c r="K29" s="46">
        <v>2000</v>
      </c>
      <c r="L29" s="46">
        <v>935</v>
      </c>
      <c r="M29" s="46">
        <f t="shared" si="6"/>
        <v>95054</v>
      </c>
      <c r="N29" s="28">
        <v>7500</v>
      </c>
      <c r="O29" s="28">
        <v>0</v>
      </c>
      <c r="P29" s="28">
        <v>0</v>
      </c>
      <c r="Q29" s="28">
        <v>0</v>
      </c>
      <c r="R29" s="25">
        <v>1400</v>
      </c>
      <c r="S29" s="28">
        <v>0</v>
      </c>
      <c r="T29" s="28">
        <v>120</v>
      </c>
      <c r="U29" s="28">
        <v>0</v>
      </c>
      <c r="V29" s="28">
        <v>200</v>
      </c>
      <c r="W29" s="28">
        <v>300</v>
      </c>
      <c r="X29" s="28">
        <v>0</v>
      </c>
      <c r="Y29" s="28">
        <f t="shared" si="7"/>
        <v>9520</v>
      </c>
      <c r="Z29" s="46">
        <f t="shared" si="8"/>
        <v>85534</v>
      </c>
      <c r="AB29" s="47">
        <f t="shared" si="1"/>
        <v>95054</v>
      </c>
      <c r="AC29" s="47">
        <f t="shared" si="2"/>
        <v>6136</v>
      </c>
      <c r="AD29" s="47">
        <f t="shared" si="3"/>
        <v>88918</v>
      </c>
      <c r="AE29" s="47">
        <f t="shared" si="9"/>
        <v>0</v>
      </c>
      <c r="AF29" s="47">
        <f t="shared" si="10"/>
        <v>3384</v>
      </c>
      <c r="AG29" s="47">
        <f t="shared" si="11"/>
        <v>-3384</v>
      </c>
    </row>
    <row r="30" spans="1:33" s="47" customFormat="1" ht="18" customHeight="1" x14ac:dyDescent="0.25">
      <c r="A30" s="46">
        <v>28</v>
      </c>
      <c r="B30" s="46">
        <v>2224214</v>
      </c>
      <c r="C30" s="46">
        <v>14344425</v>
      </c>
      <c r="D30" s="46" t="s">
        <v>43</v>
      </c>
      <c r="E30" s="46" t="s">
        <v>44</v>
      </c>
      <c r="F30" s="46">
        <v>38130</v>
      </c>
      <c r="G30" s="46">
        <f t="shared" si="0"/>
        <v>58680</v>
      </c>
      <c r="H30" s="46">
        <v>110</v>
      </c>
      <c r="I30" s="46">
        <f t="shared" si="4"/>
        <v>11748</v>
      </c>
      <c r="J30" s="46">
        <f t="shared" si="5"/>
        <v>5868</v>
      </c>
      <c r="K30" s="46">
        <v>2000</v>
      </c>
      <c r="L30" s="46">
        <v>860</v>
      </c>
      <c r="M30" s="46">
        <f t="shared" si="6"/>
        <v>79266</v>
      </c>
      <c r="N30" s="28">
        <v>3521</v>
      </c>
      <c r="O30" s="28">
        <v>0</v>
      </c>
      <c r="P30" s="28">
        <v>0</v>
      </c>
      <c r="Q30" s="28">
        <v>0</v>
      </c>
      <c r="R30" s="25">
        <v>1400</v>
      </c>
      <c r="S30" s="28">
        <v>0</v>
      </c>
      <c r="T30" s="28">
        <v>60</v>
      </c>
      <c r="U30" s="28">
        <v>0</v>
      </c>
      <c r="V30" s="28">
        <v>200</v>
      </c>
      <c r="W30" s="28">
        <v>225</v>
      </c>
      <c r="X30" s="28">
        <v>0</v>
      </c>
      <c r="Y30" s="28">
        <f t="shared" si="7"/>
        <v>5406</v>
      </c>
      <c r="Z30" s="46">
        <f t="shared" si="8"/>
        <v>73860</v>
      </c>
      <c r="AB30" s="47">
        <f t="shared" si="1"/>
        <v>79266</v>
      </c>
      <c r="AC30" s="47">
        <f t="shared" si="2"/>
        <v>1885</v>
      </c>
      <c r="AD30" s="47">
        <f t="shared" si="3"/>
        <v>77381</v>
      </c>
      <c r="AE30" s="47">
        <f t="shared" si="9"/>
        <v>0</v>
      </c>
      <c r="AF30" s="47">
        <f t="shared" si="10"/>
        <v>3521</v>
      </c>
      <c r="AG30" s="47">
        <f t="shared" si="11"/>
        <v>-3521</v>
      </c>
    </row>
    <row r="31" spans="1:33" s="47" customFormat="1" ht="18" customHeight="1" x14ac:dyDescent="0.25">
      <c r="A31" s="46">
        <v>29</v>
      </c>
      <c r="B31" s="46">
        <v>2249482</v>
      </c>
      <c r="C31" s="46">
        <v>14372119</v>
      </c>
      <c r="D31" s="46" t="s">
        <v>45</v>
      </c>
      <c r="E31" s="46" t="s">
        <v>44</v>
      </c>
      <c r="F31" s="46">
        <v>24440</v>
      </c>
      <c r="G31" s="46">
        <f t="shared" si="0"/>
        <v>37640</v>
      </c>
      <c r="H31" s="46">
        <v>0</v>
      </c>
      <c r="I31" s="46">
        <f t="shared" si="4"/>
        <v>7536</v>
      </c>
      <c r="J31" s="46">
        <f t="shared" si="5"/>
        <v>3764</v>
      </c>
      <c r="K31" s="46">
        <v>2000</v>
      </c>
      <c r="L31" s="46">
        <v>600</v>
      </c>
      <c r="M31" s="46">
        <f t="shared" si="6"/>
        <v>51540</v>
      </c>
      <c r="N31" s="28">
        <v>0</v>
      </c>
      <c r="O31" s="28">
        <v>0</v>
      </c>
      <c r="P31" s="28">
        <v>0</v>
      </c>
      <c r="Q31" s="28">
        <v>0</v>
      </c>
      <c r="R31" s="25">
        <v>850</v>
      </c>
      <c r="S31" s="28">
        <v>0</v>
      </c>
      <c r="T31" s="28">
        <v>30</v>
      </c>
      <c r="U31" s="28">
        <f t="shared" si="12"/>
        <v>4518</v>
      </c>
      <c r="V31" s="28">
        <v>200</v>
      </c>
      <c r="W31" s="28">
        <v>225</v>
      </c>
      <c r="X31" s="28">
        <v>0</v>
      </c>
      <c r="Y31" s="28">
        <f t="shared" si="7"/>
        <v>5823</v>
      </c>
      <c r="Z31" s="46">
        <f t="shared" si="8"/>
        <v>45717</v>
      </c>
      <c r="AB31" s="47">
        <f t="shared" si="1"/>
        <v>51540</v>
      </c>
      <c r="AC31" s="47">
        <f t="shared" si="2"/>
        <v>1305</v>
      </c>
      <c r="AD31" s="47">
        <f t="shared" si="3"/>
        <v>50235</v>
      </c>
      <c r="AE31" s="47">
        <f t="shared" si="9"/>
        <v>0</v>
      </c>
      <c r="AF31" s="47">
        <f t="shared" si="10"/>
        <v>4518</v>
      </c>
      <c r="AG31" s="47">
        <f t="shared" si="11"/>
        <v>-4518</v>
      </c>
    </row>
    <row r="32" spans="1:33" s="47" customFormat="1" ht="18" customHeight="1" x14ac:dyDescent="0.25">
      <c r="A32" s="46">
        <v>30</v>
      </c>
      <c r="B32" s="46">
        <v>2214132</v>
      </c>
      <c r="C32" s="46">
        <v>14341708</v>
      </c>
      <c r="D32" s="46" t="s">
        <v>46</v>
      </c>
      <c r="E32" s="46" t="s">
        <v>47</v>
      </c>
      <c r="F32" s="46">
        <v>43680</v>
      </c>
      <c r="G32" s="46">
        <f t="shared" si="0"/>
        <v>67190</v>
      </c>
      <c r="H32" s="46"/>
      <c r="I32" s="46">
        <f t="shared" si="4"/>
        <v>13451</v>
      </c>
      <c r="J32" s="46">
        <f t="shared" si="5"/>
        <v>6719</v>
      </c>
      <c r="K32" s="46">
        <v>2000</v>
      </c>
      <c r="L32" s="46">
        <v>935</v>
      </c>
      <c r="M32" s="46">
        <f t="shared" si="6"/>
        <v>90295</v>
      </c>
      <c r="N32" s="28">
        <v>0</v>
      </c>
      <c r="O32" s="28">
        <v>0</v>
      </c>
      <c r="P32" s="28">
        <v>5000</v>
      </c>
      <c r="Q32" s="28">
        <v>0</v>
      </c>
      <c r="R32" s="25">
        <v>1400</v>
      </c>
      <c r="S32" s="28">
        <v>0</v>
      </c>
      <c r="T32" s="28">
        <v>60</v>
      </c>
      <c r="U32" s="28">
        <v>0</v>
      </c>
      <c r="V32" s="28">
        <v>200</v>
      </c>
      <c r="W32" s="28">
        <v>300</v>
      </c>
      <c r="X32" s="28">
        <v>0</v>
      </c>
      <c r="Y32" s="28">
        <f t="shared" si="7"/>
        <v>6960</v>
      </c>
      <c r="Z32" s="46">
        <f t="shared" si="8"/>
        <v>83335</v>
      </c>
      <c r="AB32" s="47">
        <f t="shared" si="1"/>
        <v>90295</v>
      </c>
      <c r="AC32" s="47">
        <f t="shared" si="2"/>
        <v>6885</v>
      </c>
      <c r="AD32" s="47">
        <f t="shared" si="3"/>
        <v>83410</v>
      </c>
      <c r="AE32" s="47">
        <f t="shared" si="9"/>
        <v>0</v>
      </c>
      <c r="AF32" s="47">
        <f t="shared" si="10"/>
        <v>75</v>
      </c>
      <c r="AG32" s="47">
        <f t="shared" si="11"/>
        <v>-75</v>
      </c>
    </row>
    <row r="33" spans="1:33" s="47" customFormat="1" ht="18" customHeight="1" x14ac:dyDescent="0.25">
      <c r="A33" s="46">
        <v>31</v>
      </c>
      <c r="B33" s="46">
        <v>2224202</v>
      </c>
      <c r="C33" s="46">
        <v>14344415</v>
      </c>
      <c r="D33" s="46" t="s">
        <v>48</v>
      </c>
      <c r="E33" s="46" t="s">
        <v>47</v>
      </c>
      <c r="F33" s="46">
        <v>38130</v>
      </c>
      <c r="G33" s="46">
        <f t="shared" si="0"/>
        <v>58680</v>
      </c>
      <c r="H33" s="46">
        <v>0</v>
      </c>
      <c r="I33" s="46">
        <f t="shared" si="4"/>
        <v>11748</v>
      </c>
      <c r="J33" s="46">
        <f t="shared" si="5"/>
        <v>5868</v>
      </c>
      <c r="K33" s="46">
        <v>2000</v>
      </c>
      <c r="L33" s="46">
        <v>860</v>
      </c>
      <c r="M33" s="46">
        <f t="shared" si="6"/>
        <v>79156</v>
      </c>
      <c r="N33" s="28">
        <v>0</v>
      </c>
      <c r="O33" s="28">
        <v>0</v>
      </c>
      <c r="P33" s="28">
        <v>10000</v>
      </c>
      <c r="Q33" s="28">
        <v>0</v>
      </c>
      <c r="R33" s="25">
        <v>1400</v>
      </c>
      <c r="S33" s="28">
        <v>0</v>
      </c>
      <c r="T33" s="28">
        <v>60</v>
      </c>
      <c r="U33" s="28">
        <v>0</v>
      </c>
      <c r="V33" s="28">
        <v>200</v>
      </c>
      <c r="W33" s="28">
        <v>225</v>
      </c>
      <c r="X33" s="28">
        <v>0</v>
      </c>
      <c r="Y33" s="28">
        <f t="shared" si="7"/>
        <v>11885</v>
      </c>
      <c r="Z33" s="46">
        <f t="shared" si="8"/>
        <v>67271</v>
      </c>
      <c r="AB33" s="47">
        <f t="shared" si="1"/>
        <v>79156</v>
      </c>
      <c r="AC33" s="47">
        <f t="shared" si="2"/>
        <v>11885</v>
      </c>
      <c r="AD33" s="47">
        <f t="shared" si="3"/>
        <v>67271</v>
      </c>
      <c r="AE33" s="47">
        <f t="shared" si="9"/>
        <v>0</v>
      </c>
      <c r="AF33" s="47">
        <f t="shared" si="10"/>
        <v>0</v>
      </c>
      <c r="AG33" s="47">
        <f t="shared" si="11"/>
        <v>0</v>
      </c>
    </row>
    <row r="34" spans="1:33" s="47" customFormat="1" ht="18" customHeight="1" x14ac:dyDescent="0.25">
      <c r="A34" s="46">
        <v>32</v>
      </c>
      <c r="B34" s="46">
        <v>2224707</v>
      </c>
      <c r="C34" s="46">
        <v>14344760</v>
      </c>
      <c r="D34" s="46" t="s">
        <v>49</v>
      </c>
      <c r="E34" s="46" t="s">
        <v>50</v>
      </c>
      <c r="F34" s="46">
        <v>36070</v>
      </c>
      <c r="G34" s="46">
        <f t="shared" si="0"/>
        <v>55520</v>
      </c>
      <c r="H34" s="46">
        <v>110</v>
      </c>
      <c r="I34" s="46">
        <f t="shared" si="4"/>
        <v>11115</v>
      </c>
      <c r="J34" s="46">
        <f t="shared" si="5"/>
        <v>5552</v>
      </c>
      <c r="K34" s="46">
        <v>2000</v>
      </c>
      <c r="L34" s="46">
        <v>860</v>
      </c>
      <c r="M34" s="46">
        <f t="shared" si="6"/>
        <v>75157</v>
      </c>
      <c r="N34" s="28">
        <v>0</v>
      </c>
      <c r="O34" s="28">
        <v>0</v>
      </c>
      <c r="P34" s="28">
        <v>0</v>
      </c>
      <c r="Q34" s="28">
        <v>0</v>
      </c>
      <c r="R34" s="25">
        <v>1150</v>
      </c>
      <c r="S34" s="28">
        <v>0</v>
      </c>
      <c r="T34" s="28">
        <v>60</v>
      </c>
      <c r="U34" s="28">
        <f t="shared" si="12"/>
        <v>6664</v>
      </c>
      <c r="V34" s="28">
        <v>200</v>
      </c>
      <c r="W34" s="28">
        <v>225</v>
      </c>
      <c r="X34" s="28">
        <v>0</v>
      </c>
      <c r="Y34" s="28">
        <f t="shared" si="7"/>
        <v>8299</v>
      </c>
      <c r="Z34" s="46">
        <f t="shared" si="8"/>
        <v>66858</v>
      </c>
      <c r="AB34" s="47">
        <f t="shared" si="1"/>
        <v>75157</v>
      </c>
      <c r="AC34" s="47">
        <f t="shared" si="2"/>
        <v>8299</v>
      </c>
      <c r="AD34" s="47">
        <f t="shared" si="3"/>
        <v>66858</v>
      </c>
      <c r="AE34" s="47">
        <f t="shared" si="9"/>
        <v>0</v>
      </c>
      <c r="AF34" s="47">
        <f t="shared" si="10"/>
        <v>0</v>
      </c>
      <c r="AG34" s="47">
        <f t="shared" si="11"/>
        <v>0</v>
      </c>
    </row>
    <row r="35" spans="1:33" s="106" customFormat="1" ht="18" customHeight="1" x14ac:dyDescent="0.25">
      <c r="A35" s="103">
        <v>33</v>
      </c>
      <c r="B35" s="103">
        <v>2233062</v>
      </c>
      <c r="C35" s="103">
        <v>14346947</v>
      </c>
      <c r="D35" s="103" t="s">
        <v>51</v>
      </c>
      <c r="E35" s="103" t="s">
        <v>52</v>
      </c>
      <c r="F35" s="103">
        <v>40270</v>
      </c>
      <c r="G35" s="103">
        <v>63660</v>
      </c>
      <c r="H35" s="103"/>
      <c r="I35" s="103">
        <f t="shared" si="4"/>
        <v>12745</v>
      </c>
      <c r="J35" s="103">
        <f t="shared" si="5"/>
        <v>6366</v>
      </c>
      <c r="K35" s="103">
        <v>2000</v>
      </c>
      <c r="L35" s="103">
        <v>860</v>
      </c>
      <c r="M35" s="103">
        <f t="shared" si="6"/>
        <v>85631</v>
      </c>
      <c r="N35" s="104">
        <v>0</v>
      </c>
      <c r="O35" s="104">
        <v>0</v>
      </c>
      <c r="P35" s="104">
        <v>8000</v>
      </c>
      <c r="Q35" s="104">
        <v>0</v>
      </c>
      <c r="R35" s="105">
        <v>1400</v>
      </c>
      <c r="S35" s="104">
        <v>0</v>
      </c>
      <c r="T35" s="104">
        <v>60</v>
      </c>
      <c r="U35" s="104">
        <v>0</v>
      </c>
      <c r="V35" s="104">
        <v>200</v>
      </c>
      <c r="W35" s="104">
        <v>225</v>
      </c>
      <c r="X35" s="104">
        <v>0</v>
      </c>
      <c r="Y35" s="104">
        <f t="shared" si="7"/>
        <v>9885</v>
      </c>
      <c r="Z35" s="103">
        <f t="shared" si="8"/>
        <v>75746</v>
      </c>
      <c r="AB35" s="106">
        <f t="shared" ref="AB35:AB71" si="13">IFERROR(VLOOKUP(C35,GOVTVAR,2,FALSE),"")</f>
        <v>83420</v>
      </c>
      <c r="AC35" s="106">
        <f t="shared" ref="AC35:AC71" si="14">IFERROR(VLOOKUP(C35,GOVTVAR,3,FALSE),"")</f>
        <v>9885</v>
      </c>
      <c r="AD35" s="106">
        <f t="shared" ref="AD35:AD71" si="15">IFERROR(VLOOKUP(C35,GOVTVAR,4,FALSE),"")</f>
        <v>73535</v>
      </c>
      <c r="AE35" s="106">
        <f t="shared" si="9"/>
        <v>2211</v>
      </c>
      <c r="AF35" s="106">
        <f t="shared" si="10"/>
        <v>0</v>
      </c>
      <c r="AG35" s="106">
        <f t="shared" si="11"/>
        <v>2211</v>
      </c>
    </row>
    <row r="36" spans="1:33" s="47" customFormat="1" ht="18" customHeight="1" x14ac:dyDescent="0.25">
      <c r="A36" s="46">
        <v>34</v>
      </c>
      <c r="B36" s="46">
        <v>2224197</v>
      </c>
      <c r="C36" s="46">
        <v>14344410</v>
      </c>
      <c r="D36" s="46" t="s">
        <v>53</v>
      </c>
      <c r="E36" s="46" t="s">
        <v>52</v>
      </c>
      <c r="F36" s="46">
        <v>49870</v>
      </c>
      <c r="G36" s="46">
        <f t="shared" ref="G35:G66" si="16">IFERROR(VLOOKUP(F36,PRCFIX,5,FALSE),"")</f>
        <v>76730</v>
      </c>
      <c r="H36" s="46">
        <v>50</v>
      </c>
      <c r="I36" s="46">
        <f t="shared" si="4"/>
        <v>15361</v>
      </c>
      <c r="J36" s="46">
        <f t="shared" si="5"/>
        <v>7673</v>
      </c>
      <c r="K36" s="46">
        <v>2000</v>
      </c>
      <c r="L36" s="46">
        <v>935</v>
      </c>
      <c r="M36" s="46">
        <f t="shared" si="6"/>
        <v>102749</v>
      </c>
      <c r="N36" s="28">
        <v>0</v>
      </c>
      <c r="O36" s="28">
        <v>0</v>
      </c>
      <c r="P36" s="28">
        <v>15000</v>
      </c>
      <c r="Q36" s="28">
        <v>0</v>
      </c>
      <c r="R36" s="25">
        <v>2000</v>
      </c>
      <c r="S36" s="28">
        <v>0</v>
      </c>
      <c r="T36" s="28">
        <v>120</v>
      </c>
      <c r="U36" s="28">
        <v>0</v>
      </c>
      <c r="V36" s="28">
        <v>200</v>
      </c>
      <c r="W36" s="28">
        <v>300</v>
      </c>
      <c r="X36" s="28">
        <v>0</v>
      </c>
      <c r="Y36" s="28">
        <f t="shared" si="7"/>
        <v>17620</v>
      </c>
      <c r="Z36" s="46">
        <f t="shared" si="8"/>
        <v>85129</v>
      </c>
      <c r="AB36" s="47">
        <f t="shared" si="13"/>
        <v>102749</v>
      </c>
      <c r="AC36" s="47">
        <f t="shared" si="14"/>
        <v>17485</v>
      </c>
      <c r="AD36" s="47">
        <f t="shared" si="15"/>
        <v>85264</v>
      </c>
      <c r="AE36" s="47">
        <f t="shared" si="9"/>
        <v>0</v>
      </c>
      <c r="AF36" s="47">
        <f t="shared" si="10"/>
        <v>135</v>
      </c>
      <c r="AG36" s="47">
        <f t="shared" si="11"/>
        <v>-135</v>
      </c>
    </row>
    <row r="37" spans="1:33" s="47" customFormat="1" ht="18" customHeight="1" x14ac:dyDescent="0.25">
      <c r="A37" s="46">
        <v>35</v>
      </c>
      <c r="B37" s="46">
        <v>2224187</v>
      </c>
      <c r="C37" s="46">
        <v>14344404</v>
      </c>
      <c r="D37" s="46" t="s">
        <v>54</v>
      </c>
      <c r="E37" s="46" t="s">
        <v>52</v>
      </c>
      <c r="F37" s="46">
        <v>38130</v>
      </c>
      <c r="G37" s="46">
        <f t="shared" si="16"/>
        <v>58680</v>
      </c>
      <c r="H37" s="46">
        <v>0</v>
      </c>
      <c r="I37" s="46">
        <f t="shared" si="4"/>
        <v>11748</v>
      </c>
      <c r="J37" s="46">
        <f t="shared" si="5"/>
        <v>5868</v>
      </c>
      <c r="K37" s="46">
        <v>2000</v>
      </c>
      <c r="L37" s="46">
        <v>860</v>
      </c>
      <c r="M37" s="46">
        <f t="shared" si="6"/>
        <v>79156</v>
      </c>
      <c r="N37" s="28">
        <v>0</v>
      </c>
      <c r="O37" s="28">
        <v>0</v>
      </c>
      <c r="P37" s="28">
        <v>5000</v>
      </c>
      <c r="Q37" s="28">
        <v>0</v>
      </c>
      <c r="R37" s="25">
        <v>1400</v>
      </c>
      <c r="S37" s="28">
        <v>0</v>
      </c>
      <c r="T37" s="28">
        <v>60</v>
      </c>
      <c r="U37" s="28">
        <v>0</v>
      </c>
      <c r="V37" s="28">
        <v>200</v>
      </c>
      <c r="W37" s="28">
        <v>225</v>
      </c>
      <c r="X37" s="28">
        <v>0</v>
      </c>
      <c r="Y37" s="28">
        <f t="shared" si="7"/>
        <v>6885</v>
      </c>
      <c r="Z37" s="46">
        <f t="shared" si="8"/>
        <v>72271</v>
      </c>
      <c r="AB37" s="47">
        <f t="shared" si="13"/>
        <v>79156</v>
      </c>
      <c r="AC37" s="47">
        <f t="shared" si="14"/>
        <v>6885</v>
      </c>
      <c r="AD37" s="47">
        <f t="shared" si="15"/>
        <v>72271</v>
      </c>
      <c r="AE37" s="47">
        <f t="shared" si="9"/>
        <v>0</v>
      </c>
      <c r="AF37" s="47">
        <f t="shared" si="10"/>
        <v>0</v>
      </c>
      <c r="AG37" s="47">
        <f t="shared" si="11"/>
        <v>0</v>
      </c>
    </row>
    <row r="38" spans="1:33" s="47" customFormat="1" ht="18" customHeight="1" x14ac:dyDescent="0.25">
      <c r="A38" s="46">
        <v>36</v>
      </c>
      <c r="B38" s="46">
        <v>2244412</v>
      </c>
      <c r="C38" s="46">
        <v>14351945</v>
      </c>
      <c r="D38" s="46" t="s">
        <v>55</v>
      </c>
      <c r="E38" s="46" t="s">
        <v>56</v>
      </c>
      <c r="F38" s="46">
        <v>32340</v>
      </c>
      <c r="G38" s="46">
        <f t="shared" si="16"/>
        <v>49790</v>
      </c>
      <c r="H38" s="46">
        <v>110</v>
      </c>
      <c r="I38" s="46">
        <f t="shared" si="4"/>
        <v>9968</v>
      </c>
      <c r="J38" s="46">
        <f t="shared" si="5"/>
        <v>4979</v>
      </c>
      <c r="K38" s="46">
        <v>0</v>
      </c>
      <c r="L38" s="46">
        <v>0</v>
      </c>
      <c r="M38" s="46">
        <f t="shared" si="6"/>
        <v>64847</v>
      </c>
      <c r="N38" s="28">
        <v>0</v>
      </c>
      <c r="O38" s="28">
        <v>0</v>
      </c>
      <c r="P38" s="28">
        <v>0</v>
      </c>
      <c r="Q38" s="28">
        <v>0</v>
      </c>
      <c r="R38" s="25">
        <v>1150</v>
      </c>
      <c r="S38" s="28">
        <v>0</v>
      </c>
      <c r="T38" s="28">
        <v>30</v>
      </c>
      <c r="U38" s="28">
        <f t="shared" si="12"/>
        <v>5976</v>
      </c>
      <c r="V38" s="28">
        <v>200</v>
      </c>
      <c r="W38" s="28">
        <v>225</v>
      </c>
      <c r="X38" s="28">
        <v>0</v>
      </c>
      <c r="Y38" s="28">
        <f t="shared" si="7"/>
        <v>7581</v>
      </c>
      <c r="Z38" s="46">
        <f t="shared" si="8"/>
        <v>57266</v>
      </c>
      <c r="AB38" s="47">
        <f t="shared" si="13"/>
        <v>64847</v>
      </c>
      <c r="AC38" s="47">
        <f t="shared" si="14"/>
        <v>1605</v>
      </c>
      <c r="AD38" s="47">
        <f t="shared" si="15"/>
        <v>63242</v>
      </c>
      <c r="AE38" s="47">
        <f t="shared" si="9"/>
        <v>0</v>
      </c>
      <c r="AF38" s="47">
        <f t="shared" si="10"/>
        <v>5976</v>
      </c>
      <c r="AG38" s="47">
        <f t="shared" si="11"/>
        <v>-5976</v>
      </c>
    </row>
    <row r="39" spans="1:33" s="106" customFormat="1" ht="18" customHeight="1" x14ac:dyDescent="0.25">
      <c r="A39" s="103">
        <v>37</v>
      </c>
      <c r="B39" s="103">
        <v>2207713</v>
      </c>
      <c r="C39" s="103">
        <v>14340374</v>
      </c>
      <c r="D39" s="103" t="s">
        <v>57</v>
      </c>
      <c r="E39" s="103" t="s">
        <v>56</v>
      </c>
      <c r="F39" s="103">
        <v>35120</v>
      </c>
      <c r="G39" s="103">
        <v>55520</v>
      </c>
      <c r="H39" s="103">
        <v>0</v>
      </c>
      <c r="I39" s="103">
        <f t="shared" si="4"/>
        <v>11115</v>
      </c>
      <c r="J39" s="103">
        <f t="shared" si="5"/>
        <v>5552</v>
      </c>
      <c r="K39" s="103">
        <v>0</v>
      </c>
      <c r="L39" s="103">
        <v>0</v>
      </c>
      <c r="M39" s="103">
        <f t="shared" si="6"/>
        <v>72187</v>
      </c>
      <c r="N39" s="104">
        <v>0</v>
      </c>
      <c r="O39" s="104">
        <v>0</v>
      </c>
      <c r="P39" s="104">
        <v>0</v>
      </c>
      <c r="Q39" s="104">
        <v>0</v>
      </c>
      <c r="R39" s="105">
        <v>1150</v>
      </c>
      <c r="S39" s="104">
        <v>0</v>
      </c>
      <c r="T39" s="104">
        <v>30</v>
      </c>
      <c r="U39" s="104">
        <f t="shared" si="12"/>
        <v>6664</v>
      </c>
      <c r="V39" s="104">
        <v>200</v>
      </c>
      <c r="W39" s="104">
        <v>0</v>
      </c>
      <c r="X39" s="104">
        <v>0</v>
      </c>
      <c r="Y39" s="104">
        <f t="shared" si="7"/>
        <v>8044</v>
      </c>
      <c r="Z39" s="103">
        <f t="shared" si="8"/>
        <v>64143</v>
      </c>
      <c r="AB39" s="106">
        <f t="shared" si="13"/>
        <v>70289</v>
      </c>
      <c r="AC39" s="106">
        <f t="shared" si="14"/>
        <v>7868</v>
      </c>
      <c r="AD39" s="106">
        <f t="shared" si="15"/>
        <v>62421</v>
      </c>
      <c r="AE39" s="106">
        <f t="shared" si="9"/>
        <v>1898</v>
      </c>
      <c r="AF39" s="106">
        <f t="shared" si="10"/>
        <v>176</v>
      </c>
      <c r="AG39" s="106">
        <f t="shared" si="11"/>
        <v>1722</v>
      </c>
    </row>
    <row r="40" spans="1:33" s="47" customFormat="1" ht="18" customHeight="1" x14ac:dyDescent="0.25">
      <c r="A40" s="46">
        <v>38</v>
      </c>
      <c r="B40" s="46">
        <v>2229524</v>
      </c>
      <c r="C40" s="46">
        <v>14346223</v>
      </c>
      <c r="D40" s="46" t="s">
        <v>58</v>
      </c>
      <c r="E40" s="46" t="s">
        <v>59</v>
      </c>
      <c r="F40" s="46">
        <v>46060</v>
      </c>
      <c r="G40" s="46">
        <f t="shared" si="16"/>
        <v>70850</v>
      </c>
      <c r="H40" s="46"/>
      <c r="I40" s="46">
        <f t="shared" si="4"/>
        <v>14184</v>
      </c>
      <c r="J40" s="46">
        <f t="shared" si="5"/>
        <v>7085</v>
      </c>
      <c r="K40" s="46">
        <v>2000</v>
      </c>
      <c r="L40" s="46">
        <v>935</v>
      </c>
      <c r="M40" s="46">
        <f t="shared" si="6"/>
        <v>95054</v>
      </c>
      <c r="N40" s="28">
        <v>4251</v>
      </c>
      <c r="O40" s="28">
        <v>0</v>
      </c>
      <c r="P40" s="28">
        <v>0</v>
      </c>
      <c r="Q40" s="28">
        <v>0</v>
      </c>
      <c r="R40" s="25">
        <v>1400</v>
      </c>
      <c r="S40" s="28">
        <v>0</v>
      </c>
      <c r="T40" s="28">
        <v>120</v>
      </c>
      <c r="U40" s="28">
        <v>0</v>
      </c>
      <c r="V40" s="28">
        <v>200</v>
      </c>
      <c r="W40" s="28">
        <v>300</v>
      </c>
      <c r="X40" s="28">
        <v>0</v>
      </c>
      <c r="Y40" s="28">
        <f t="shared" si="7"/>
        <v>6271</v>
      </c>
      <c r="Z40" s="46">
        <f t="shared" si="8"/>
        <v>88783</v>
      </c>
      <c r="AB40" s="47">
        <f t="shared" si="13"/>
        <v>95054</v>
      </c>
      <c r="AC40" s="47">
        <f t="shared" si="14"/>
        <v>6136</v>
      </c>
      <c r="AD40" s="47">
        <f t="shared" si="15"/>
        <v>88918</v>
      </c>
      <c r="AE40" s="47">
        <f t="shared" si="9"/>
        <v>0</v>
      </c>
      <c r="AF40" s="47">
        <f t="shared" si="10"/>
        <v>135</v>
      </c>
      <c r="AG40" s="47">
        <f t="shared" si="11"/>
        <v>-135</v>
      </c>
    </row>
    <row r="41" spans="1:33" s="47" customFormat="1" ht="18" customHeight="1" x14ac:dyDescent="0.25">
      <c r="A41" s="46">
        <v>39</v>
      </c>
      <c r="B41" s="46">
        <v>2249480</v>
      </c>
      <c r="C41" s="46">
        <v>14355348</v>
      </c>
      <c r="D41" s="46" t="s">
        <v>60</v>
      </c>
      <c r="E41" s="46" t="s">
        <v>59</v>
      </c>
      <c r="F41" s="46">
        <v>24440</v>
      </c>
      <c r="G41" s="46">
        <f t="shared" si="16"/>
        <v>37640</v>
      </c>
      <c r="H41" s="46">
        <v>0</v>
      </c>
      <c r="I41" s="46">
        <f t="shared" si="4"/>
        <v>7536</v>
      </c>
      <c r="J41" s="46">
        <f t="shared" si="5"/>
        <v>3764</v>
      </c>
      <c r="K41" s="46">
        <v>2000</v>
      </c>
      <c r="L41" s="46">
        <v>600</v>
      </c>
      <c r="M41" s="46">
        <f t="shared" si="6"/>
        <v>51540</v>
      </c>
      <c r="N41" s="28">
        <v>0</v>
      </c>
      <c r="O41" s="28">
        <v>0</v>
      </c>
      <c r="P41" s="28">
        <v>0</v>
      </c>
      <c r="Q41" s="28">
        <v>0</v>
      </c>
      <c r="R41" s="25">
        <v>850</v>
      </c>
      <c r="S41" s="28">
        <v>0</v>
      </c>
      <c r="T41" s="28">
        <v>30</v>
      </c>
      <c r="U41" s="28">
        <f t="shared" si="12"/>
        <v>4518</v>
      </c>
      <c r="V41" s="28">
        <v>200</v>
      </c>
      <c r="W41" s="28">
        <v>0</v>
      </c>
      <c r="X41" s="28">
        <v>0</v>
      </c>
      <c r="Y41" s="28">
        <f t="shared" si="7"/>
        <v>5598</v>
      </c>
      <c r="Z41" s="46">
        <f t="shared" si="8"/>
        <v>45942</v>
      </c>
      <c r="AB41" s="47">
        <f t="shared" si="13"/>
        <v>51540</v>
      </c>
      <c r="AC41" s="47">
        <f t="shared" si="14"/>
        <v>1080</v>
      </c>
      <c r="AD41" s="47">
        <f t="shared" si="15"/>
        <v>50460</v>
      </c>
      <c r="AE41" s="47">
        <f t="shared" si="9"/>
        <v>0</v>
      </c>
      <c r="AF41" s="47">
        <f t="shared" si="10"/>
        <v>4518</v>
      </c>
      <c r="AG41" s="47">
        <f t="shared" si="11"/>
        <v>-4518</v>
      </c>
    </row>
    <row r="42" spans="1:33" s="47" customFormat="1" ht="18" customHeight="1" x14ac:dyDescent="0.25">
      <c r="A42" s="46">
        <v>40</v>
      </c>
      <c r="B42" s="46">
        <v>2224705</v>
      </c>
      <c r="C42" s="46">
        <v>14344758</v>
      </c>
      <c r="D42" s="46" t="s">
        <v>61</v>
      </c>
      <c r="E42" s="46" t="s">
        <v>59</v>
      </c>
      <c r="F42" s="46">
        <v>38130</v>
      </c>
      <c r="G42" s="46">
        <f t="shared" si="16"/>
        <v>58680</v>
      </c>
      <c r="H42" s="46">
        <v>0</v>
      </c>
      <c r="I42" s="46">
        <f t="shared" si="4"/>
        <v>11748</v>
      </c>
      <c r="J42" s="46">
        <f t="shared" si="5"/>
        <v>5868</v>
      </c>
      <c r="K42" s="46">
        <v>2000</v>
      </c>
      <c r="L42" s="46">
        <v>710</v>
      </c>
      <c r="M42" s="46">
        <f t="shared" si="6"/>
        <v>79006</v>
      </c>
      <c r="N42" s="28">
        <v>0</v>
      </c>
      <c r="O42" s="28">
        <v>0</v>
      </c>
      <c r="P42" s="28">
        <v>6500</v>
      </c>
      <c r="Q42" s="28">
        <v>0</v>
      </c>
      <c r="R42" s="25">
        <v>1400</v>
      </c>
      <c r="S42" s="28">
        <v>0</v>
      </c>
      <c r="T42" s="28">
        <v>60</v>
      </c>
      <c r="U42" s="28">
        <v>0</v>
      </c>
      <c r="V42" s="28">
        <v>200</v>
      </c>
      <c r="W42" s="28">
        <v>225</v>
      </c>
      <c r="X42" s="28">
        <v>0</v>
      </c>
      <c r="Y42" s="28">
        <f t="shared" si="7"/>
        <v>8385</v>
      </c>
      <c r="Z42" s="46">
        <f t="shared" si="8"/>
        <v>70621</v>
      </c>
      <c r="AB42" s="47">
        <f t="shared" si="13"/>
        <v>79006</v>
      </c>
      <c r="AC42" s="47">
        <f t="shared" si="14"/>
        <v>8385</v>
      </c>
      <c r="AD42" s="47">
        <f t="shared" si="15"/>
        <v>70621</v>
      </c>
      <c r="AE42" s="47">
        <f t="shared" si="9"/>
        <v>0</v>
      </c>
      <c r="AF42" s="47">
        <f t="shared" si="10"/>
        <v>0</v>
      </c>
      <c r="AG42" s="47">
        <f t="shared" si="11"/>
        <v>0</v>
      </c>
    </row>
    <row r="43" spans="1:33" s="47" customFormat="1" ht="18" customHeight="1" x14ac:dyDescent="0.25">
      <c r="A43" s="46">
        <v>41</v>
      </c>
      <c r="B43" s="46">
        <v>2224676</v>
      </c>
      <c r="C43" s="46">
        <v>14344733</v>
      </c>
      <c r="D43" s="46" t="s">
        <v>62</v>
      </c>
      <c r="E43" s="46" t="s">
        <v>63</v>
      </c>
      <c r="F43" s="46">
        <v>61450</v>
      </c>
      <c r="G43" s="46">
        <f t="shared" si="16"/>
        <v>94500</v>
      </c>
      <c r="H43" s="46">
        <v>185</v>
      </c>
      <c r="I43" s="46">
        <f t="shared" si="4"/>
        <v>18919</v>
      </c>
      <c r="J43" s="46">
        <f t="shared" si="5"/>
        <v>9450</v>
      </c>
      <c r="K43" s="46">
        <v>2000</v>
      </c>
      <c r="L43" s="46">
        <v>1110</v>
      </c>
      <c r="M43" s="46">
        <f t="shared" si="6"/>
        <v>126164</v>
      </c>
      <c r="N43" s="28">
        <v>0</v>
      </c>
      <c r="O43" s="28">
        <v>0</v>
      </c>
      <c r="P43" s="28">
        <v>10000</v>
      </c>
      <c r="Q43" s="28">
        <v>0</v>
      </c>
      <c r="R43" s="25">
        <v>2000</v>
      </c>
      <c r="S43" s="28">
        <v>0</v>
      </c>
      <c r="T43" s="28">
        <v>120</v>
      </c>
      <c r="U43" s="28">
        <v>0</v>
      </c>
      <c r="V43" s="28">
        <v>200</v>
      </c>
      <c r="W43" s="28">
        <v>300</v>
      </c>
      <c r="X43" s="28">
        <v>0</v>
      </c>
      <c r="Y43" s="28">
        <f t="shared" si="7"/>
        <v>12620</v>
      </c>
      <c r="Z43" s="46">
        <f t="shared" si="8"/>
        <v>113544</v>
      </c>
      <c r="AB43" s="47">
        <f t="shared" si="13"/>
        <v>126164</v>
      </c>
      <c r="AC43" s="47">
        <f t="shared" si="14"/>
        <v>12620</v>
      </c>
      <c r="AD43" s="47">
        <f t="shared" si="15"/>
        <v>113544</v>
      </c>
      <c r="AE43" s="47">
        <f t="shared" si="9"/>
        <v>0</v>
      </c>
      <c r="AF43" s="47">
        <f t="shared" si="10"/>
        <v>0</v>
      </c>
      <c r="AG43" s="47">
        <f t="shared" si="11"/>
        <v>0</v>
      </c>
    </row>
    <row r="44" spans="1:33" s="47" customFormat="1" ht="18" customHeight="1" x14ac:dyDescent="0.25">
      <c r="A44" s="46">
        <v>42</v>
      </c>
      <c r="B44" s="46">
        <v>2224667</v>
      </c>
      <c r="C44" s="46">
        <v>14344726</v>
      </c>
      <c r="D44" s="46" t="s">
        <v>64</v>
      </c>
      <c r="E44" s="46" t="s">
        <v>63</v>
      </c>
      <c r="F44" s="46">
        <v>37100</v>
      </c>
      <c r="G44" s="46">
        <f t="shared" si="16"/>
        <v>57100</v>
      </c>
      <c r="H44" s="46">
        <v>0</v>
      </c>
      <c r="I44" s="46">
        <f t="shared" si="4"/>
        <v>11431</v>
      </c>
      <c r="J44" s="46">
        <f t="shared" si="5"/>
        <v>5710</v>
      </c>
      <c r="K44" s="46">
        <v>2000</v>
      </c>
      <c r="L44" s="46">
        <v>860</v>
      </c>
      <c r="M44" s="46">
        <f t="shared" si="6"/>
        <v>77101</v>
      </c>
      <c r="N44" s="28">
        <v>0</v>
      </c>
      <c r="O44" s="28">
        <v>0</v>
      </c>
      <c r="P44" s="28">
        <v>4000</v>
      </c>
      <c r="Q44" s="28">
        <v>0</v>
      </c>
      <c r="R44" s="25">
        <v>1400</v>
      </c>
      <c r="S44" s="28">
        <v>0</v>
      </c>
      <c r="T44" s="28">
        <v>60</v>
      </c>
      <c r="U44" s="28">
        <v>0</v>
      </c>
      <c r="V44" s="28">
        <v>200</v>
      </c>
      <c r="W44" s="28">
        <v>225</v>
      </c>
      <c r="X44" s="28">
        <v>0</v>
      </c>
      <c r="Y44" s="28">
        <f t="shared" si="7"/>
        <v>5885</v>
      </c>
      <c r="Z44" s="46">
        <f t="shared" si="8"/>
        <v>71216</v>
      </c>
      <c r="AB44" s="47">
        <f t="shared" si="13"/>
        <v>77101</v>
      </c>
      <c r="AC44" s="47">
        <f t="shared" si="14"/>
        <v>5885</v>
      </c>
      <c r="AD44" s="47">
        <f t="shared" si="15"/>
        <v>71216</v>
      </c>
      <c r="AE44" s="47">
        <f t="shared" si="9"/>
        <v>0</v>
      </c>
      <c r="AF44" s="47">
        <f t="shared" si="10"/>
        <v>0</v>
      </c>
      <c r="AG44" s="47">
        <f t="shared" si="11"/>
        <v>0</v>
      </c>
    </row>
    <row r="45" spans="1:33" s="47" customFormat="1" ht="18" customHeight="1" x14ac:dyDescent="0.25">
      <c r="A45" s="46">
        <v>43</v>
      </c>
      <c r="B45" s="46">
        <v>2224703</v>
      </c>
      <c r="C45" s="46">
        <v>14344756</v>
      </c>
      <c r="D45" s="46" t="s">
        <v>65</v>
      </c>
      <c r="E45" s="46" t="s">
        <v>66</v>
      </c>
      <c r="F45" s="46">
        <v>38130</v>
      </c>
      <c r="G45" s="46">
        <f t="shared" si="16"/>
        <v>58680</v>
      </c>
      <c r="H45" s="46">
        <v>0</v>
      </c>
      <c r="I45" s="46">
        <f t="shared" si="4"/>
        <v>11748</v>
      </c>
      <c r="J45" s="46">
        <f t="shared" si="5"/>
        <v>5868</v>
      </c>
      <c r="K45" s="46">
        <v>2000</v>
      </c>
      <c r="L45" s="46">
        <v>860</v>
      </c>
      <c r="M45" s="46">
        <f t="shared" si="6"/>
        <v>79156</v>
      </c>
      <c r="N45" s="28">
        <v>0</v>
      </c>
      <c r="O45" s="28">
        <v>0</v>
      </c>
      <c r="P45" s="28">
        <v>5500</v>
      </c>
      <c r="Q45" s="28">
        <v>0</v>
      </c>
      <c r="R45" s="25">
        <v>1400</v>
      </c>
      <c r="S45" s="28">
        <v>0</v>
      </c>
      <c r="T45" s="28">
        <v>30</v>
      </c>
      <c r="U45" s="28">
        <v>0</v>
      </c>
      <c r="V45" s="28">
        <v>200</v>
      </c>
      <c r="W45" s="28">
        <v>225</v>
      </c>
      <c r="X45" s="28">
        <v>0</v>
      </c>
      <c r="Y45" s="28">
        <f t="shared" si="7"/>
        <v>7355</v>
      </c>
      <c r="Z45" s="46">
        <f t="shared" si="8"/>
        <v>71801</v>
      </c>
      <c r="AB45" s="47">
        <f t="shared" si="13"/>
        <v>79156</v>
      </c>
      <c r="AC45" s="47">
        <f t="shared" si="14"/>
        <v>7355</v>
      </c>
      <c r="AD45" s="47">
        <f t="shared" si="15"/>
        <v>71801</v>
      </c>
      <c r="AE45" s="47">
        <f t="shared" si="9"/>
        <v>0</v>
      </c>
      <c r="AF45" s="47">
        <f t="shared" si="10"/>
        <v>0</v>
      </c>
      <c r="AG45" s="47">
        <f t="shared" si="11"/>
        <v>0</v>
      </c>
    </row>
    <row r="46" spans="1:33" s="47" customFormat="1" ht="18" customHeight="1" x14ac:dyDescent="0.25">
      <c r="A46" s="46">
        <v>44</v>
      </c>
      <c r="B46" s="46">
        <v>2224637</v>
      </c>
      <c r="C46" s="46">
        <v>14344705</v>
      </c>
      <c r="D46" s="46" t="s">
        <v>67</v>
      </c>
      <c r="E46" s="46" t="s">
        <v>66</v>
      </c>
      <c r="F46" s="46">
        <v>38130</v>
      </c>
      <c r="G46" s="46">
        <f t="shared" si="16"/>
        <v>58680</v>
      </c>
      <c r="H46" s="46">
        <v>0</v>
      </c>
      <c r="I46" s="46">
        <f t="shared" si="4"/>
        <v>11748</v>
      </c>
      <c r="J46" s="46">
        <f t="shared" si="5"/>
        <v>5868</v>
      </c>
      <c r="K46" s="46">
        <v>2000</v>
      </c>
      <c r="L46" s="46">
        <v>860</v>
      </c>
      <c r="M46" s="46">
        <f t="shared" si="6"/>
        <v>79156</v>
      </c>
      <c r="N46" s="28">
        <v>0</v>
      </c>
      <c r="O46" s="28">
        <v>0</v>
      </c>
      <c r="P46" s="28">
        <v>5000</v>
      </c>
      <c r="Q46" s="28">
        <v>0</v>
      </c>
      <c r="R46" s="25">
        <v>1400</v>
      </c>
      <c r="S46" s="28">
        <v>0</v>
      </c>
      <c r="T46" s="28">
        <v>60</v>
      </c>
      <c r="U46" s="28">
        <v>0</v>
      </c>
      <c r="V46" s="28">
        <v>200</v>
      </c>
      <c r="W46" s="28">
        <v>225</v>
      </c>
      <c r="X46" s="28">
        <v>0</v>
      </c>
      <c r="Y46" s="28">
        <f t="shared" si="7"/>
        <v>6885</v>
      </c>
      <c r="Z46" s="46">
        <f t="shared" si="8"/>
        <v>72271</v>
      </c>
      <c r="AB46" s="47">
        <f t="shared" si="13"/>
        <v>79156</v>
      </c>
      <c r="AC46" s="47">
        <f t="shared" si="14"/>
        <v>6885</v>
      </c>
      <c r="AD46" s="47">
        <f t="shared" si="15"/>
        <v>72271</v>
      </c>
      <c r="AE46" s="47">
        <f t="shared" si="9"/>
        <v>0</v>
      </c>
      <c r="AF46" s="47">
        <f t="shared" si="10"/>
        <v>0</v>
      </c>
      <c r="AG46" s="47">
        <f t="shared" si="11"/>
        <v>0</v>
      </c>
    </row>
    <row r="47" spans="1:33" s="47" customFormat="1" ht="18" customHeight="1" x14ac:dyDescent="0.25">
      <c r="A47" s="46">
        <v>45</v>
      </c>
      <c r="B47" s="46">
        <v>2224253</v>
      </c>
      <c r="C47" s="46">
        <v>14344457</v>
      </c>
      <c r="D47" s="46" t="s">
        <v>68</v>
      </c>
      <c r="E47" s="46" t="s">
        <v>69</v>
      </c>
      <c r="F47" s="46">
        <v>38130</v>
      </c>
      <c r="G47" s="46">
        <f t="shared" si="16"/>
        <v>58680</v>
      </c>
      <c r="H47" s="46">
        <v>110</v>
      </c>
      <c r="I47" s="46">
        <f t="shared" si="4"/>
        <v>11748</v>
      </c>
      <c r="J47" s="46">
        <f t="shared" si="5"/>
        <v>5868</v>
      </c>
      <c r="K47" s="46">
        <v>2000</v>
      </c>
      <c r="L47" s="46">
        <v>860</v>
      </c>
      <c r="M47" s="46">
        <f t="shared" si="6"/>
        <v>79266</v>
      </c>
      <c r="N47" s="28">
        <v>0</v>
      </c>
      <c r="O47" s="28">
        <v>0</v>
      </c>
      <c r="P47" s="28">
        <v>0</v>
      </c>
      <c r="Q47" s="28">
        <v>0</v>
      </c>
      <c r="R47" s="25">
        <v>1400</v>
      </c>
      <c r="S47" s="28">
        <v>0</v>
      </c>
      <c r="T47" s="28">
        <v>60</v>
      </c>
      <c r="U47" s="28">
        <f t="shared" si="12"/>
        <v>7043</v>
      </c>
      <c r="V47" s="28">
        <v>200</v>
      </c>
      <c r="W47" s="28">
        <v>225</v>
      </c>
      <c r="X47" s="28">
        <v>0</v>
      </c>
      <c r="Y47" s="28">
        <f t="shared" si="7"/>
        <v>8928</v>
      </c>
      <c r="Z47" s="46">
        <f t="shared" si="8"/>
        <v>70338</v>
      </c>
      <c r="AB47" s="47">
        <f t="shared" si="13"/>
        <v>79266</v>
      </c>
      <c r="AC47" s="47">
        <f t="shared" si="14"/>
        <v>1885</v>
      </c>
      <c r="AD47" s="47">
        <f t="shared" si="15"/>
        <v>77381</v>
      </c>
      <c r="AE47" s="47">
        <f t="shared" si="9"/>
        <v>0</v>
      </c>
      <c r="AF47" s="47">
        <f t="shared" si="10"/>
        <v>7043</v>
      </c>
      <c r="AG47" s="47">
        <f t="shared" si="11"/>
        <v>-7043</v>
      </c>
    </row>
    <row r="48" spans="1:33" s="47" customFormat="1" ht="18" customHeight="1" x14ac:dyDescent="0.25">
      <c r="A48" s="46">
        <v>46</v>
      </c>
      <c r="B48" s="46">
        <v>2219276</v>
      </c>
      <c r="C48" s="46">
        <v>14343334</v>
      </c>
      <c r="D48" s="46" t="s">
        <v>70</v>
      </c>
      <c r="E48" s="46" t="s">
        <v>71</v>
      </c>
      <c r="F48" s="46">
        <v>43680</v>
      </c>
      <c r="G48" s="46">
        <f t="shared" si="16"/>
        <v>67190</v>
      </c>
      <c r="H48" s="46"/>
      <c r="I48" s="46">
        <f t="shared" si="4"/>
        <v>13451</v>
      </c>
      <c r="J48" s="46">
        <f t="shared" si="5"/>
        <v>6719</v>
      </c>
      <c r="K48" s="46">
        <v>2000</v>
      </c>
      <c r="L48" s="46">
        <v>935</v>
      </c>
      <c r="M48" s="46">
        <f t="shared" si="6"/>
        <v>90295</v>
      </c>
      <c r="N48" s="28">
        <v>5000</v>
      </c>
      <c r="O48" s="28">
        <v>0</v>
      </c>
      <c r="P48" s="28">
        <v>0</v>
      </c>
      <c r="Q48" s="28">
        <v>0</v>
      </c>
      <c r="R48" s="25">
        <v>5000</v>
      </c>
      <c r="S48" s="28">
        <v>3090</v>
      </c>
      <c r="T48" s="28">
        <v>60</v>
      </c>
      <c r="U48" s="28">
        <v>0</v>
      </c>
      <c r="V48" s="28">
        <v>200</v>
      </c>
      <c r="W48" s="28">
        <v>225</v>
      </c>
      <c r="X48" s="28">
        <v>0</v>
      </c>
      <c r="Y48" s="28">
        <f t="shared" si="7"/>
        <v>13575</v>
      </c>
      <c r="Z48" s="46">
        <f t="shared" si="8"/>
        <v>76720</v>
      </c>
      <c r="AB48" s="47">
        <f t="shared" si="13"/>
        <v>90295</v>
      </c>
      <c r="AC48" s="47">
        <f t="shared" si="14"/>
        <v>9516</v>
      </c>
      <c r="AD48" s="47">
        <f t="shared" si="15"/>
        <v>80779</v>
      </c>
      <c r="AE48" s="47">
        <f t="shared" si="9"/>
        <v>0</v>
      </c>
      <c r="AF48" s="47">
        <f t="shared" si="10"/>
        <v>4059</v>
      </c>
      <c r="AG48" s="47">
        <f t="shared" si="11"/>
        <v>-4059</v>
      </c>
    </row>
    <row r="49" spans="1:33" s="47" customFormat="1" ht="18" customHeight="1" x14ac:dyDescent="0.25">
      <c r="A49" s="46">
        <v>47</v>
      </c>
      <c r="B49" s="46">
        <v>2244125</v>
      </c>
      <c r="C49" s="46">
        <v>14351724</v>
      </c>
      <c r="D49" s="46" t="s">
        <v>72</v>
      </c>
      <c r="E49" s="46" t="s">
        <v>73</v>
      </c>
      <c r="F49" s="46">
        <v>32340</v>
      </c>
      <c r="G49" s="46">
        <f t="shared" si="16"/>
        <v>49790</v>
      </c>
      <c r="H49" s="46">
        <v>110</v>
      </c>
      <c r="I49" s="46">
        <f t="shared" si="4"/>
        <v>9968</v>
      </c>
      <c r="J49" s="46">
        <f t="shared" si="5"/>
        <v>4979</v>
      </c>
      <c r="K49" s="46">
        <v>2000</v>
      </c>
      <c r="L49" s="46">
        <v>710</v>
      </c>
      <c r="M49" s="46">
        <f t="shared" si="6"/>
        <v>67557</v>
      </c>
      <c r="N49" s="28">
        <v>0</v>
      </c>
      <c r="O49" s="28">
        <v>0</v>
      </c>
      <c r="P49" s="28">
        <v>0</v>
      </c>
      <c r="Q49" s="28">
        <v>0</v>
      </c>
      <c r="R49" s="25">
        <v>1150</v>
      </c>
      <c r="S49" s="28">
        <v>0</v>
      </c>
      <c r="T49" s="28">
        <v>30</v>
      </c>
      <c r="U49" s="28">
        <f t="shared" si="12"/>
        <v>5976</v>
      </c>
      <c r="V49" s="28">
        <v>200</v>
      </c>
      <c r="W49" s="28">
        <v>225</v>
      </c>
      <c r="X49" s="28">
        <v>0</v>
      </c>
      <c r="Y49" s="28">
        <f t="shared" si="7"/>
        <v>7581</v>
      </c>
      <c r="Z49" s="46">
        <f t="shared" si="8"/>
        <v>59976</v>
      </c>
      <c r="AB49" s="47">
        <f t="shared" si="13"/>
        <v>67557</v>
      </c>
      <c r="AC49" s="47">
        <f t="shared" si="14"/>
        <v>1605</v>
      </c>
      <c r="AD49" s="47">
        <f t="shared" si="15"/>
        <v>65952</v>
      </c>
      <c r="AE49" s="47">
        <f t="shared" si="9"/>
        <v>0</v>
      </c>
      <c r="AF49" s="47">
        <f t="shared" si="10"/>
        <v>5976</v>
      </c>
      <c r="AG49" s="47">
        <f t="shared" si="11"/>
        <v>-5976</v>
      </c>
    </row>
    <row r="50" spans="1:33" s="47" customFormat="1" ht="18" customHeight="1" x14ac:dyDescent="0.25">
      <c r="A50" s="46">
        <v>48</v>
      </c>
      <c r="B50" s="46">
        <v>2249484</v>
      </c>
      <c r="C50" s="46">
        <v>14355351</v>
      </c>
      <c r="D50" s="46" t="s">
        <v>74</v>
      </c>
      <c r="E50" s="46" t="s">
        <v>75</v>
      </c>
      <c r="F50" s="46">
        <v>24440</v>
      </c>
      <c r="G50" s="46">
        <f t="shared" si="16"/>
        <v>37640</v>
      </c>
      <c r="H50" s="46">
        <v>0</v>
      </c>
      <c r="I50" s="46">
        <f t="shared" si="4"/>
        <v>7536</v>
      </c>
      <c r="J50" s="46">
        <f t="shared" si="5"/>
        <v>3764</v>
      </c>
      <c r="K50" s="46">
        <v>2000</v>
      </c>
      <c r="L50" s="46">
        <v>825</v>
      </c>
      <c r="M50" s="46">
        <f t="shared" si="6"/>
        <v>51765</v>
      </c>
      <c r="N50" s="28">
        <v>0</v>
      </c>
      <c r="O50" s="28">
        <v>0</v>
      </c>
      <c r="P50" s="28">
        <v>0</v>
      </c>
      <c r="Q50" s="28">
        <v>0</v>
      </c>
      <c r="R50" s="25">
        <v>850</v>
      </c>
      <c r="S50" s="28">
        <v>0</v>
      </c>
      <c r="T50" s="28">
        <v>30</v>
      </c>
      <c r="U50" s="28">
        <f t="shared" si="12"/>
        <v>4518</v>
      </c>
      <c r="V50" s="28">
        <v>200</v>
      </c>
      <c r="W50" s="28">
        <v>225</v>
      </c>
      <c r="X50" s="28">
        <v>0</v>
      </c>
      <c r="Y50" s="28">
        <f t="shared" si="7"/>
        <v>5823</v>
      </c>
      <c r="Z50" s="46">
        <f t="shared" si="8"/>
        <v>45942</v>
      </c>
      <c r="AB50" s="47">
        <f t="shared" si="13"/>
        <v>51765</v>
      </c>
      <c r="AC50" s="47">
        <f t="shared" si="14"/>
        <v>5823</v>
      </c>
      <c r="AD50" s="47">
        <f t="shared" si="15"/>
        <v>45942</v>
      </c>
      <c r="AE50" s="47">
        <f t="shared" si="9"/>
        <v>0</v>
      </c>
      <c r="AF50" s="47">
        <f t="shared" si="10"/>
        <v>0</v>
      </c>
      <c r="AG50" s="47">
        <f t="shared" si="11"/>
        <v>0</v>
      </c>
    </row>
    <row r="51" spans="1:33" s="47" customFormat="1" ht="18" customHeight="1" x14ac:dyDescent="0.25">
      <c r="A51" s="46">
        <v>49</v>
      </c>
      <c r="B51" s="46">
        <v>2224660</v>
      </c>
      <c r="C51" s="46">
        <v>14344721</v>
      </c>
      <c r="D51" s="46" t="s">
        <v>76</v>
      </c>
      <c r="E51" s="46" t="s">
        <v>75</v>
      </c>
      <c r="F51" s="46">
        <v>38130</v>
      </c>
      <c r="G51" s="46">
        <f t="shared" si="16"/>
        <v>58680</v>
      </c>
      <c r="H51" s="46">
        <v>110</v>
      </c>
      <c r="I51" s="46">
        <f t="shared" si="4"/>
        <v>11748</v>
      </c>
      <c r="J51" s="46">
        <f t="shared" si="5"/>
        <v>5868</v>
      </c>
      <c r="K51" s="46">
        <v>2000</v>
      </c>
      <c r="L51" s="46">
        <v>1050</v>
      </c>
      <c r="M51" s="46">
        <f t="shared" si="6"/>
        <v>79456</v>
      </c>
      <c r="N51" s="28">
        <v>0</v>
      </c>
      <c r="O51" s="28">
        <v>0</v>
      </c>
      <c r="P51" s="28">
        <v>8000</v>
      </c>
      <c r="Q51" s="28">
        <v>0</v>
      </c>
      <c r="R51" s="25">
        <v>1400</v>
      </c>
      <c r="S51" s="28">
        <v>0</v>
      </c>
      <c r="T51" s="28">
        <v>60</v>
      </c>
      <c r="U51" s="28">
        <v>0</v>
      </c>
      <c r="V51" s="28">
        <v>200</v>
      </c>
      <c r="W51" s="28">
        <v>225</v>
      </c>
      <c r="X51" s="28">
        <v>0</v>
      </c>
      <c r="Y51" s="28">
        <f t="shared" si="7"/>
        <v>9885</v>
      </c>
      <c r="Z51" s="46">
        <f t="shared" si="8"/>
        <v>69571</v>
      </c>
      <c r="AB51" s="47">
        <f t="shared" si="13"/>
        <v>79456</v>
      </c>
      <c r="AC51" s="47">
        <f t="shared" si="14"/>
        <v>9885</v>
      </c>
      <c r="AD51" s="47">
        <f t="shared" si="15"/>
        <v>69571</v>
      </c>
      <c r="AE51" s="47">
        <f t="shared" si="9"/>
        <v>0</v>
      </c>
      <c r="AF51" s="47">
        <f t="shared" si="10"/>
        <v>0</v>
      </c>
      <c r="AG51" s="47">
        <f t="shared" si="11"/>
        <v>0</v>
      </c>
    </row>
    <row r="52" spans="1:33" s="47" customFormat="1" ht="18" customHeight="1" x14ac:dyDescent="0.25">
      <c r="A52" s="46">
        <v>50</v>
      </c>
      <c r="B52" s="46">
        <v>2219017</v>
      </c>
      <c r="C52" s="46">
        <v>14343135</v>
      </c>
      <c r="D52" s="46" t="s">
        <v>77</v>
      </c>
      <c r="E52" s="46" t="s">
        <v>78</v>
      </c>
      <c r="F52" s="46">
        <v>46060</v>
      </c>
      <c r="G52" s="46">
        <f t="shared" si="16"/>
        <v>70850</v>
      </c>
      <c r="H52" s="46"/>
      <c r="I52" s="46">
        <f t="shared" si="4"/>
        <v>14184</v>
      </c>
      <c r="J52" s="46">
        <f t="shared" si="5"/>
        <v>7085</v>
      </c>
      <c r="K52" s="46">
        <v>2000</v>
      </c>
      <c r="L52" s="46">
        <v>935</v>
      </c>
      <c r="M52" s="46">
        <f t="shared" si="6"/>
        <v>95054</v>
      </c>
      <c r="N52" s="28">
        <v>10000</v>
      </c>
      <c r="O52" s="28">
        <v>0</v>
      </c>
      <c r="P52" s="28">
        <v>0</v>
      </c>
      <c r="Q52" s="28">
        <v>0</v>
      </c>
      <c r="R52" s="25">
        <v>1400</v>
      </c>
      <c r="S52" s="28">
        <v>0</v>
      </c>
      <c r="T52" s="28">
        <v>120</v>
      </c>
      <c r="U52" s="28">
        <v>0</v>
      </c>
      <c r="V52" s="28">
        <v>200</v>
      </c>
      <c r="W52" s="28">
        <v>300</v>
      </c>
      <c r="X52" s="28">
        <v>0</v>
      </c>
      <c r="Y52" s="28">
        <f t="shared" si="7"/>
        <v>12020</v>
      </c>
      <c r="Z52" s="46">
        <f t="shared" si="8"/>
        <v>83034</v>
      </c>
      <c r="AB52" s="47">
        <f t="shared" si="13"/>
        <v>95054</v>
      </c>
      <c r="AC52" s="47">
        <f t="shared" si="14"/>
        <v>6136</v>
      </c>
      <c r="AD52" s="47">
        <f t="shared" si="15"/>
        <v>88918</v>
      </c>
      <c r="AE52" s="47">
        <f t="shared" si="9"/>
        <v>0</v>
      </c>
      <c r="AF52" s="47">
        <f t="shared" si="10"/>
        <v>5884</v>
      </c>
      <c r="AG52" s="47">
        <f t="shared" si="11"/>
        <v>-5884</v>
      </c>
    </row>
    <row r="53" spans="1:33" s="47" customFormat="1" ht="18" customHeight="1" x14ac:dyDescent="0.25">
      <c r="A53" s="46">
        <v>51</v>
      </c>
      <c r="B53" s="46">
        <v>2224227</v>
      </c>
      <c r="C53" s="46">
        <v>14344435</v>
      </c>
      <c r="D53" s="46" t="s">
        <v>79</v>
      </c>
      <c r="E53" s="46" t="s">
        <v>78</v>
      </c>
      <c r="F53" s="46">
        <v>38130</v>
      </c>
      <c r="G53" s="46">
        <f t="shared" si="16"/>
        <v>58680</v>
      </c>
      <c r="H53" s="46">
        <v>0</v>
      </c>
      <c r="I53" s="46">
        <f t="shared" si="4"/>
        <v>11748</v>
      </c>
      <c r="J53" s="46">
        <f t="shared" si="5"/>
        <v>5868</v>
      </c>
      <c r="K53" s="46">
        <v>2000</v>
      </c>
      <c r="L53" s="46">
        <v>860</v>
      </c>
      <c r="M53" s="46">
        <f t="shared" si="6"/>
        <v>79156</v>
      </c>
      <c r="N53" s="28">
        <v>0</v>
      </c>
      <c r="O53" s="28">
        <v>0</v>
      </c>
      <c r="P53" s="28">
        <v>0</v>
      </c>
      <c r="Q53" s="28">
        <v>0</v>
      </c>
      <c r="R53" s="25">
        <v>1400</v>
      </c>
      <c r="S53" s="28">
        <v>0</v>
      </c>
      <c r="T53" s="28">
        <v>60</v>
      </c>
      <c r="U53" s="28">
        <f t="shared" si="12"/>
        <v>7043</v>
      </c>
      <c r="V53" s="28">
        <v>200</v>
      </c>
      <c r="W53" s="28">
        <v>225</v>
      </c>
      <c r="X53" s="28">
        <v>0</v>
      </c>
      <c r="Y53" s="28">
        <f t="shared" si="7"/>
        <v>8928</v>
      </c>
      <c r="Z53" s="46">
        <f t="shared" si="8"/>
        <v>70228</v>
      </c>
      <c r="AB53" s="47">
        <f t="shared" si="13"/>
        <v>79156</v>
      </c>
      <c r="AC53" s="47">
        <f t="shared" si="14"/>
        <v>8928</v>
      </c>
      <c r="AD53" s="47">
        <f t="shared" si="15"/>
        <v>70228</v>
      </c>
      <c r="AE53" s="47">
        <f t="shared" si="9"/>
        <v>0</v>
      </c>
      <c r="AF53" s="47">
        <f t="shared" si="10"/>
        <v>0</v>
      </c>
      <c r="AG53" s="47">
        <f t="shared" si="11"/>
        <v>0</v>
      </c>
    </row>
    <row r="54" spans="1:33" s="47" customFormat="1" ht="18" customHeight="1" x14ac:dyDescent="0.25">
      <c r="A54" s="46">
        <v>52</v>
      </c>
      <c r="B54" s="46">
        <v>2224230</v>
      </c>
      <c r="C54" s="46">
        <v>14344438</v>
      </c>
      <c r="D54" s="46" t="s">
        <v>80</v>
      </c>
      <c r="E54" s="46" t="s">
        <v>81</v>
      </c>
      <c r="F54" s="46">
        <v>38130</v>
      </c>
      <c r="G54" s="46">
        <f t="shared" si="16"/>
        <v>58680</v>
      </c>
      <c r="H54" s="46">
        <v>110</v>
      </c>
      <c r="I54" s="46">
        <f t="shared" si="4"/>
        <v>11748</v>
      </c>
      <c r="J54" s="46">
        <f t="shared" si="5"/>
        <v>5868</v>
      </c>
      <c r="K54" s="46">
        <v>2000</v>
      </c>
      <c r="L54" s="46">
        <v>860</v>
      </c>
      <c r="M54" s="46">
        <f t="shared" si="6"/>
        <v>79266</v>
      </c>
      <c r="N54" s="28">
        <v>0</v>
      </c>
      <c r="O54" s="28">
        <v>0</v>
      </c>
      <c r="P54" s="28">
        <v>5000</v>
      </c>
      <c r="Q54" s="28">
        <v>0</v>
      </c>
      <c r="R54" s="25">
        <v>1400</v>
      </c>
      <c r="S54" s="28">
        <v>0</v>
      </c>
      <c r="T54" s="28">
        <v>60</v>
      </c>
      <c r="U54" s="28">
        <v>0</v>
      </c>
      <c r="V54" s="28">
        <v>200</v>
      </c>
      <c r="W54" s="28">
        <v>225</v>
      </c>
      <c r="X54" s="28">
        <v>0</v>
      </c>
      <c r="Y54" s="28">
        <f t="shared" si="7"/>
        <v>6885</v>
      </c>
      <c r="Z54" s="46">
        <f t="shared" si="8"/>
        <v>72381</v>
      </c>
      <c r="AB54" s="47">
        <f t="shared" si="13"/>
        <v>79266</v>
      </c>
      <c r="AC54" s="47">
        <f t="shared" si="14"/>
        <v>6885</v>
      </c>
      <c r="AD54" s="47">
        <f t="shared" si="15"/>
        <v>72381</v>
      </c>
      <c r="AE54" s="47">
        <f t="shared" si="9"/>
        <v>0</v>
      </c>
      <c r="AF54" s="47">
        <f t="shared" si="10"/>
        <v>0</v>
      </c>
      <c r="AG54" s="47">
        <f t="shared" si="11"/>
        <v>0</v>
      </c>
    </row>
    <row r="55" spans="1:33" s="47" customFormat="1" ht="18" customHeight="1" x14ac:dyDescent="0.25">
      <c r="A55" s="46">
        <v>53</v>
      </c>
      <c r="B55" s="46">
        <v>2224203</v>
      </c>
      <c r="C55" s="46">
        <v>14344416</v>
      </c>
      <c r="D55" s="46" t="s">
        <v>82</v>
      </c>
      <c r="E55" s="46" t="s">
        <v>81</v>
      </c>
      <c r="F55" s="46">
        <v>38130</v>
      </c>
      <c r="G55" s="46">
        <f t="shared" si="16"/>
        <v>58680</v>
      </c>
      <c r="H55" s="46">
        <v>0</v>
      </c>
      <c r="I55" s="46">
        <f t="shared" si="4"/>
        <v>11748</v>
      </c>
      <c r="J55" s="46">
        <f t="shared" si="5"/>
        <v>5868</v>
      </c>
      <c r="K55" s="46">
        <v>2000</v>
      </c>
      <c r="L55" s="46">
        <v>860</v>
      </c>
      <c r="M55" s="46">
        <f t="shared" si="6"/>
        <v>79156</v>
      </c>
      <c r="N55" s="28">
        <v>0</v>
      </c>
      <c r="O55" s="28">
        <v>0</v>
      </c>
      <c r="P55" s="28">
        <v>8000</v>
      </c>
      <c r="Q55" s="28">
        <v>500</v>
      </c>
      <c r="R55" s="25">
        <v>1400</v>
      </c>
      <c r="S55" s="28">
        <v>0</v>
      </c>
      <c r="T55" s="28">
        <v>60</v>
      </c>
      <c r="U55" s="28">
        <v>0</v>
      </c>
      <c r="V55" s="28">
        <v>200</v>
      </c>
      <c r="W55" s="28">
        <v>225</v>
      </c>
      <c r="X55" s="28">
        <v>0</v>
      </c>
      <c r="Y55" s="28">
        <f t="shared" si="7"/>
        <v>10385</v>
      </c>
      <c r="Z55" s="46">
        <f t="shared" si="8"/>
        <v>68771</v>
      </c>
      <c r="AB55" s="47">
        <f t="shared" si="13"/>
        <v>79156</v>
      </c>
      <c r="AC55" s="47">
        <f t="shared" si="14"/>
        <v>9885</v>
      </c>
      <c r="AD55" s="47">
        <f t="shared" si="15"/>
        <v>69271</v>
      </c>
      <c r="AE55" s="47">
        <f t="shared" si="9"/>
        <v>0</v>
      </c>
      <c r="AF55" s="47">
        <f t="shared" si="10"/>
        <v>500</v>
      </c>
      <c r="AG55" s="47">
        <f t="shared" si="11"/>
        <v>-500</v>
      </c>
    </row>
    <row r="56" spans="1:33" s="47" customFormat="1" ht="18" customHeight="1" x14ac:dyDescent="0.25">
      <c r="A56" s="46">
        <v>54</v>
      </c>
      <c r="B56" s="46">
        <v>2524255</v>
      </c>
      <c r="C56" s="46">
        <v>14357272</v>
      </c>
      <c r="D56" s="46" t="s">
        <v>83</v>
      </c>
      <c r="E56" s="46" t="s">
        <v>84</v>
      </c>
      <c r="F56" s="46">
        <v>43680</v>
      </c>
      <c r="G56" s="46">
        <f t="shared" si="16"/>
        <v>67190</v>
      </c>
      <c r="H56" s="46"/>
      <c r="I56" s="46">
        <f t="shared" si="4"/>
        <v>13451</v>
      </c>
      <c r="J56" s="46">
        <f t="shared" si="5"/>
        <v>6719</v>
      </c>
      <c r="K56" s="46">
        <v>2000</v>
      </c>
      <c r="L56" s="46">
        <v>935</v>
      </c>
      <c r="M56" s="46">
        <f t="shared" si="6"/>
        <v>90295</v>
      </c>
      <c r="N56" s="28">
        <v>0</v>
      </c>
      <c r="O56" s="28">
        <v>0</v>
      </c>
      <c r="P56" s="28">
        <v>5000</v>
      </c>
      <c r="Q56" s="28">
        <v>0</v>
      </c>
      <c r="R56" s="25">
        <v>1400</v>
      </c>
      <c r="S56" s="28">
        <v>0</v>
      </c>
      <c r="T56" s="28">
        <v>60</v>
      </c>
      <c r="U56" s="28">
        <v>0</v>
      </c>
      <c r="V56" s="28">
        <v>200</v>
      </c>
      <c r="W56" s="28">
        <v>300</v>
      </c>
      <c r="X56" s="28">
        <v>0</v>
      </c>
      <c r="Y56" s="28">
        <f t="shared" si="7"/>
        <v>6960</v>
      </c>
      <c r="Z56" s="46">
        <f t="shared" si="8"/>
        <v>83335</v>
      </c>
      <c r="AB56" s="47">
        <f t="shared" si="13"/>
        <v>90295</v>
      </c>
      <c r="AC56" s="47">
        <f t="shared" si="14"/>
        <v>6885</v>
      </c>
      <c r="AD56" s="47">
        <f t="shared" si="15"/>
        <v>83410</v>
      </c>
      <c r="AE56" s="47">
        <f t="shared" si="9"/>
        <v>0</v>
      </c>
      <c r="AF56" s="47">
        <f t="shared" si="10"/>
        <v>75</v>
      </c>
      <c r="AG56" s="47">
        <f t="shared" si="11"/>
        <v>-75</v>
      </c>
    </row>
    <row r="57" spans="1:33" s="47" customFormat="1" ht="18" customHeight="1" x14ac:dyDescent="0.25">
      <c r="A57" s="46">
        <v>55</v>
      </c>
      <c r="B57" s="46">
        <v>2224219</v>
      </c>
      <c r="C57" s="46">
        <v>14344429</v>
      </c>
      <c r="D57" s="46" t="s">
        <v>85</v>
      </c>
      <c r="E57" s="46" t="s">
        <v>84</v>
      </c>
      <c r="F57" s="46">
        <v>23100</v>
      </c>
      <c r="G57" s="46">
        <f t="shared" si="16"/>
        <v>35570</v>
      </c>
      <c r="H57" s="46">
        <v>0</v>
      </c>
      <c r="I57" s="46">
        <f t="shared" si="4"/>
        <v>7121</v>
      </c>
      <c r="J57" s="46">
        <f t="shared" si="5"/>
        <v>3557</v>
      </c>
      <c r="K57" s="46">
        <v>2000</v>
      </c>
      <c r="L57" s="46">
        <v>600</v>
      </c>
      <c r="M57" s="46">
        <f t="shared" si="6"/>
        <v>48848</v>
      </c>
      <c r="N57" s="28">
        <v>0</v>
      </c>
      <c r="O57" s="28">
        <v>0</v>
      </c>
      <c r="P57" s="28">
        <v>1386</v>
      </c>
      <c r="Q57" s="28">
        <v>0</v>
      </c>
      <c r="R57" s="25">
        <v>850</v>
      </c>
      <c r="S57" s="28">
        <v>0</v>
      </c>
      <c r="T57" s="28">
        <v>30</v>
      </c>
      <c r="U57" s="28">
        <v>0</v>
      </c>
      <c r="V57" s="28">
        <v>200</v>
      </c>
      <c r="W57" s="28">
        <v>225</v>
      </c>
      <c r="X57" s="28">
        <v>0</v>
      </c>
      <c r="Y57" s="28">
        <f t="shared" si="7"/>
        <v>2691</v>
      </c>
      <c r="Z57" s="46">
        <f t="shared" si="8"/>
        <v>46157</v>
      </c>
      <c r="AB57" s="47">
        <f t="shared" si="13"/>
        <v>48848</v>
      </c>
      <c r="AC57" s="47">
        <f t="shared" si="14"/>
        <v>2691</v>
      </c>
      <c r="AD57" s="47">
        <f t="shared" si="15"/>
        <v>46157</v>
      </c>
      <c r="AE57" s="47">
        <f t="shared" si="9"/>
        <v>0</v>
      </c>
      <c r="AF57" s="47">
        <f t="shared" si="10"/>
        <v>0</v>
      </c>
      <c r="AG57" s="47">
        <f t="shared" si="11"/>
        <v>0</v>
      </c>
    </row>
    <row r="58" spans="1:33" s="47" customFormat="1" ht="18" customHeight="1" x14ac:dyDescent="0.25">
      <c r="A58" s="46">
        <v>56</v>
      </c>
      <c r="B58" s="46">
        <v>2224260</v>
      </c>
      <c r="C58" s="46">
        <v>14344463</v>
      </c>
      <c r="D58" s="46" t="s">
        <v>86</v>
      </c>
      <c r="E58" s="46" t="s">
        <v>87</v>
      </c>
      <c r="F58" s="46">
        <v>37100</v>
      </c>
      <c r="G58" s="46">
        <f t="shared" si="16"/>
        <v>57100</v>
      </c>
      <c r="H58" s="46">
        <v>110</v>
      </c>
      <c r="I58" s="46">
        <f t="shared" si="4"/>
        <v>11431</v>
      </c>
      <c r="J58" s="46">
        <f t="shared" si="5"/>
        <v>5710</v>
      </c>
      <c r="K58" s="46">
        <v>2000</v>
      </c>
      <c r="L58" s="46">
        <v>1050</v>
      </c>
      <c r="M58" s="46">
        <f t="shared" si="6"/>
        <v>77401</v>
      </c>
      <c r="N58" s="28">
        <v>0</v>
      </c>
      <c r="O58" s="28">
        <v>0</v>
      </c>
      <c r="P58" s="28">
        <v>10000</v>
      </c>
      <c r="Q58" s="28">
        <v>0</v>
      </c>
      <c r="R58" s="25">
        <v>1400</v>
      </c>
      <c r="S58" s="28">
        <v>0</v>
      </c>
      <c r="T58" s="28">
        <v>60</v>
      </c>
      <c r="U58" s="28">
        <v>0</v>
      </c>
      <c r="V58" s="28">
        <v>200</v>
      </c>
      <c r="W58" s="28">
        <v>225</v>
      </c>
      <c r="X58" s="28">
        <v>0</v>
      </c>
      <c r="Y58" s="28">
        <f t="shared" si="7"/>
        <v>11885</v>
      </c>
      <c r="Z58" s="46">
        <f t="shared" si="8"/>
        <v>65516</v>
      </c>
      <c r="AB58" s="47">
        <f t="shared" si="13"/>
        <v>77401</v>
      </c>
      <c r="AC58" s="47">
        <f t="shared" si="14"/>
        <v>11885</v>
      </c>
      <c r="AD58" s="47">
        <f t="shared" si="15"/>
        <v>65516</v>
      </c>
      <c r="AE58" s="47">
        <f t="shared" si="9"/>
        <v>0</v>
      </c>
      <c r="AF58" s="47">
        <f t="shared" si="10"/>
        <v>0</v>
      </c>
      <c r="AG58" s="47">
        <f t="shared" si="11"/>
        <v>0</v>
      </c>
    </row>
    <row r="59" spans="1:33" s="47" customFormat="1" ht="18" customHeight="1" x14ac:dyDescent="0.25">
      <c r="A59" s="46">
        <v>57</v>
      </c>
      <c r="B59" s="46">
        <v>2224690</v>
      </c>
      <c r="C59" s="46">
        <v>14344745</v>
      </c>
      <c r="D59" s="46" t="s">
        <v>88</v>
      </c>
      <c r="E59" s="46" t="s">
        <v>87</v>
      </c>
      <c r="F59" s="46">
        <v>38130</v>
      </c>
      <c r="G59" s="46">
        <f t="shared" si="16"/>
        <v>58680</v>
      </c>
      <c r="H59" s="46">
        <v>0</v>
      </c>
      <c r="I59" s="46">
        <f t="shared" si="4"/>
        <v>11748</v>
      </c>
      <c r="J59" s="46">
        <f t="shared" si="5"/>
        <v>5868</v>
      </c>
      <c r="K59" s="46">
        <v>2000</v>
      </c>
      <c r="L59" s="46">
        <v>1050</v>
      </c>
      <c r="M59" s="46">
        <f t="shared" si="6"/>
        <v>79346</v>
      </c>
      <c r="N59" s="28">
        <v>0</v>
      </c>
      <c r="O59" s="28">
        <v>0</v>
      </c>
      <c r="P59" s="28">
        <v>4000</v>
      </c>
      <c r="Q59" s="28">
        <v>0</v>
      </c>
      <c r="R59" s="25">
        <v>1400</v>
      </c>
      <c r="S59" s="28">
        <v>0</v>
      </c>
      <c r="T59" s="28">
        <v>60</v>
      </c>
      <c r="U59" s="28">
        <v>0</v>
      </c>
      <c r="V59" s="28">
        <v>200</v>
      </c>
      <c r="W59" s="28">
        <v>225</v>
      </c>
      <c r="X59" s="28">
        <v>0</v>
      </c>
      <c r="Y59" s="28">
        <f t="shared" si="7"/>
        <v>5885</v>
      </c>
      <c r="Z59" s="46">
        <f t="shared" si="8"/>
        <v>73461</v>
      </c>
      <c r="AB59" s="47">
        <f t="shared" si="13"/>
        <v>79346</v>
      </c>
      <c r="AC59" s="47">
        <f t="shared" si="14"/>
        <v>5885</v>
      </c>
      <c r="AD59" s="47">
        <f t="shared" si="15"/>
        <v>73461</v>
      </c>
      <c r="AE59" s="47">
        <f t="shared" si="9"/>
        <v>0</v>
      </c>
      <c r="AF59" s="47">
        <f t="shared" si="10"/>
        <v>0</v>
      </c>
      <c r="AG59" s="47">
        <f t="shared" si="11"/>
        <v>0</v>
      </c>
    </row>
    <row r="60" spans="1:33" s="47" customFormat="1" ht="18" customHeight="1" x14ac:dyDescent="0.25">
      <c r="A60" s="46">
        <v>58</v>
      </c>
      <c r="B60" s="46">
        <v>2224170</v>
      </c>
      <c r="C60" s="46">
        <v>14344389</v>
      </c>
      <c r="D60" s="46" t="s">
        <v>89</v>
      </c>
      <c r="E60" s="46" t="s">
        <v>90</v>
      </c>
      <c r="F60" s="46">
        <v>38130</v>
      </c>
      <c r="G60" s="46">
        <f t="shared" si="16"/>
        <v>58680</v>
      </c>
      <c r="H60" s="46">
        <v>110</v>
      </c>
      <c r="I60" s="46">
        <f t="shared" si="4"/>
        <v>11748</v>
      </c>
      <c r="J60" s="46">
        <f t="shared" si="5"/>
        <v>5868</v>
      </c>
      <c r="K60" s="46">
        <v>2000</v>
      </c>
      <c r="L60" s="46">
        <v>1050</v>
      </c>
      <c r="M60" s="46">
        <f t="shared" si="6"/>
        <v>79456</v>
      </c>
      <c r="N60" s="28">
        <v>0</v>
      </c>
      <c r="O60" s="28">
        <v>0</v>
      </c>
      <c r="P60" s="28">
        <v>5000</v>
      </c>
      <c r="Q60" s="28">
        <v>0</v>
      </c>
      <c r="R60" s="25">
        <v>1400</v>
      </c>
      <c r="S60" s="28">
        <v>0</v>
      </c>
      <c r="T60" s="28">
        <v>60</v>
      </c>
      <c r="U60" s="28">
        <v>0</v>
      </c>
      <c r="V60" s="28">
        <v>200</v>
      </c>
      <c r="W60" s="28">
        <v>225</v>
      </c>
      <c r="X60" s="28">
        <v>0</v>
      </c>
      <c r="Y60" s="28">
        <f t="shared" si="7"/>
        <v>6885</v>
      </c>
      <c r="Z60" s="46">
        <f t="shared" si="8"/>
        <v>72571</v>
      </c>
      <c r="AB60" s="47">
        <f t="shared" si="13"/>
        <v>79456</v>
      </c>
      <c r="AC60" s="47">
        <f t="shared" si="14"/>
        <v>6855</v>
      </c>
      <c r="AD60" s="47">
        <f t="shared" si="15"/>
        <v>72601</v>
      </c>
      <c r="AE60" s="47">
        <f t="shared" si="9"/>
        <v>0</v>
      </c>
      <c r="AF60" s="47">
        <f t="shared" si="10"/>
        <v>30</v>
      </c>
      <c r="AG60" s="47">
        <f t="shared" si="11"/>
        <v>-30</v>
      </c>
    </row>
    <row r="61" spans="1:33" s="47" customFormat="1" ht="18" customHeight="1" x14ac:dyDescent="0.25">
      <c r="A61" s="46">
        <v>59</v>
      </c>
      <c r="B61" s="46">
        <v>2224236</v>
      </c>
      <c r="C61" s="46">
        <v>14344442</v>
      </c>
      <c r="D61" s="46" t="s">
        <v>91</v>
      </c>
      <c r="E61" s="46" t="s">
        <v>92</v>
      </c>
      <c r="F61" s="46">
        <v>42490</v>
      </c>
      <c r="G61" s="46">
        <f t="shared" si="16"/>
        <v>65360</v>
      </c>
      <c r="H61" s="46"/>
      <c r="I61" s="46">
        <f t="shared" si="4"/>
        <v>13085</v>
      </c>
      <c r="J61" s="46">
        <f t="shared" si="5"/>
        <v>6536</v>
      </c>
      <c r="K61" s="46">
        <v>2000</v>
      </c>
      <c r="L61" s="46">
        <v>1050</v>
      </c>
      <c r="M61" s="46">
        <f t="shared" si="6"/>
        <v>88031</v>
      </c>
      <c r="N61" s="28">
        <v>0</v>
      </c>
      <c r="O61" s="28">
        <v>0</v>
      </c>
      <c r="P61" s="28">
        <v>10000</v>
      </c>
      <c r="Q61" s="28">
        <v>0</v>
      </c>
      <c r="R61" s="25">
        <v>1450</v>
      </c>
      <c r="S61" s="28">
        <v>0</v>
      </c>
      <c r="T61" s="28">
        <v>60</v>
      </c>
      <c r="U61" s="28">
        <v>0</v>
      </c>
      <c r="V61" s="28">
        <v>200</v>
      </c>
      <c r="W61" s="28">
        <v>225</v>
      </c>
      <c r="X61" s="28">
        <v>0</v>
      </c>
      <c r="Y61" s="28">
        <f t="shared" si="7"/>
        <v>11935</v>
      </c>
      <c r="Z61" s="46">
        <f t="shared" si="8"/>
        <v>76096</v>
      </c>
      <c r="AB61" s="47">
        <f t="shared" si="13"/>
        <v>88031</v>
      </c>
      <c r="AC61" s="47">
        <f t="shared" si="14"/>
        <v>11935</v>
      </c>
      <c r="AD61" s="47">
        <f t="shared" si="15"/>
        <v>76096</v>
      </c>
      <c r="AE61" s="47">
        <f t="shared" si="9"/>
        <v>0</v>
      </c>
      <c r="AF61" s="47">
        <f t="shared" si="10"/>
        <v>0</v>
      </c>
      <c r="AG61" s="47">
        <f t="shared" si="11"/>
        <v>0</v>
      </c>
    </row>
    <row r="62" spans="1:33" s="47" customFormat="1" ht="18" customHeight="1" x14ac:dyDescent="0.25">
      <c r="A62" s="46">
        <v>60</v>
      </c>
      <c r="B62" s="46">
        <v>2224257</v>
      </c>
      <c r="C62" s="46">
        <v>14344461</v>
      </c>
      <c r="D62" s="46" t="s">
        <v>93</v>
      </c>
      <c r="E62" s="46" t="s">
        <v>92</v>
      </c>
      <c r="F62" s="46">
        <v>38130</v>
      </c>
      <c r="G62" s="46">
        <f t="shared" si="16"/>
        <v>58680</v>
      </c>
      <c r="H62" s="46">
        <v>0</v>
      </c>
      <c r="I62" s="46">
        <f t="shared" si="4"/>
        <v>11748</v>
      </c>
      <c r="J62" s="46">
        <f t="shared" si="5"/>
        <v>5868</v>
      </c>
      <c r="K62" s="46">
        <v>2000</v>
      </c>
      <c r="L62" s="46">
        <v>1050</v>
      </c>
      <c r="M62" s="46">
        <f t="shared" si="6"/>
        <v>79346</v>
      </c>
      <c r="N62" s="28">
        <v>0</v>
      </c>
      <c r="O62" s="28">
        <v>0</v>
      </c>
      <c r="P62" s="28">
        <v>5000</v>
      </c>
      <c r="Q62" s="28">
        <v>0</v>
      </c>
      <c r="R62" s="25">
        <v>1400</v>
      </c>
      <c r="S62" s="28">
        <v>0</v>
      </c>
      <c r="T62" s="28">
        <v>60</v>
      </c>
      <c r="U62" s="28">
        <v>0</v>
      </c>
      <c r="V62" s="28">
        <v>200</v>
      </c>
      <c r="W62" s="28">
        <v>225</v>
      </c>
      <c r="X62" s="28">
        <v>0</v>
      </c>
      <c r="Y62" s="28">
        <f t="shared" si="7"/>
        <v>6885</v>
      </c>
      <c r="Z62" s="46">
        <f t="shared" si="8"/>
        <v>72461</v>
      </c>
      <c r="AB62" s="47">
        <f t="shared" si="13"/>
        <v>79346</v>
      </c>
      <c r="AC62" s="47">
        <f t="shared" si="14"/>
        <v>6885</v>
      </c>
      <c r="AD62" s="47">
        <f t="shared" si="15"/>
        <v>72461</v>
      </c>
      <c r="AE62" s="47">
        <f t="shared" si="9"/>
        <v>0</v>
      </c>
      <c r="AF62" s="47">
        <f t="shared" si="10"/>
        <v>0</v>
      </c>
      <c r="AG62" s="47">
        <f t="shared" si="11"/>
        <v>0</v>
      </c>
    </row>
    <row r="63" spans="1:33" s="47" customFormat="1" ht="18" customHeight="1" x14ac:dyDescent="0.25">
      <c r="A63" s="46">
        <v>61</v>
      </c>
      <c r="B63" s="46">
        <v>2224681</v>
      </c>
      <c r="C63" s="46">
        <v>14371712</v>
      </c>
      <c r="D63" s="46" t="s">
        <v>94</v>
      </c>
      <c r="E63" s="46" t="s">
        <v>95</v>
      </c>
      <c r="F63" s="46">
        <v>49870</v>
      </c>
      <c r="G63" s="46">
        <f t="shared" si="16"/>
        <v>76730</v>
      </c>
      <c r="H63" s="46"/>
      <c r="I63" s="46">
        <f t="shared" si="4"/>
        <v>15361</v>
      </c>
      <c r="J63" s="46">
        <f t="shared" si="5"/>
        <v>7673</v>
      </c>
      <c r="K63" s="46">
        <v>2000</v>
      </c>
      <c r="L63" s="46">
        <v>935</v>
      </c>
      <c r="M63" s="46">
        <f t="shared" si="6"/>
        <v>102699</v>
      </c>
      <c r="N63" s="28">
        <v>0</v>
      </c>
      <c r="O63" s="28">
        <v>0</v>
      </c>
      <c r="P63" s="28">
        <v>12000</v>
      </c>
      <c r="Q63" s="28">
        <v>0</v>
      </c>
      <c r="R63" s="25">
        <v>250</v>
      </c>
      <c r="S63" s="28">
        <v>0</v>
      </c>
      <c r="T63" s="28">
        <v>60</v>
      </c>
      <c r="U63" s="28">
        <v>0</v>
      </c>
      <c r="V63" s="28">
        <v>200</v>
      </c>
      <c r="W63" s="28">
        <v>225</v>
      </c>
      <c r="X63" s="28">
        <v>0</v>
      </c>
      <c r="Y63" s="28">
        <f t="shared" si="7"/>
        <v>12735</v>
      </c>
      <c r="Z63" s="46">
        <f t="shared" si="8"/>
        <v>89964</v>
      </c>
      <c r="AB63" s="47">
        <f t="shared" si="13"/>
        <v>102699</v>
      </c>
      <c r="AC63" s="47">
        <f t="shared" si="14"/>
        <v>12735</v>
      </c>
      <c r="AD63" s="47">
        <f t="shared" si="15"/>
        <v>89964</v>
      </c>
      <c r="AE63" s="47">
        <f t="shared" si="9"/>
        <v>0</v>
      </c>
      <c r="AF63" s="47">
        <f t="shared" si="10"/>
        <v>0</v>
      </c>
      <c r="AG63" s="47">
        <f t="shared" si="11"/>
        <v>0</v>
      </c>
    </row>
    <row r="64" spans="1:33" s="47" customFormat="1" ht="18" customHeight="1" x14ac:dyDescent="0.25">
      <c r="A64" s="46">
        <v>62</v>
      </c>
      <c r="B64" s="46">
        <v>2247089</v>
      </c>
      <c r="C64" s="46">
        <v>14353574</v>
      </c>
      <c r="D64" s="46" t="s">
        <v>96</v>
      </c>
      <c r="E64" s="46" t="s">
        <v>95</v>
      </c>
      <c r="F64" s="46">
        <v>30580</v>
      </c>
      <c r="G64" s="46">
        <f t="shared" si="16"/>
        <v>47090</v>
      </c>
      <c r="H64" s="46">
        <v>0</v>
      </c>
      <c r="I64" s="46">
        <f t="shared" si="4"/>
        <v>9427</v>
      </c>
      <c r="J64" s="46">
        <f t="shared" si="5"/>
        <v>4709</v>
      </c>
      <c r="K64" s="46">
        <v>2000</v>
      </c>
      <c r="L64" s="46">
        <v>710</v>
      </c>
      <c r="M64" s="46">
        <f t="shared" si="6"/>
        <v>63936</v>
      </c>
      <c r="N64" s="28">
        <v>0</v>
      </c>
      <c r="O64" s="28">
        <v>0</v>
      </c>
      <c r="P64" s="28">
        <v>0</v>
      </c>
      <c r="Q64" s="28">
        <v>0</v>
      </c>
      <c r="R64" s="25">
        <v>1150</v>
      </c>
      <c r="S64" s="28">
        <v>0</v>
      </c>
      <c r="T64" s="28">
        <v>30</v>
      </c>
      <c r="U64" s="28">
        <f t="shared" si="12"/>
        <v>5652</v>
      </c>
      <c r="V64" s="28">
        <v>200</v>
      </c>
      <c r="W64" s="28">
        <v>225</v>
      </c>
      <c r="X64" s="28">
        <v>0</v>
      </c>
      <c r="Y64" s="28">
        <f t="shared" si="7"/>
        <v>7257</v>
      </c>
      <c r="Z64" s="46">
        <f t="shared" si="8"/>
        <v>56679</v>
      </c>
      <c r="AB64" s="47">
        <f t="shared" si="13"/>
        <v>63936</v>
      </c>
      <c r="AC64" s="47">
        <f t="shared" si="14"/>
        <v>7257</v>
      </c>
      <c r="AD64" s="47">
        <f t="shared" si="15"/>
        <v>56679</v>
      </c>
      <c r="AE64" s="47">
        <f t="shared" si="9"/>
        <v>0</v>
      </c>
      <c r="AF64" s="47">
        <f t="shared" si="10"/>
        <v>0</v>
      </c>
      <c r="AG64" s="47">
        <f t="shared" si="11"/>
        <v>0</v>
      </c>
    </row>
    <row r="65" spans="1:33" s="47" customFormat="1" ht="18" customHeight="1" x14ac:dyDescent="0.25">
      <c r="A65" s="46">
        <v>63</v>
      </c>
      <c r="B65" s="46">
        <v>2224641</v>
      </c>
      <c r="C65" s="46">
        <v>14344708</v>
      </c>
      <c r="D65" s="46" t="s">
        <v>97</v>
      </c>
      <c r="E65" s="46" t="s">
        <v>98</v>
      </c>
      <c r="F65" s="46">
        <v>38130</v>
      </c>
      <c r="G65" s="46">
        <f t="shared" si="16"/>
        <v>58680</v>
      </c>
      <c r="H65" s="46">
        <v>0</v>
      </c>
      <c r="I65" s="46">
        <f t="shared" si="4"/>
        <v>11748</v>
      </c>
      <c r="J65" s="46">
        <f t="shared" si="5"/>
        <v>5868</v>
      </c>
      <c r="K65" s="46">
        <v>2000</v>
      </c>
      <c r="L65" s="46">
        <v>860</v>
      </c>
      <c r="M65" s="46">
        <f t="shared" si="6"/>
        <v>79156</v>
      </c>
      <c r="N65" s="28">
        <v>0</v>
      </c>
      <c r="O65" s="28">
        <v>0</v>
      </c>
      <c r="P65" s="28">
        <v>6000</v>
      </c>
      <c r="Q65" s="28">
        <v>0</v>
      </c>
      <c r="R65" s="25">
        <v>2000</v>
      </c>
      <c r="S65" s="28">
        <v>0</v>
      </c>
      <c r="T65" s="28">
        <v>60</v>
      </c>
      <c r="U65" s="28">
        <v>0</v>
      </c>
      <c r="V65" s="28">
        <v>200</v>
      </c>
      <c r="W65" s="28">
        <v>225</v>
      </c>
      <c r="X65" s="28">
        <v>0</v>
      </c>
      <c r="Y65" s="28">
        <f t="shared" si="7"/>
        <v>8485</v>
      </c>
      <c r="Z65" s="46">
        <f t="shared" si="8"/>
        <v>70671</v>
      </c>
      <c r="AB65" s="47">
        <f t="shared" si="13"/>
        <v>79156</v>
      </c>
      <c r="AC65" s="47">
        <f t="shared" si="14"/>
        <v>8485</v>
      </c>
      <c r="AD65" s="47">
        <f t="shared" si="15"/>
        <v>70671</v>
      </c>
      <c r="AE65" s="47">
        <f t="shared" si="9"/>
        <v>0</v>
      </c>
      <c r="AF65" s="47">
        <f t="shared" si="10"/>
        <v>0</v>
      </c>
      <c r="AG65" s="47">
        <f t="shared" si="11"/>
        <v>0</v>
      </c>
    </row>
    <row r="66" spans="1:33" s="47" customFormat="1" ht="18" customHeight="1" x14ac:dyDescent="0.25">
      <c r="A66" s="46">
        <v>64</v>
      </c>
      <c r="B66" s="46">
        <v>2224180</v>
      </c>
      <c r="C66" s="46">
        <v>14344399</v>
      </c>
      <c r="D66" s="46" t="s">
        <v>99</v>
      </c>
      <c r="E66" s="46" t="s">
        <v>98</v>
      </c>
      <c r="F66" s="46">
        <v>39160</v>
      </c>
      <c r="G66" s="46">
        <f t="shared" si="16"/>
        <v>60260</v>
      </c>
      <c r="H66" s="46">
        <v>110</v>
      </c>
      <c r="I66" s="46">
        <f t="shared" si="4"/>
        <v>12064</v>
      </c>
      <c r="J66" s="46">
        <f t="shared" si="5"/>
        <v>6026</v>
      </c>
      <c r="K66" s="46">
        <v>2000</v>
      </c>
      <c r="L66" s="46">
        <v>860</v>
      </c>
      <c r="M66" s="46">
        <f t="shared" si="6"/>
        <v>81320</v>
      </c>
      <c r="N66" s="28">
        <v>0</v>
      </c>
      <c r="O66" s="28">
        <v>0</v>
      </c>
      <c r="P66" s="28">
        <v>3000</v>
      </c>
      <c r="Q66" s="28">
        <v>0</v>
      </c>
      <c r="R66" s="25">
        <v>2000</v>
      </c>
      <c r="S66" s="28">
        <v>0</v>
      </c>
      <c r="T66" s="28">
        <v>60</v>
      </c>
      <c r="U66" s="28">
        <v>0</v>
      </c>
      <c r="V66" s="28">
        <v>200</v>
      </c>
      <c r="W66" s="28">
        <v>225</v>
      </c>
      <c r="X66" s="28">
        <v>0</v>
      </c>
      <c r="Y66" s="28">
        <f t="shared" si="7"/>
        <v>5485</v>
      </c>
      <c r="Z66" s="46">
        <f t="shared" si="8"/>
        <v>75835</v>
      </c>
      <c r="AB66" s="47">
        <f t="shared" si="13"/>
        <v>81320</v>
      </c>
      <c r="AC66" s="47">
        <f t="shared" si="14"/>
        <v>5485</v>
      </c>
      <c r="AD66" s="47">
        <f t="shared" si="15"/>
        <v>75835</v>
      </c>
      <c r="AE66" s="47">
        <f t="shared" si="9"/>
        <v>0</v>
      </c>
      <c r="AF66" s="47">
        <f t="shared" si="10"/>
        <v>0</v>
      </c>
      <c r="AG66" s="47">
        <f t="shared" si="11"/>
        <v>0</v>
      </c>
    </row>
    <row r="67" spans="1:33" s="47" customFormat="1" ht="18" customHeight="1" x14ac:dyDescent="0.25">
      <c r="A67" s="46">
        <v>65</v>
      </c>
      <c r="B67" s="46">
        <v>2224675</v>
      </c>
      <c r="C67" s="46">
        <v>14344732</v>
      </c>
      <c r="D67" s="46" t="s">
        <v>100</v>
      </c>
      <c r="E67" s="46" t="s">
        <v>98</v>
      </c>
      <c r="F67" s="46">
        <v>38130</v>
      </c>
      <c r="G67" s="46">
        <f t="shared" ref="G67:G71" si="17">IFERROR(VLOOKUP(F67,PRCFIX,5,FALSE),"")</f>
        <v>58680</v>
      </c>
      <c r="H67" s="46">
        <v>0</v>
      </c>
      <c r="I67" s="46">
        <f t="shared" si="4"/>
        <v>11748</v>
      </c>
      <c r="J67" s="46">
        <f t="shared" si="5"/>
        <v>5868</v>
      </c>
      <c r="K67" s="46">
        <v>2000</v>
      </c>
      <c r="L67" s="46">
        <v>860</v>
      </c>
      <c r="M67" s="46">
        <f>SUM(G67:L67)</f>
        <v>79156</v>
      </c>
      <c r="N67" s="28">
        <v>0</v>
      </c>
      <c r="O67" s="28">
        <v>0</v>
      </c>
      <c r="P67" s="28">
        <v>10000</v>
      </c>
      <c r="Q67" s="28">
        <v>0</v>
      </c>
      <c r="R67" s="25">
        <v>2000</v>
      </c>
      <c r="S67" s="28">
        <v>0</v>
      </c>
      <c r="T67" s="28">
        <v>60</v>
      </c>
      <c r="U67" s="28">
        <v>0</v>
      </c>
      <c r="V67" s="28">
        <v>200</v>
      </c>
      <c r="W67" s="28">
        <v>225</v>
      </c>
      <c r="X67" s="28">
        <v>0</v>
      </c>
      <c r="Y67" s="28">
        <f t="shared" si="7"/>
        <v>12485</v>
      </c>
      <c r="Z67" s="46">
        <f t="shared" si="8"/>
        <v>66671</v>
      </c>
      <c r="AB67" s="47">
        <f t="shared" si="13"/>
        <v>79156</v>
      </c>
      <c r="AC67" s="47">
        <f t="shared" si="14"/>
        <v>12485</v>
      </c>
      <c r="AD67" s="47">
        <f t="shared" si="15"/>
        <v>66671</v>
      </c>
      <c r="AE67" s="47">
        <f t="shared" si="9"/>
        <v>0</v>
      </c>
      <c r="AF67" s="47">
        <f t="shared" si="10"/>
        <v>0</v>
      </c>
      <c r="AG67" s="47">
        <f t="shared" si="11"/>
        <v>0</v>
      </c>
    </row>
    <row r="68" spans="1:33" s="47" customFormat="1" ht="18" customHeight="1" x14ac:dyDescent="0.25">
      <c r="A68" s="46">
        <v>66</v>
      </c>
      <c r="B68" s="46">
        <v>2224638</v>
      </c>
      <c r="C68" s="46">
        <v>14344706</v>
      </c>
      <c r="D68" s="46" t="s">
        <v>101</v>
      </c>
      <c r="E68" s="46" t="s">
        <v>98</v>
      </c>
      <c r="F68" s="46">
        <v>38130</v>
      </c>
      <c r="G68" s="46">
        <f t="shared" si="17"/>
        <v>58680</v>
      </c>
      <c r="H68" s="46">
        <v>0</v>
      </c>
      <c r="I68" s="46">
        <f t="shared" ref="I68:I71" si="18">ROUND(G68*20.02%,0)</f>
        <v>11748</v>
      </c>
      <c r="J68" s="46">
        <f t="shared" ref="J68:J71" si="19">ROUND(G68*10%,0)</f>
        <v>5868</v>
      </c>
      <c r="K68" s="46">
        <v>2000</v>
      </c>
      <c r="L68" s="46">
        <v>860</v>
      </c>
      <c r="M68" s="46">
        <f t="shared" ref="M68:M71" si="20">SUM(G68:L68)</f>
        <v>79156</v>
      </c>
      <c r="N68" s="28">
        <v>0</v>
      </c>
      <c r="O68" s="28">
        <v>0</v>
      </c>
      <c r="P68" s="28">
        <v>7000</v>
      </c>
      <c r="Q68" s="28">
        <v>0</v>
      </c>
      <c r="R68" s="25">
        <v>2000</v>
      </c>
      <c r="S68" s="28">
        <v>0</v>
      </c>
      <c r="T68" s="28">
        <v>60</v>
      </c>
      <c r="U68" s="28">
        <v>0</v>
      </c>
      <c r="V68" s="28">
        <v>200</v>
      </c>
      <c r="W68" s="28">
        <v>225</v>
      </c>
      <c r="X68" s="28">
        <v>0</v>
      </c>
      <c r="Y68" s="28">
        <f t="shared" ref="Y68:Y71" si="21">SUM(N68:X68)</f>
        <v>9485</v>
      </c>
      <c r="Z68" s="46">
        <f t="shared" ref="Z68:Z71" si="22">M68-Y68</f>
        <v>69671</v>
      </c>
      <c r="AB68" s="47">
        <f t="shared" si="13"/>
        <v>79156</v>
      </c>
      <c r="AC68" s="47">
        <f t="shared" si="14"/>
        <v>9485</v>
      </c>
      <c r="AD68" s="47">
        <f t="shared" si="15"/>
        <v>69671</v>
      </c>
      <c r="AE68" s="47">
        <f t="shared" ref="AE68:AE71" si="23">M68-AB68</f>
        <v>0</v>
      </c>
      <c r="AF68" s="47">
        <f t="shared" ref="AF68:AF71" si="24">Y68-AC68</f>
        <v>0</v>
      </c>
      <c r="AG68" s="47">
        <f t="shared" ref="AG68:AG71" si="25">Z68-AD68</f>
        <v>0</v>
      </c>
    </row>
    <row r="69" spans="1:33" s="47" customFormat="1" ht="18" customHeight="1" x14ac:dyDescent="0.25">
      <c r="A69" s="46">
        <v>67</v>
      </c>
      <c r="B69" s="46">
        <v>2224224</v>
      </c>
      <c r="C69" s="46">
        <v>14344432</v>
      </c>
      <c r="D69" s="46" t="s">
        <v>102</v>
      </c>
      <c r="E69" s="46" t="s">
        <v>98</v>
      </c>
      <c r="F69" s="46">
        <v>39160</v>
      </c>
      <c r="G69" s="46">
        <f t="shared" si="17"/>
        <v>60260</v>
      </c>
      <c r="H69" s="46">
        <v>0</v>
      </c>
      <c r="I69" s="46">
        <f t="shared" si="18"/>
        <v>12064</v>
      </c>
      <c r="J69" s="46">
        <f t="shared" si="19"/>
        <v>6026</v>
      </c>
      <c r="K69" s="46">
        <v>2000</v>
      </c>
      <c r="L69" s="46">
        <v>860</v>
      </c>
      <c r="M69" s="46">
        <f t="shared" si="20"/>
        <v>81210</v>
      </c>
      <c r="N69" s="28">
        <v>0</v>
      </c>
      <c r="O69" s="28">
        <v>0</v>
      </c>
      <c r="P69" s="28">
        <v>6500</v>
      </c>
      <c r="Q69" s="28">
        <v>2500</v>
      </c>
      <c r="R69" s="25">
        <v>2000</v>
      </c>
      <c r="S69" s="28">
        <v>0</v>
      </c>
      <c r="T69" s="28">
        <v>60</v>
      </c>
      <c r="U69" s="28">
        <v>0</v>
      </c>
      <c r="V69" s="28">
        <v>200</v>
      </c>
      <c r="W69" s="28">
        <v>225</v>
      </c>
      <c r="X69" s="28">
        <v>0</v>
      </c>
      <c r="Y69" s="28">
        <f t="shared" si="21"/>
        <v>11485</v>
      </c>
      <c r="Z69" s="46">
        <f t="shared" si="22"/>
        <v>69725</v>
      </c>
      <c r="AB69" s="47">
        <f t="shared" si="13"/>
        <v>82070</v>
      </c>
      <c r="AC69" s="47">
        <f t="shared" si="14"/>
        <v>17485</v>
      </c>
      <c r="AD69" s="47">
        <f t="shared" si="15"/>
        <v>64585</v>
      </c>
      <c r="AE69" s="47">
        <f t="shared" si="23"/>
        <v>-860</v>
      </c>
      <c r="AF69" s="47">
        <f t="shared" si="24"/>
        <v>-6000</v>
      </c>
      <c r="AG69" s="47">
        <f t="shared" si="25"/>
        <v>5140</v>
      </c>
    </row>
    <row r="70" spans="1:33" s="47" customFormat="1" ht="18" customHeight="1" x14ac:dyDescent="0.25">
      <c r="A70" s="46">
        <v>68</v>
      </c>
      <c r="B70" s="46">
        <v>2224223</v>
      </c>
      <c r="C70" s="46">
        <v>14344431</v>
      </c>
      <c r="D70" s="46" t="s">
        <v>103</v>
      </c>
      <c r="E70" s="46" t="s">
        <v>18</v>
      </c>
      <c r="F70" s="46">
        <v>39160</v>
      </c>
      <c r="G70" s="46">
        <f t="shared" si="17"/>
        <v>60260</v>
      </c>
      <c r="H70" s="46">
        <v>0</v>
      </c>
      <c r="I70" s="46">
        <f t="shared" si="18"/>
        <v>12064</v>
      </c>
      <c r="J70" s="46">
        <f t="shared" si="19"/>
        <v>6026</v>
      </c>
      <c r="K70" s="46">
        <v>2000</v>
      </c>
      <c r="L70" s="46">
        <v>860</v>
      </c>
      <c r="M70" s="46">
        <f t="shared" si="20"/>
        <v>81210</v>
      </c>
      <c r="N70" s="28">
        <v>0</v>
      </c>
      <c r="O70" s="28">
        <v>0</v>
      </c>
      <c r="P70" s="28">
        <v>5000</v>
      </c>
      <c r="Q70" s="28">
        <v>0</v>
      </c>
      <c r="R70" s="25">
        <v>1400</v>
      </c>
      <c r="S70" s="28">
        <v>0</v>
      </c>
      <c r="T70" s="28">
        <v>60</v>
      </c>
      <c r="U70" s="28">
        <v>0</v>
      </c>
      <c r="V70" s="28">
        <v>200</v>
      </c>
      <c r="W70" s="28">
        <v>0</v>
      </c>
      <c r="X70" s="28">
        <v>0</v>
      </c>
      <c r="Y70" s="28">
        <f t="shared" si="21"/>
        <v>6660</v>
      </c>
      <c r="Z70" s="46">
        <f t="shared" si="22"/>
        <v>74550</v>
      </c>
      <c r="AB70" s="47">
        <f t="shared" si="13"/>
        <v>82070</v>
      </c>
      <c r="AC70" s="47">
        <f t="shared" si="14"/>
        <v>13060</v>
      </c>
      <c r="AD70" s="47">
        <f t="shared" si="15"/>
        <v>69010</v>
      </c>
      <c r="AE70" s="47">
        <f t="shared" si="23"/>
        <v>-860</v>
      </c>
      <c r="AF70" s="47">
        <f t="shared" si="24"/>
        <v>-6400</v>
      </c>
      <c r="AG70" s="47">
        <f t="shared" si="25"/>
        <v>5540</v>
      </c>
    </row>
    <row r="71" spans="1:33" s="47" customFormat="1" ht="18" customHeight="1" x14ac:dyDescent="0.25">
      <c r="A71" s="46">
        <v>69</v>
      </c>
      <c r="B71" s="46">
        <v>2224657</v>
      </c>
      <c r="C71" s="46">
        <v>14344719</v>
      </c>
      <c r="D71" s="46" t="s">
        <v>104</v>
      </c>
      <c r="E71" s="46" t="s">
        <v>10</v>
      </c>
      <c r="F71" s="46">
        <v>43680</v>
      </c>
      <c r="G71" s="46">
        <f t="shared" si="17"/>
        <v>67190</v>
      </c>
      <c r="H71" s="46">
        <v>0</v>
      </c>
      <c r="I71" s="46">
        <f t="shared" si="18"/>
        <v>13451</v>
      </c>
      <c r="J71" s="46">
        <f t="shared" si="19"/>
        <v>6719</v>
      </c>
      <c r="K71" s="46">
        <v>2000</v>
      </c>
      <c r="L71" s="46">
        <v>1050</v>
      </c>
      <c r="M71" s="46">
        <f t="shared" si="20"/>
        <v>90410</v>
      </c>
      <c r="N71" s="28">
        <v>0</v>
      </c>
      <c r="O71" s="28">
        <v>0</v>
      </c>
      <c r="P71" s="28">
        <v>3000</v>
      </c>
      <c r="Q71" s="28">
        <v>0</v>
      </c>
      <c r="R71" s="28">
        <v>1400</v>
      </c>
      <c r="S71" s="28">
        <v>0</v>
      </c>
      <c r="T71" s="28">
        <v>60</v>
      </c>
      <c r="U71" s="28">
        <v>0</v>
      </c>
      <c r="V71" s="28">
        <v>200</v>
      </c>
      <c r="W71" s="28">
        <v>225</v>
      </c>
      <c r="X71" s="28">
        <v>0</v>
      </c>
      <c r="Y71" s="28">
        <f t="shared" si="21"/>
        <v>4885</v>
      </c>
      <c r="Z71" s="46">
        <f t="shared" si="22"/>
        <v>85525</v>
      </c>
      <c r="AB71" s="47">
        <f t="shared" si="13"/>
        <v>91460</v>
      </c>
      <c r="AC71" s="47">
        <f t="shared" si="14"/>
        <v>21285</v>
      </c>
      <c r="AD71" s="47">
        <f t="shared" si="15"/>
        <v>70175</v>
      </c>
      <c r="AE71" s="47">
        <f t="shared" si="23"/>
        <v>-1050</v>
      </c>
      <c r="AF71" s="47">
        <f t="shared" si="24"/>
        <v>-16400</v>
      </c>
      <c r="AG71" s="47">
        <f t="shared" si="25"/>
        <v>15350</v>
      </c>
    </row>
    <row r="72" spans="1:33" s="44" customFormat="1" ht="55.5" customHeight="1" x14ac:dyDescent="0.25">
      <c r="A72" s="42"/>
      <c r="B72" s="42"/>
      <c r="C72" s="42"/>
      <c r="D72" s="42"/>
      <c r="E72" s="42"/>
      <c r="F72" s="42"/>
      <c r="G72" s="42">
        <f t="shared" ref="G72:Z72" si="26">SUM(G3:G71)</f>
        <v>4034880</v>
      </c>
      <c r="H72" s="42">
        <f t="shared" si="26"/>
        <v>1775</v>
      </c>
      <c r="I72" s="42">
        <f t="shared" si="26"/>
        <v>807788</v>
      </c>
      <c r="J72" s="42">
        <f t="shared" si="26"/>
        <v>403488</v>
      </c>
      <c r="K72" s="42">
        <f t="shared" si="26"/>
        <v>129696</v>
      </c>
      <c r="L72" s="42">
        <f t="shared" si="26"/>
        <v>57190</v>
      </c>
      <c r="M72" s="42">
        <f t="shared" si="26"/>
        <v>5434817</v>
      </c>
      <c r="N72" s="43">
        <f t="shared" si="26"/>
        <v>62219</v>
      </c>
      <c r="O72" s="43">
        <f t="shared" si="26"/>
        <v>0</v>
      </c>
      <c r="P72" s="43">
        <f t="shared" si="26"/>
        <v>264680</v>
      </c>
      <c r="Q72" s="43">
        <f t="shared" si="26"/>
        <v>3000</v>
      </c>
      <c r="R72" s="43">
        <f t="shared" si="26"/>
        <v>96950</v>
      </c>
      <c r="S72" s="43">
        <f t="shared" si="26"/>
        <v>3090</v>
      </c>
      <c r="T72" s="45">
        <f t="shared" si="26"/>
        <v>4065</v>
      </c>
      <c r="U72" s="43">
        <f t="shared" si="26"/>
        <v>94637</v>
      </c>
      <c r="V72" s="45">
        <f t="shared" si="26"/>
        <v>13800</v>
      </c>
      <c r="W72" s="45">
        <f t="shared" si="26"/>
        <v>15825</v>
      </c>
      <c r="X72" s="43">
        <f t="shared" si="26"/>
        <v>0</v>
      </c>
      <c r="Y72" s="43">
        <f t="shared" si="26"/>
        <v>558266</v>
      </c>
      <c r="Z72" s="42">
        <f t="shared" si="26"/>
        <v>4876551</v>
      </c>
    </row>
  </sheetData>
  <autoFilter ref="A2:AG72"/>
  <mergeCells count="1">
    <mergeCell ref="A1:Z1"/>
  </mergeCells>
  <pageMargins left="0.25" right="0.25" top="0.37" bottom="0.38" header="0.3" footer="0.3"/>
  <pageSetup paperSize="9" scale="65"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1"/>
  <sheetViews>
    <sheetView workbookViewId="0">
      <selection activeCell="G11" sqref="G11"/>
    </sheetView>
  </sheetViews>
  <sheetFormatPr defaultRowHeight="15" x14ac:dyDescent="0.25"/>
  <sheetData>
    <row r="1" spans="1:3" x14ac:dyDescent="0.25">
      <c r="A1">
        <v>21200</v>
      </c>
      <c r="B1">
        <f>A2-A1</f>
        <v>600</v>
      </c>
      <c r="C1">
        <f>A1+B1</f>
        <v>21800</v>
      </c>
    </row>
    <row r="2" spans="1:3" x14ac:dyDescent="0.25">
      <c r="A2">
        <v>21800</v>
      </c>
      <c r="B2">
        <f t="shared" ref="B2:B65" si="0">A3-A2</f>
        <v>660</v>
      </c>
      <c r="C2">
        <f t="shared" ref="C2:C65" si="1">A2+B2</f>
        <v>22460</v>
      </c>
    </row>
    <row r="3" spans="1:3" x14ac:dyDescent="0.25">
      <c r="A3">
        <v>22460</v>
      </c>
      <c r="B3">
        <f t="shared" si="0"/>
        <v>660</v>
      </c>
      <c r="C3">
        <f t="shared" si="1"/>
        <v>23120</v>
      </c>
    </row>
    <row r="4" spans="1:3" x14ac:dyDescent="0.25">
      <c r="A4">
        <v>23120</v>
      </c>
      <c r="B4">
        <f t="shared" si="0"/>
        <v>660</v>
      </c>
      <c r="C4">
        <f t="shared" si="1"/>
        <v>23780</v>
      </c>
    </row>
    <row r="5" spans="1:3" x14ac:dyDescent="0.25">
      <c r="A5">
        <v>23780</v>
      </c>
      <c r="B5">
        <f t="shared" si="0"/>
        <v>720</v>
      </c>
      <c r="C5">
        <f t="shared" si="1"/>
        <v>24500</v>
      </c>
    </row>
    <row r="6" spans="1:3" x14ac:dyDescent="0.25">
      <c r="A6">
        <v>24500</v>
      </c>
      <c r="B6">
        <f t="shared" si="0"/>
        <v>720</v>
      </c>
      <c r="C6">
        <f t="shared" si="1"/>
        <v>25220</v>
      </c>
    </row>
    <row r="7" spans="1:3" x14ac:dyDescent="0.25">
      <c r="A7">
        <v>25220</v>
      </c>
      <c r="B7">
        <f t="shared" si="0"/>
        <v>720</v>
      </c>
      <c r="C7">
        <f t="shared" si="1"/>
        <v>25940</v>
      </c>
    </row>
    <row r="8" spans="1:3" x14ac:dyDescent="0.25">
      <c r="A8">
        <v>25940</v>
      </c>
      <c r="B8">
        <f t="shared" si="0"/>
        <v>780</v>
      </c>
      <c r="C8">
        <f t="shared" si="1"/>
        <v>26720</v>
      </c>
    </row>
    <row r="9" spans="1:3" x14ac:dyDescent="0.25">
      <c r="A9">
        <v>26720</v>
      </c>
      <c r="B9">
        <f t="shared" si="0"/>
        <v>780</v>
      </c>
      <c r="C9">
        <f t="shared" si="1"/>
        <v>27500</v>
      </c>
    </row>
    <row r="10" spans="1:3" x14ac:dyDescent="0.25">
      <c r="A10">
        <v>27500</v>
      </c>
      <c r="B10">
        <f t="shared" si="0"/>
        <v>780</v>
      </c>
      <c r="C10">
        <f t="shared" si="1"/>
        <v>28280</v>
      </c>
    </row>
    <row r="11" spans="1:3" x14ac:dyDescent="0.25">
      <c r="A11">
        <v>28280</v>
      </c>
      <c r="B11">
        <f t="shared" si="0"/>
        <v>850</v>
      </c>
      <c r="C11">
        <f t="shared" si="1"/>
        <v>29130</v>
      </c>
    </row>
    <row r="12" spans="1:3" x14ac:dyDescent="0.25">
      <c r="A12">
        <v>29130</v>
      </c>
      <c r="B12">
        <f t="shared" si="0"/>
        <v>850</v>
      </c>
      <c r="C12">
        <f t="shared" si="1"/>
        <v>29980</v>
      </c>
    </row>
    <row r="13" spans="1:3" x14ac:dyDescent="0.25">
      <c r="A13">
        <v>29980</v>
      </c>
      <c r="B13">
        <f t="shared" si="0"/>
        <v>850</v>
      </c>
      <c r="C13">
        <f t="shared" si="1"/>
        <v>30830</v>
      </c>
    </row>
    <row r="14" spans="1:3" x14ac:dyDescent="0.25">
      <c r="A14">
        <v>30830</v>
      </c>
      <c r="B14">
        <f t="shared" si="0"/>
        <v>920</v>
      </c>
      <c r="C14">
        <f t="shared" si="1"/>
        <v>31750</v>
      </c>
    </row>
    <row r="15" spans="1:3" x14ac:dyDescent="0.25">
      <c r="A15">
        <v>31750</v>
      </c>
      <c r="B15">
        <f t="shared" si="0"/>
        <v>920</v>
      </c>
      <c r="C15">
        <f t="shared" si="1"/>
        <v>32670</v>
      </c>
    </row>
    <row r="16" spans="1:3" x14ac:dyDescent="0.25">
      <c r="A16">
        <v>32670</v>
      </c>
      <c r="B16">
        <f t="shared" si="0"/>
        <v>920</v>
      </c>
      <c r="C16">
        <f t="shared" si="1"/>
        <v>33590</v>
      </c>
    </row>
    <row r="17" spans="1:3" x14ac:dyDescent="0.25">
      <c r="A17">
        <v>33590</v>
      </c>
      <c r="B17">
        <f t="shared" si="0"/>
        <v>990</v>
      </c>
      <c r="C17">
        <f t="shared" si="1"/>
        <v>34580</v>
      </c>
    </row>
    <row r="18" spans="1:3" x14ac:dyDescent="0.25">
      <c r="A18">
        <v>34580</v>
      </c>
      <c r="B18">
        <f t="shared" si="0"/>
        <v>990</v>
      </c>
      <c r="C18">
        <f t="shared" si="1"/>
        <v>35570</v>
      </c>
    </row>
    <row r="19" spans="1:3" x14ac:dyDescent="0.25">
      <c r="A19">
        <v>35570</v>
      </c>
      <c r="B19">
        <f t="shared" si="0"/>
        <v>990</v>
      </c>
      <c r="C19">
        <f t="shared" si="1"/>
        <v>36560</v>
      </c>
    </row>
    <row r="20" spans="1:3" x14ac:dyDescent="0.25">
      <c r="A20">
        <v>36560</v>
      </c>
      <c r="B20">
        <f t="shared" si="0"/>
        <v>1080</v>
      </c>
      <c r="C20">
        <f t="shared" si="1"/>
        <v>37640</v>
      </c>
    </row>
    <row r="21" spans="1:3" x14ac:dyDescent="0.25">
      <c r="A21">
        <v>37640</v>
      </c>
      <c r="B21">
        <f t="shared" si="0"/>
        <v>1080</v>
      </c>
      <c r="C21">
        <f t="shared" si="1"/>
        <v>38720</v>
      </c>
    </row>
    <row r="22" spans="1:3" x14ac:dyDescent="0.25">
      <c r="A22">
        <v>38720</v>
      </c>
      <c r="B22">
        <f t="shared" si="0"/>
        <v>1080</v>
      </c>
      <c r="C22">
        <f t="shared" si="1"/>
        <v>39800</v>
      </c>
    </row>
    <row r="23" spans="1:3" x14ac:dyDescent="0.25">
      <c r="A23">
        <v>39800</v>
      </c>
      <c r="B23">
        <f t="shared" si="0"/>
        <v>1170</v>
      </c>
      <c r="C23">
        <f t="shared" si="1"/>
        <v>40970</v>
      </c>
    </row>
    <row r="24" spans="1:3" x14ac:dyDescent="0.25">
      <c r="A24">
        <v>40970</v>
      </c>
      <c r="B24">
        <f t="shared" si="0"/>
        <v>1170</v>
      </c>
      <c r="C24">
        <f t="shared" si="1"/>
        <v>42140</v>
      </c>
    </row>
    <row r="25" spans="1:3" x14ac:dyDescent="0.25">
      <c r="A25">
        <v>42140</v>
      </c>
      <c r="B25">
        <f t="shared" si="0"/>
        <v>1170</v>
      </c>
      <c r="C25">
        <f t="shared" si="1"/>
        <v>43310</v>
      </c>
    </row>
    <row r="26" spans="1:3" x14ac:dyDescent="0.25">
      <c r="A26">
        <v>43310</v>
      </c>
      <c r="B26">
        <f t="shared" si="0"/>
        <v>1260</v>
      </c>
      <c r="C26">
        <f t="shared" si="1"/>
        <v>44570</v>
      </c>
    </row>
    <row r="27" spans="1:3" x14ac:dyDescent="0.25">
      <c r="A27">
        <v>44570</v>
      </c>
      <c r="B27">
        <f t="shared" si="0"/>
        <v>1260</v>
      </c>
      <c r="C27">
        <f t="shared" si="1"/>
        <v>45830</v>
      </c>
    </row>
    <row r="28" spans="1:3" x14ac:dyDescent="0.25">
      <c r="A28">
        <v>45830</v>
      </c>
      <c r="B28">
        <f t="shared" si="0"/>
        <v>1260</v>
      </c>
      <c r="C28">
        <f t="shared" si="1"/>
        <v>47090</v>
      </c>
    </row>
    <row r="29" spans="1:3" x14ac:dyDescent="0.25">
      <c r="A29">
        <v>47090</v>
      </c>
      <c r="B29">
        <f t="shared" si="0"/>
        <v>1350</v>
      </c>
      <c r="C29">
        <f t="shared" si="1"/>
        <v>48440</v>
      </c>
    </row>
    <row r="30" spans="1:3" x14ac:dyDescent="0.25">
      <c r="A30">
        <v>48440</v>
      </c>
      <c r="B30">
        <f t="shared" si="0"/>
        <v>1350</v>
      </c>
      <c r="C30">
        <f t="shared" si="1"/>
        <v>49790</v>
      </c>
    </row>
    <row r="31" spans="1:3" x14ac:dyDescent="0.25">
      <c r="A31">
        <v>49790</v>
      </c>
      <c r="B31">
        <f t="shared" si="0"/>
        <v>1350</v>
      </c>
      <c r="C31">
        <f t="shared" si="1"/>
        <v>51140</v>
      </c>
    </row>
    <row r="32" spans="1:3" x14ac:dyDescent="0.25">
      <c r="A32">
        <v>51140</v>
      </c>
      <c r="B32">
        <f t="shared" si="0"/>
        <v>1460</v>
      </c>
      <c r="C32">
        <f t="shared" si="1"/>
        <v>52600</v>
      </c>
    </row>
    <row r="33" spans="1:3" x14ac:dyDescent="0.25">
      <c r="A33">
        <v>52600</v>
      </c>
      <c r="B33">
        <f t="shared" si="0"/>
        <v>1460</v>
      </c>
      <c r="C33">
        <f t="shared" si="1"/>
        <v>54060</v>
      </c>
    </row>
    <row r="34" spans="1:3" x14ac:dyDescent="0.25">
      <c r="A34">
        <v>54060</v>
      </c>
      <c r="B34">
        <f t="shared" si="0"/>
        <v>1460</v>
      </c>
      <c r="C34">
        <f t="shared" si="1"/>
        <v>55520</v>
      </c>
    </row>
    <row r="35" spans="1:3" x14ac:dyDescent="0.25">
      <c r="A35">
        <v>55520</v>
      </c>
      <c r="B35">
        <f t="shared" si="0"/>
        <v>1580</v>
      </c>
      <c r="C35">
        <f t="shared" si="1"/>
        <v>57100</v>
      </c>
    </row>
    <row r="36" spans="1:3" x14ac:dyDescent="0.25">
      <c r="A36">
        <v>57100</v>
      </c>
      <c r="B36">
        <f t="shared" si="0"/>
        <v>1580</v>
      </c>
      <c r="C36">
        <f t="shared" si="1"/>
        <v>58680</v>
      </c>
    </row>
    <row r="37" spans="1:3" x14ac:dyDescent="0.25">
      <c r="A37">
        <v>58680</v>
      </c>
      <c r="B37">
        <f t="shared" si="0"/>
        <v>1580</v>
      </c>
      <c r="C37">
        <f t="shared" si="1"/>
        <v>60260</v>
      </c>
    </row>
    <row r="38" spans="1:3" x14ac:dyDescent="0.25">
      <c r="A38">
        <v>60260</v>
      </c>
      <c r="B38">
        <f t="shared" si="0"/>
        <v>1700</v>
      </c>
      <c r="C38">
        <f t="shared" si="1"/>
        <v>61960</v>
      </c>
    </row>
    <row r="39" spans="1:3" x14ac:dyDescent="0.25">
      <c r="A39">
        <v>61960</v>
      </c>
      <c r="B39">
        <f t="shared" si="0"/>
        <v>1700</v>
      </c>
      <c r="C39">
        <f t="shared" si="1"/>
        <v>63660</v>
      </c>
    </row>
    <row r="40" spans="1:3" x14ac:dyDescent="0.25">
      <c r="A40">
        <v>63660</v>
      </c>
      <c r="B40">
        <f t="shared" si="0"/>
        <v>1700</v>
      </c>
      <c r="C40">
        <f t="shared" si="1"/>
        <v>65360</v>
      </c>
    </row>
    <row r="41" spans="1:3" x14ac:dyDescent="0.25">
      <c r="A41">
        <v>65360</v>
      </c>
      <c r="B41">
        <f t="shared" si="0"/>
        <v>1830</v>
      </c>
      <c r="C41">
        <f t="shared" si="1"/>
        <v>67190</v>
      </c>
    </row>
    <row r="42" spans="1:3" x14ac:dyDescent="0.25">
      <c r="A42">
        <v>67190</v>
      </c>
      <c r="B42">
        <f t="shared" si="0"/>
        <v>1830</v>
      </c>
      <c r="C42">
        <f t="shared" si="1"/>
        <v>69020</v>
      </c>
    </row>
    <row r="43" spans="1:3" x14ac:dyDescent="0.25">
      <c r="A43">
        <v>69020</v>
      </c>
      <c r="B43">
        <f t="shared" si="0"/>
        <v>1830</v>
      </c>
      <c r="C43">
        <f t="shared" si="1"/>
        <v>70850</v>
      </c>
    </row>
    <row r="44" spans="1:3" x14ac:dyDescent="0.25">
      <c r="A44">
        <v>70850</v>
      </c>
      <c r="B44">
        <f t="shared" si="0"/>
        <v>1960</v>
      </c>
      <c r="C44">
        <f t="shared" si="1"/>
        <v>72810</v>
      </c>
    </row>
    <row r="45" spans="1:3" x14ac:dyDescent="0.25">
      <c r="A45">
        <v>72810</v>
      </c>
      <c r="B45">
        <f t="shared" si="0"/>
        <v>1960</v>
      </c>
      <c r="C45">
        <f t="shared" si="1"/>
        <v>74770</v>
      </c>
    </row>
    <row r="46" spans="1:3" x14ac:dyDescent="0.25">
      <c r="A46">
        <v>74770</v>
      </c>
      <c r="B46">
        <f t="shared" si="0"/>
        <v>1960</v>
      </c>
      <c r="C46">
        <f t="shared" si="1"/>
        <v>76730</v>
      </c>
    </row>
    <row r="47" spans="1:3" x14ac:dyDescent="0.25">
      <c r="A47">
        <v>76730</v>
      </c>
      <c r="B47">
        <f t="shared" si="0"/>
        <v>2090</v>
      </c>
      <c r="C47">
        <f t="shared" si="1"/>
        <v>78820</v>
      </c>
    </row>
    <row r="48" spans="1:3" x14ac:dyDescent="0.25">
      <c r="A48">
        <v>78820</v>
      </c>
      <c r="B48">
        <f t="shared" si="0"/>
        <v>2090</v>
      </c>
      <c r="C48">
        <f t="shared" si="1"/>
        <v>80910</v>
      </c>
    </row>
    <row r="49" spans="1:3" x14ac:dyDescent="0.25">
      <c r="A49">
        <v>80910</v>
      </c>
      <c r="B49">
        <f t="shared" si="0"/>
        <v>2090</v>
      </c>
      <c r="C49">
        <f t="shared" si="1"/>
        <v>83000</v>
      </c>
    </row>
    <row r="50" spans="1:3" x14ac:dyDescent="0.25">
      <c r="A50">
        <v>83000</v>
      </c>
      <c r="B50">
        <f t="shared" si="0"/>
        <v>2240</v>
      </c>
      <c r="C50">
        <f t="shared" si="1"/>
        <v>85240</v>
      </c>
    </row>
    <row r="51" spans="1:3" x14ac:dyDescent="0.25">
      <c r="A51">
        <v>85240</v>
      </c>
      <c r="B51">
        <f t="shared" si="0"/>
        <v>2240</v>
      </c>
      <c r="C51">
        <f t="shared" si="1"/>
        <v>87480</v>
      </c>
    </row>
    <row r="52" spans="1:3" x14ac:dyDescent="0.25">
      <c r="A52">
        <v>87480</v>
      </c>
      <c r="B52">
        <f t="shared" si="0"/>
        <v>2240</v>
      </c>
      <c r="C52">
        <f t="shared" si="1"/>
        <v>89720</v>
      </c>
    </row>
    <row r="53" spans="1:3" x14ac:dyDescent="0.25">
      <c r="A53">
        <v>89720</v>
      </c>
      <c r="B53">
        <f t="shared" si="0"/>
        <v>2390</v>
      </c>
      <c r="C53">
        <f t="shared" si="1"/>
        <v>92110</v>
      </c>
    </row>
    <row r="54" spans="1:3" x14ac:dyDescent="0.25">
      <c r="A54">
        <v>92110</v>
      </c>
      <c r="B54">
        <f t="shared" si="0"/>
        <v>2390</v>
      </c>
      <c r="C54">
        <f t="shared" si="1"/>
        <v>94500</v>
      </c>
    </row>
    <row r="55" spans="1:3" x14ac:dyDescent="0.25">
      <c r="A55">
        <v>94500</v>
      </c>
      <c r="B55">
        <f t="shared" si="0"/>
        <v>2390</v>
      </c>
      <c r="C55">
        <f t="shared" si="1"/>
        <v>96890</v>
      </c>
    </row>
    <row r="56" spans="1:3" x14ac:dyDescent="0.25">
      <c r="A56">
        <v>96890</v>
      </c>
      <c r="B56">
        <f t="shared" si="0"/>
        <v>2540</v>
      </c>
      <c r="C56">
        <f t="shared" si="1"/>
        <v>99430</v>
      </c>
    </row>
    <row r="57" spans="1:3" x14ac:dyDescent="0.25">
      <c r="A57">
        <v>99430</v>
      </c>
      <c r="B57">
        <f t="shared" si="0"/>
        <v>2540</v>
      </c>
      <c r="C57">
        <f t="shared" si="1"/>
        <v>101970</v>
      </c>
    </row>
    <row r="58" spans="1:3" x14ac:dyDescent="0.25">
      <c r="A58">
        <v>101970</v>
      </c>
      <c r="B58">
        <f t="shared" si="0"/>
        <v>2540</v>
      </c>
      <c r="C58">
        <f t="shared" si="1"/>
        <v>104510</v>
      </c>
    </row>
    <row r="59" spans="1:3" x14ac:dyDescent="0.25">
      <c r="A59">
        <v>104510</v>
      </c>
      <c r="B59">
        <f t="shared" si="0"/>
        <v>2700</v>
      </c>
      <c r="C59">
        <f t="shared" si="1"/>
        <v>107210</v>
      </c>
    </row>
    <row r="60" spans="1:3" x14ac:dyDescent="0.25">
      <c r="A60">
        <v>107210</v>
      </c>
      <c r="B60">
        <f t="shared" si="0"/>
        <v>2700</v>
      </c>
      <c r="C60">
        <f t="shared" si="1"/>
        <v>109910</v>
      </c>
    </row>
    <row r="61" spans="1:3" x14ac:dyDescent="0.25">
      <c r="A61">
        <v>109910</v>
      </c>
      <c r="B61">
        <f t="shared" si="0"/>
        <v>2700</v>
      </c>
      <c r="C61">
        <f t="shared" si="1"/>
        <v>112610</v>
      </c>
    </row>
    <row r="62" spans="1:3" x14ac:dyDescent="0.25">
      <c r="A62">
        <v>112610</v>
      </c>
      <c r="B62">
        <f t="shared" si="0"/>
        <v>2890</v>
      </c>
      <c r="C62">
        <f t="shared" si="1"/>
        <v>115500</v>
      </c>
    </row>
    <row r="63" spans="1:3" x14ac:dyDescent="0.25">
      <c r="A63">
        <v>115500</v>
      </c>
      <c r="B63">
        <f t="shared" si="0"/>
        <v>2890</v>
      </c>
      <c r="C63">
        <f t="shared" si="1"/>
        <v>118390</v>
      </c>
    </row>
    <row r="64" spans="1:3" x14ac:dyDescent="0.25">
      <c r="A64">
        <v>118390</v>
      </c>
      <c r="B64">
        <f t="shared" si="0"/>
        <v>2890</v>
      </c>
      <c r="C64">
        <f t="shared" si="1"/>
        <v>121280</v>
      </c>
    </row>
    <row r="65" spans="1:3" x14ac:dyDescent="0.25">
      <c r="A65">
        <v>121280</v>
      </c>
      <c r="B65">
        <f t="shared" si="0"/>
        <v>3100</v>
      </c>
      <c r="C65">
        <f t="shared" si="1"/>
        <v>124380</v>
      </c>
    </row>
    <row r="66" spans="1:3" x14ac:dyDescent="0.25">
      <c r="A66">
        <v>124380</v>
      </c>
      <c r="B66">
        <f t="shared" ref="B66:B81" si="2">A67-A66</f>
        <v>3100</v>
      </c>
      <c r="C66">
        <f t="shared" ref="C66:C81" si="3">A66+B66</f>
        <v>127480</v>
      </c>
    </row>
    <row r="67" spans="1:3" x14ac:dyDescent="0.25">
      <c r="A67">
        <v>127480</v>
      </c>
      <c r="B67">
        <f t="shared" si="2"/>
        <v>3100</v>
      </c>
      <c r="C67">
        <f t="shared" si="3"/>
        <v>130580</v>
      </c>
    </row>
    <row r="68" spans="1:3" x14ac:dyDescent="0.25">
      <c r="A68">
        <v>130580</v>
      </c>
      <c r="B68">
        <f t="shared" si="2"/>
        <v>3320</v>
      </c>
      <c r="C68">
        <f t="shared" si="3"/>
        <v>133900</v>
      </c>
    </row>
    <row r="69" spans="1:3" x14ac:dyDescent="0.25">
      <c r="A69">
        <v>133900</v>
      </c>
      <c r="B69">
        <f t="shared" si="2"/>
        <v>3320</v>
      </c>
      <c r="C69">
        <f t="shared" si="3"/>
        <v>137220</v>
      </c>
    </row>
    <row r="70" spans="1:3" x14ac:dyDescent="0.25">
      <c r="A70">
        <v>137220</v>
      </c>
      <c r="B70">
        <f t="shared" si="2"/>
        <v>3320</v>
      </c>
      <c r="C70">
        <f t="shared" si="3"/>
        <v>140540</v>
      </c>
    </row>
    <row r="71" spans="1:3" x14ac:dyDescent="0.25">
      <c r="A71">
        <v>140540</v>
      </c>
      <c r="B71">
        <f t="shared" si="2"/>
        <v>3610</v>
      </c>
      <c r="C71">
        <f t="shared" si="3"/>
        <v>144150</v>
      </c>
    </row>
    <row r="72" spans="1:3" x14ac:dyDescent="0.25">
      <c r="A72">
        <v>144150</v>
      </c>
      <c r="B72">
        <f t="shared" si="2"/>
        <v>3610</v>
      </c>
      <c r="C72">
        <f t="shared" si="3"/>
        <v>147760</v>
      </c>
    </row>
    <row r="73" spans="1:3" x14ac:dyDescent="0.25">
      <c r="A73">
        <v>147760</v>
      </c>
      <c r="B73">
        <f t="shared" si="2"/>
        <v>3610</v>
      </c>
      <c r="C73">
        <f t="shared" si="3"/>
        <v>151370</v>
      </c>
    </row>
    <row r="74" spans="1:3" x14ac:dyDescent="0.25">
      <c r="A74">
        <v>151370</v>
      </c>
      <c r="B74">
        <f t="shared" si="2"/>
        <v>3610</v>
      </c>
      <c r="C74">
        <f t="shared" si="3"/>
        <v>154980</v>
      </c>
    </row>
    <row r="75" spans="1:3" x14ac:dyDescent="0.25">
      <c r="A75">
        <v>154980</v>
      </c>
      <c r="B75">
        <f t="shared" si="2"/>
        <v>3900</v>
      </c>
      <c r="C75">
        <f t="shared" si="3"/>
        <v>158880</v>
      </c>
    </row>
    <row r="76" spans="1:3" x14ac:dyDescent="0.25">
      <c r="A76">
        <v>158880</v>
      </c>
      <c r="B76">
        <f t="shared" si="2"/>
        <v>3900</v>
      </c>
      <c r="C76">
        <f t="shared" si="3"/>
        <v>162780</v>
      </c>
    </row>
    <row r="77" spans="1:3" x14ac:dyDescent="0.25">
      <c r="A77">
        <v>162780</v>
      </c>
      <c r="B77">
        <f t="shared" si="2"/>
        <v>3900</v>
      </c>
      <c r="C77">
        <f t="shared" si="3"/>
        <v>166680</v>
      </c>
    </row>
    <row r="78" spans="1:3" x14ac:dyDescent="0.25">
      <c r="A78">
        <v>166680</v>
      </c>
      <c r="B78">
        <f t="shared" si="2"/>
        <v>3900</v>
      </c>
      <c r="C78">
        <f t="shared" si="3"/>
        <v>170580</v>
      </c>
    </row>
    <row r="79" spans="1:3" x14ac:dyDescent="0.25">
      <c r="A79">
        <v>170580</v>
      </c>
      <c r="B79">
        <f t="shared" si="2"/>
        <v>4210</v>
      </c>
      <c r="C79">
        <f t="shared" si="3"/>
        <v>174790</v>
      </c>
    </row>
    <row r="80" spans="1:3" x14ac:dyDescent="0.25">
      <c r="A80">
        <v>174790</v>
      </c>
      <c r="B80">
        <f t="shared" si="2"/>
        <v>4210</v>
      </c>
      <c r="C80">
        <f t="shared" si="3"/>
        <v>179000</v>
      </c>
    </row>
    <row r="81" spans="1:1" x14ac:dyDescent="0.25">
      <c r="A81">
        <v>179000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1"/>
  <sheetViews>
    <sheetView view="pageBreakPreview" topLeftCell="A57" zoomScaleNormal="100" zoomScaleSheetLayoutView="100" workbookViewId="0">
      <selection activeCell="M70" sqref="M70"/>
    </sheetView>
  </sheetViews>
  <sheetFormatPr defaultRowHeight="16.5" x14ac:dyDescent="0.3"/>
  <cols>
    <col min="1" max="1" width="4.85546875" style="74" customWidth="1"/>
    <col min="2" max="2" width="10.85546875" style="74" customWidth="1"/>
    <col min="3" max="3" width="21.7109375" style="74" customWidth="1"/>
    <col min="4" max="4" width="18.85546875" style="74" customWidth="1"/>
    <col min="5" max="5" width="8.140625" style="74" customWidth="1"/>
    <col min="6" max="6" width="12.5703125" style="74" customWidth="1"/>
    <col min="7" max="9" width="9.140625" style="74"/>
    <col min="10" max="10" width="9.140625" style="74" customWidth="1"/>
    <col min="11" max="14" width="9.140625" style="70"/>
    <col min="15" max="15" width="36.7109375" style="70" bestFit="1" customWidth="1"/>
    <col min="16" max="16384" width="9.140625" style="70"/>
  </cols>
  <sheetData>
    <row r="1" spans="1:10" ht="18" x14ac:dyDescent="0.3">
      <c r="A1" s="93" t="s">
        <v>311</v>
      </c>
      <c r="B1" s="93"/>
      <c r="C1" s="93"/>
      <c r="D1" s="93"/>
      <c r="E1" s="93"/>
      <c r="F1" s="93"/>
      <c r="G1" s="93"/>
      <c r="H1" s="93"/>
      <c r="I1" s="93"/>
      <c r="J1" s="93"/>
    </row>
    <row r="2" spans="1:10" x14ac:dyDescent="0.3">
      <c r="A2" s="69" t="s">
        <v>312</v>
      </c>
      <c r="B2" s="69"/>
      <c r="C2" s="69"/>
      <c r="D2" s="69"/>
      <c r="E2" s="69"/>
      <c r="F2" s="69"/>
      <c r="G2" s="69"/>
      <c r="H2" s="69"/>
      <c r="I2" s="69"/>
      <c r="J2" s="69"/>
    </row>
    <row r="4" spans="1:10" x14ac:dyDescent="0.3">
      <c r="A4" s="71" t="s">
        <v>313</v>
      </c>
      <c r="B4" s="71"/>
      <c r="C4" s="71"/>
      <c r="D4" s="71"/>
      <c r="E4" s="71"/>
      <c r="F4" s="71"/>
      <c r="G4" s="71"/>
      <c r="H4" s="72" t="s">
        <v>314</v>
      </c>
      <c r="I4" s="73">
        <v>44614</v>
      </c>
      <c r="J4" s="73"/>
    </row>
    <row r="5" spans="1:10" ht="9.75" customHeight="1" x14ac:dyDescent="0.3"/>
    <row r="6" spans="1:10" ht="41.25" customHeight="1" x14ac:dyDescent="0.3">
      <c r="C6" s="75" t="s">
        <v>315</v>
      </c>
      <c r="D6" s="76" t="s">
        <v>316</v>
      </c>
      <c r="E6" s="76"/>
      <c r="F6" s="76"/>
      <c r="G6" s="76"/>
      <c r="H6" s="76"/>
      <c r="I6" s="76"/>
      <c r="J6" s="76"/>
    </row>
    <row r="7" spans="1:10" x14ac:dyDescent="0.3">
      <c r="C7" s="77" t="s">
        <v>317</v>
      </c>
      <c r="D7" s="74" t="s">
        <v>318</v>
      </c>
    </row>
    <row r="8" spans="1:10" x14ac:dyDescent="0.3">
      <c r="D8" s="74" t="s">
        <v>319</v>
      </c>
    </row>
    <row r="9" spans="1:10" x14ac:dyDescent="0.3">
      <c r="D9" s="74" t="s">
        <v>320</v>
      </c>
    </row>
    <row r="10" spans="1:10" ht="8.25" customHeight="1" x14ac:dyDescent="0.3"/>
    <row r="11" spans="1:10" x14ac:dyDescent="0.3">
      <c r="A11" s="78" t="s">
        <v>321</v>
      </c>
      <c r="B11" s="79"/>
      <c r="C11" s="79"/>
      <c r="D11" s="79"/>
      <c r="E11" s="79"/>
      <c r="F11" s="79"/>
      <c r="G11" s="79"/>
      <c r="H11" s="79"/>
      <c r="I11" s="79"/>
      <c r="J11" s="79"/>
    </row>
    <row r="12" spans="1:10" x14ac:dyDescent="0.3">
      <c r="B12" s="74" t="s">
        <v>322</v>
      </c>
    </row>
    <row r="13" spans="1:10" ht="36" customHeight="1" x14ac:dyDescent="0.3">
      <c r="A13" s="89" t="s">
        <v>323</v>
      </c>
      <c r="B13" s="89"/>
      <c r="C13" s="89"/>
      <c r="D13" s="89"/>
      <c r="E13" s="89"/>
      <c r="F13" s="89"/>
      <c r="G13" s="89"/>
      <c r="H13" s="89"/>
      <c r="I13" s="89"/>
      <c r="J13" s="89"/>
    </row>
    <row r="14" spans="1:10" ht="4.5" customHeight="1" x14ac:dyDescent="0.3">
      <c r="A14" s="90"/>
      <c r="B14" s="90"/>
      <c r="C14" s="90"/>
      <c r="D14" s="90"/>
      <c r="E14" s="90"/>
      <c r="F14" s="90"/>
      <c r="G14" s="90"/>
      <c r="H14" s="90"/>
      <c r="I14" s="90"/>
      <c r="J14" s="90"/>
    </row>
    <row r="15" spans="1:10" ht="36.75" customHeight="1" x14ac:dyDescent="0.3">
      <c r="A15" s="89" t="s">
        <v>324</v>
      </c>
      <c r="B15" s="89"/>
      <c r="C15" s="89"/>
      <c r="D15" s="89"/>
      <c r="E15" s="89"/>
      <c r="F15" s="89"/>
      <c r="G15" s="89"/>
      <c r="H15" s="89"/>
      <c r="I15" s="89"/>
      <c r="J15" s="89"/>
    </row>
    <row r="16" spans="1:10" ht="6.75" customHeight="1" x14ac:dyDescent="0.3">
      <c r="A16" s="90"/>
      <c r="B16" s="90"/>
      <c r="C16" s="90"/>
      <c r="D16" s="90"/>
      <c r="E16" s="90"/>
      <c r="F16" s="90"/>
      <c r="G16" s="90"/>
      <c r="H16" s="90"/>
      <c r="I16" s="90"/>
      <c r="J16" s="90"/>
    </row>
    <row r="17" spans="1:15" x14ac:dyDescent="0.3">
      <c r="A17" s="89" t="s">
        <v>325</v>
      </c>
      <c r="B17" s="89"/>
      <c r="C17" s="89"/>
      <c r="D17" s="89"/>
      <c r="E17" s="89"/>
      <c r="F17" s="89"/>
      <c r="G17" s="89"/>
      <c r="H17" s="89"/>
      <c r="I17" s="89"/>
      <c r="J17" s="89"/>
    </row>
    <row r="18" spans="1:15" ht="6" customHeight="1" x14ac:dyDescent="0.3"/>
    <row r="19" spans="1:15" x14ac:dyDescent="0.3">
      <c r="A19" s="91" t="s">
        <v>326</v>
      </c>
      <c r="B19" s="91"/>
      <c r="C19" s="91"/>
      <c r="D19" s="91"/>
      <c r="E19" s="91"/>
      <c r="F19" s="91"/>
      <c r="G19" s="91"/>
      <c r="H19" s="91"/>
      <c r="I19" s="91"/>
      <c r="J19" s="91"/>
    </row>
    <row r="21" spans="1:15" x14ac:dyDescent="0.3">
      <c r="A21" s="69" t="s">
        <v>327</v>
      </c>
      <c r="B21" s="69"/>
      <c r="C21" s="69"/>
      <c r="D21" s="69"/>
      <c r="E21" s="69"/>
      <c r="F21" s="69"/>
      <c r="G21" s="69"/>
      <c r="H21" s="69"/>
      <c r="I21" s="69"/>
      <c r="J21" s="69"/>
      <c r="O21" s="80"/>
    </row>
    <row r="22" spans="1:15" s="80" customFormat="1" ht="33" x14ac:dyDescent="0.3">
      <c r="A22" s="81" t="s">
        <v>328</v>
      </c>
      <c r="B22" s="81" t="s">
        <v>231</v>
      </c>
      <c r="C22" s="81" t="s">
        <v>329</v>
      </c>
      <c r="D22" s="81" t="s">
        <v>330</v>
      </c>
      <c r="E22" s="81" t="s">
        <v>331</v>
      </c>
      <c r="F22" s="81" t="s">
        <v>332</v>
      </c>
      <c r="G22" s="81" t="s">
        <v>333</v>
      </c>
      <c r="H22" s="81" t="s">
        <v>334</v>
      </c>
      <c r="I22" s="81" t="s">
        <v>335</v>
      </c>
      <c r="J22" s="81" t="s">
        <v>336</v>
      </c>
      <c r="O22" s="82"/>
    </row>
    <row r="23" spans="1:15" x14ac:dyDescent="0.3">
      <c r="A23" s="83">
        <v>1</v>
      </c>
      <c r="B23" s="83">
        <v>14344460</v>
      </c>
      <c r="C23" s="84" t="str">
        <f>IFERROR(VLOOKUP(B23,GOVTBILL1,2,FALSE),VLOOKUP(B23,MPPBILL,2,FALSE))</f>
        <v>SURYANARAYANA YADLA</v>
      </c>
      <c r="D23" s="94" t="str">
        <f>IFERROR(VLOOKUP(B23,GOVTBILL1,3,FALSE),VLOOKUP(B23,MPPBILL,3,FALSE))</f>
        <v>GPS BALESU</v>
      </c>
      <c r="E23" s="83" t="str">
        <f>IFERROR(VLOOKUP(B23,DESIGNATION,4,FALSE),"")</f>
        <v>SGT</v>
      </c>
      <c r="F23" s="83"/>
      <c r="G23" s="84">
        <f>IFERROR(VLOOKUP(B23,GOVTBILL1,5,FALSE),VLOOKUP(B23,MPPBILL,5,FALSE))</f>
        <v>60260</v>
      </c>
      <c r="H23" s="84">
        <f>IFERROR(VLOOKUP(G23,PAYSCALES,2,FALSE),"")</f>
        <v>1700</v>
      </c>
      <c r="I23" s="84">
        <f>G23+H23</f>
        <v>61960</v>
      </c>
      <c r="J23" s="84"/>
    </row>
    <row r="24" spans="1:15" x14ac:dyDescent="0.3">
      <c r="A24" s="83">
        <v>2</v>
      </c>
      <c r="B24" s="83">
        <v>14344709</v>
      </c>
      <c r="C24" s="84" t="str">
        <f>IFERROR(VLOOKUP(B24,GOVTBILL1,2,FALSE),VLOOKUP(B24,MPPBILL,2,FALSE))</f>
        <v>RAMARAO ADDAKULA</v>
      </c>
      <c r="D24" s="94" t="str">
        <f>IFERROR(VLOOKUP(B24,GOVTBILL1,3,FALSE),VLOOKUP(B24,MPPBILL,3,FALSE))</f>
        <v>GPS BEERUPADU</v>
      </c>
      <c r="E24" s="83" t="str">
        <f>IFERROR(VLOOKUP(B24,DESIGNATION,4,FALSE),"")</f>
        <v>SGT</v>
      </c>
      <c r="F24" s="83"/>
      <c r="G24" s="84">
        <f>IFERROR(VLOOKUP(B24,GOVTBILL1,5,FALSE),VLOOKUP(B24,MPPBILL,5,FALSE))</f>
        <v>58680</v>
      </c>
      <c r="H24" s="84">
        <f>IFERROR(VLOOKUP(G24,PAYSCALES,2,FALSE),"")</f>
        <v>1580</v>
      </c>
      <c r="I24" s="84">
        <f>G24+H24</f>
        <v>60260</v>
      </c>
      <c r="J24" s="84"/>
    </row>
    <row r="25" spans="1:15" x14ac:dyDescent="0.3">
      <c r="A25" s="83">
        <v>3</v>
      </c>
      <c r="B25" s="83">
        <v>14344736</v>
      </c>
      <c r="C25" s="84" t="str">
        <f>IFERROR(VLOOKUP(B25,GOVTBILL1,2,FALSE),VLOOKUP(B25,MPPBILL,2,FALSE))</f>
        <v xml:space="preserve">SUJATHA JANNIMARRI </v>
      </c>
      <c r="D25" s="94" t="str">
        <f>IFERROR(VLOOKUP(B25,GOVTBILL1,3,FALSE),VLOOKUP(B25,MPPBILL,3,FALSE))</f>
        <v>GPS CH BINNIDI</v>
      </c>
      <c r="E25" s="83" t="str">
        <f>IFERROR(VLOOKUP(B25,DESIGNATION,4,FALSE),"")</f>
        <v>SGT</v>
      </c>
      <c r="F25" s="83"/>
      <c r="G25" s="84">
        <f>IFERROR(VLOOKUP(B25,GOVTBILL1,5,FALSE),VLOOKUP(B25,MPPBILL,5,FALSE))</f>
        <v>58680</v>
      </c>
      <c r="H25" s="84">
        <f>IFERROR(VLOOKUP(G25,PAYSCALES,2,FALSE),"")</f>
        <v>1580</v>
      </c>
      <c r="I25" s="84">
        <f>G25+H25</f>
        <v>60260</v>
      </c>
      <c r="J25" s="84"/>
    </row>
    <row r="26" spans="1:15" x14ac:dyDescent="0.3">
      <c r="A26" s="83">
        <v>4</v>
      </c>
      <c r="B26" s="83">
        <v>14344431</v>
      </c>
      <c r="C26" s="84" t="str">
        <f>IFERROR(VLOOKUP(B26,GOVTBILL1,2,FALSE),VLOOKUP(B26,MPPBILL,2,FALSE))</f>
        <v>SUMITHRAMMA GOWDU</v>
      </c>
      <c r="D26" s="94" t="str">
        <f>IFERROR(VLOOKUP(B26,GOVTBILL1,3,FALSE),VLOOKUP(B26,MPPBILL,3,FALSE))</f>
        <v>GPS ELWINPETA</v>
      </c>
      <c r="E26" s="83" t="str">
        <f>IFERROR(VLOOKUP(B26,DESIGNATION,4,FALSE),"")</f>
        <v>LFL HM</v>
      </c>
      <c r="F26" s="83"/>
      <c r="G26" s="84">
        <f>IFERROR(VLOOKUP(B26,GOVTBILL1,5,FALSE),VLOOKUP(B26,MPPBILL,5,FALSE))</f>
        <v>60260</v>
      </c>
      <c r="H26" s="84">
        <f>IFERROR(VLOOKUP(G26,PAYSCALES,2,FALSE),"")</f>
        <v>1700</v>
      </c>
      <c r="I26" s="84">
        <f>G26+H26</f>
        <v>61960</v>
      </c>
      <c r="J26" s="84"/>
    </row>
    <row r="27" spans="1:15" x14ac:dyDescent="0.3">
      <c r="A27" s="83">
        <v>5</v>
      </c>
      <c r="B27" s="83">
        <v>14344437</v>
      </c>
      <c r="C27" s="84" t="str">
        <f>IFERROR(VLOOKUP(B27,GOVTBILL1,2,FALSE),VLOOKUP(B27,MPPBILL,2,FALSE))</f>
        <v>KAMENDARAO NIMMALA</v>
      </c>
      <c r="D27" s="94" t="str">
        <f>IFERROR(VLOOKUP(B27,GOVTBILL1,3,FALSE),VLOOKUP(B27,MPPBILL,3,FALSE))</f>
        <v>GPS ELWINPETA</v>
      </c>
      <c r="E27" s="83" t="str">
        <f>IFERROR(VLOOKUP(B27,DESIGNATION,4,FALSE),"")</f>
        <v>SGT</v>
      </c>
      <c r="F27" s="83"/>
      <c r="G27" s="84">
        <f>IFERROR(VLOOKUP(B27,GOVTBILL1,5,FALSE),VLOOKUP(B27,MPPBILL,5,FALSE))</f>
        <v>58680</v>
      </c>
      <c r="H27" s="84">
        <f>IFERROR(VLOOKUP(G27,PAYSCALES,2,FALSE),"")</f>
        <v>1580</v>
      </c>
      <c r="I27" s="84">
        <f>G27+H27</f>
        <v>60260</v>
      </c>
      <c r="J27" s="84"/>
    </row>
    <row r="28" spans="1:15" x14ac:dyDescent="0.3">
      <c r="A28" s="83">
        <v>6</v>
      </c>
      <c r="B28" s="83">
        <v>14344447</v>
      </c>
      <c r="C28" s="84" t="str">
        <f>IFERROR(VLOOKUP(B28,GOVTBILL1,2,FALSE),VLOOKUP(B28,MPPBILL,2,FALSE))</f>
        <v>SOBHAN BABU NIMMALA</v>
      </c>
      <c r="D28" s="94" t="str">
        <f>IFERROR(VLOOKUP(B28,GOVTBILL1,3,FALSE),VLOOKUP(B28,MPPBILL,3,FALSE))</f>
        <v>GPS ELWINPETA</v>
      </c>
      <c r="E28" s="83" t="str">
        <f>IFERROR(VLOOKUP(B28,DESIGNATION,4,FALSE),"")</f>
        <v>SGT</v>
      </c>
      <c r="F28" s="83"/>
      <c r="G28" s="84">
        <f>IFERROR(VLOOKUP(B28,GOVTBILL1,5,FALSE),VLOOKUP(B28,MPPBILL,5,FALSE))</f>
        <v>58680</v>
      </c>
      <c r="H28" s="84">
        <f>IFERROR(VLOOKUP(G28,PAYSCALES,2,FALSE),"")</f>
        <v>1580</v>
      </c>
      <c r="I28" s="84">
        <f>G28+H28</f>
        <v>60260</v>
      </c>
      <c r="J28" s="84"/>
    </row>
    <row r="29" spans="1:15" x14ac:dyDescent="0.3">
      <c r="A29" s="83">
        <v>7</v>
      </c>
      <c r="B29" s="83">
        <v>14344415</v>
      </c>
      <c r="C29" s="84" t="str">
        <f>IFERROR(VLOOKUP(B29,GOVTBILL1,2,FALSE),VLOOKUP(B29,MPPBILL,2,FALSE))</f>
        <v>MOHANARAO KOLAKA</v>
      </c>
      <c r="D29" s="94" t="str">
        <f>IFERROR(VLOOKUP(B29,GOVTBILL1,3,FALSE),VLOOKUP(B29,MPPBILL,3,FALSE))</f>
        <v>GPS KURASINGI</v>
      </c>
      <c r="E29" s="83" t="str">
        <f>IFERROR(VLOOKUP(B29,DESIGNATION,4,FALSE),"")</f>
        <v>SGT</v>
      </c>
      <c r="F29" s="83"/>
      <c r="G29" s="84">
        <f>IFERROR(VLOOKUP(B29,GOVTBILL1,5,FALSE),VLOOKUP(B29,MPPBILL,5,FALSE))</f>
        <v>58680</v>
      </c>
      <c r="H29" s="84">
        <f>IFERROR(VLOOKUP(G29,PAYSCALES,2,FALSE),"")</f>
        <v>1580</v>
      </c>
      <c r="I29" s="84">
        <f>G29+H29</f>
        <v>60260</v>
      </c>
      <c r="J29" s="84"/>
    </row>
    <row r="30" spans="1:15" x14ac:dyDescent="0.3">
      <c r="A30" s="83">
        <v>8</v>
      </c>
      <c r="B30" s="83">
        <v>14344404</v>
      </c>
      <c r="C30" s="84" t="str">
        <f>IFERROR(VLOOKUP(B30,GOVTBILL1,2,FALSE),VLOOKUP(B30,MPPBILL,2,FALSE))</f>
        <v>VIMALA .</v>
      </c>
      <c r="D30" s="94" t="str">
        <f>IFERROR(VLOOKUP(B30,GOVTBILL1,3,FALSE),VLOOKUP(B30,MPPBILL,3,FALSE))</f>
        <v>GPS LAKKAGUDA</v>
      </c>
      <c r="E30" s="83" t="str">
        <f>IFERROR(VLOOKUP(B30,DESIGNATION,4,FALSE),"")</f>
        <v>SGT</v>
      </c>
      <c r="F30" s="83"/>
      <c r="G30" s="84">
        <f>IFERROR(VLOOKUP(B30,GOVTBILL1,5,FALSE),VLOOKUP(B30,MPPBILL,5,FALSE))</f>
        <v>58680</v>
      </c>
      <c r="H30" s="84">
        <f>IFERROR(VLOOKUP(G30,PAYSCALES,2,FALSE),"")</f>
        <v>1580</v>
      </c>
      <c r="I30" s="84">
        <f>G30+H30</f>
        <v>60260</v>
      </c>
      <c r="J30" s="84"/>
    </row>
    <row r="31" spans="1:15" x14ac:dyDescent="0.3">
      <c r="A31" s="83">
        <v>9</v>
      </c>
      <c r="B31" s="83">
        <v>14344726</v>
      </c>
      <c r="C31" s="84" t="str">
        <f>IFERROR(VLOOKUP(B31,GOVTBILL1,2,FALSE),VLOOKUP(B31,MPPBILL,2,FALSE))</f>
        <v>SUDHAKAR NIMMAKA</v>
      </c>
      <c r="D31" s="94" t="str">
        <f>IFERROR(VLOOKUP(B31,GOVTBILL1,3,FALSE),VLOOKUP(B31,MPPBILL,3,FALSE))</f>
        <v>GPS MULIGUDA</v>
      </c>
      <c r="E31" s="83" t="str">
        <f>IFERROR(VLOOKUP(B31,DESIGNATION,4,FALSE),"")</f>
        <v>SGT</v>
      </c>
      <c r="F31" s="83"/>
      <c r="G31" s="84">
        <f>IFERROR(VLOOKUP(B31,GOVTBILL1,5,FALSE),VLOOKUP(B31,MPPBILL,5,FALSE))</f>
        <v>57100</v>
      </c>
      <c r="H31" s="84">
        <f>IFERROR(VLOOKUP(G31,PAYSCALES,2,FALSE),"")</f>
        <v>1580</v>
      </c>
      <c r="I31" s="84">
        <f>G31+H31</f>
        <v>58680</v>
      </c>
      <c r="J31" s="84"/>
    </row>
    <row r="32" spans="1:15" x14ac:dyDescent="0.3">
      <c r="A32" s="83">
        <v>10</v>
      </c>
      <c r="B32" s="83">
        <v>14344705</v>
      </c>
      <c r="C32" s="84" t="str">
        <f>IFERROR(VLOOKUP(B32,GOVTBILL1,2,FALSE),VLOOKUP(B32,MPPBILL,2,FALSE))</f>
        <v>DHARMARAO PUVVALA</v>
      </c>
      <c r="D32" s="94" t="str">
        <f>IFERROR(VLOOKUP(B32,GOVTBILL1,3,FALSE),VLOOKUP(B32,MPPBILL,3,FALSE))</f>
        <v>GPS NELLIKIKKUVA</v>
      </c>
      <c r="E32" s="83" t="str">
        <f>IFERROR(VLOOKUP(B32,DESIGNATION,4,FALSE),"")</f>
        <v>SGT</v>
      </c>
      <c r="F32" s="83"/>
      <c r="G32" s="84">
        <f>IFERROR(VLOOKUP(B32,GOVTBILL1,5,FALSE),VLOOKUP(B32,MPPBILL,5,FALSE))</f>
        <v>58680</v>
      </c>
      <c r="H32" s="84">
        <f>IFERROR(VLOOKUP(G32,PAYSCALES,2,FALSE),"")</f>
        <v>1580</v>
      </c>
      <c r="I32" s="84">
        <f>G32+H32</f>
        <v>60260</v>
      </c>
      <c r="J32" s="84"/>
    </row>
    <row r="33" spans="1:10" x14ac:dyDescent="0.3">
      <c r="A33" s="83">
        <v>11</v>
      </c>
      <c r="B33" s="83">
        <v>14344756</v>
      </c>
      <c r="C33" s="84" t="str">
        <f>IFERROR(VLOOKUP(B33,GOVTBILL1,2,FALSE),VLOOKUP(B33,MPPBILL,2,FALSE))</f>
        <v>RAVI LANKA</v>
      </c>
      <c r="D33" s="94" t="str">
        <f>IFERROR(VLOOKUP(B33,GOVTBILL1,3,FALSE),VLOOKUP(B33,MPPBILL,3,FALSE))</f>
        <v>GPS NELLIKIKKUVA</v>
      </c>
      <c r="E33" s="83" t="str">
        <f>IFERROR(VLOOKUP(B33,DESIGNATION,4,FALSE),"")</f>
        <v>SGT</v>
      </c>
      <c r="F33" s="83"/>
      <c r="G33" s="84">
        <f>IFERROR(VLOOKUP(B33,GOVTBILL1,5,FALSE),VLOOKUP(B33,MPPBILL,5,FALSE))</f>
        <v>58680</v>
      </c>
      <c r="H33" s="84">
        <f>IFERROR(VLOOKUP(G33,PAYSCALES,2,FALSE),"")</f>
        <v>1580</v>
      </c>
      <c r="I33" s="84">
        <f>G33+H33</f>
        <v>60260</v>
      </c>
      <c r="J33" s="84"/>
    </row>
    <row r="34" spans="1:10" x14ac:dyDescent="0.3">
      <c r="A34" s="83">
        <v>12</v>
      </c>
      <c r="B34" s="83">
        <v>14344721</v>
      </c>
      <c r="C34" s="84" t="str">
        <f>IFERROR(VLOOKUP(B34,GOVTBILL1,2,FALSE),VLOOKUP(B34,MPPBILL,2,FALSE))</f>
        <v>RATNA KUMAR PUVVALA</v>
      </c>
      <c r="D34" s="94" t="str">
        <f>IFERROR(VLOOKUP(B34,GOVTBILL1,3,FALSE),VLOOKUP(B34,MPPBILL,3,FALSE))</f>
        <v>GPS PUSABADI</v>
      </c>
      <c r="E34" s="83" t="str">
        <f>IFERROR(VLOOKUP(B34,DESIGNATION,4,FALSE),"")</f>
        <v>SGT</v>
      </c>
      <c r="F34" s="83"/>
      <c r="G34" s="84">
        <f>IFERROR(VLOOKUP(B34,GOVTBILL1,5,FALSE),VLOOKUP(B34,MPPBILL,5,FALSE))</f>
        <v>58680</v>
      </c>
      <c r="H34" s="84">
        <f>IFERROR(VLOOKUP(G34,PAYSCALES,2,FALSE),"")</f>
        <v>1580</v>
      </c>
      <c r="I34" s="84">
        <f>G34+H34</f>
        <v>60260</v>
      </c>
      <c r="J34" s="84"/>
    </row>
    <row r="35" spans="1:10" x14ac:dyDescent="0.3">
      <c r="A35" s="83">
        <v>13</v>
      </c>
      <c r="B35" s="83">
        <v>14344438</v>
      </c>
      <c r="C35" s="84" t="str">
        <f>IFERROR(VLOOKUP(B35,GOVTBILL1,2,FALSE),VLOOKUP(B35,MPPBILL,2,FALSE))</f>
        <v>MANI BODDUDORA</v>
      </c>
      <c r="D35" s="94" t="str">
        <f>IFERROR(VLOOKUP(B35,GOVTBILL1,3,FALSE),VLOOKUP(B35,MPPBILL,3,FALSE))</f>
        <v>GPS THOLUKHARJA</v>
      </c>
      <c r="E35" s="83" t="str">
        <f>IFERROR(VLOOKUP(B35,DESIGNATION,4,FALSE),"")</f>
        <v>SGT</v>
      </c>
      <c r="F35" s="83"/>
      <c r="G35" s="84">
        <f>IFERROR(VLOOKUP(B35,GOVTBILL1,5,FALSE),VLOOKUP(B35,MPPBILL,5,FALSE))</f>
        <v>58680</v>
      </c>
      <c r="H35" s="84">
        <f>IFERROR(VLOOKUP(G35,PAYSCALES,2,FALSE),"")</f>
        <v>1580</v>
      </c>
      <c r="I35" s="84">
        <f>G35+H35</f>
        <v>60260</v>
      </c>
      <c r="J35" s="84"/>
    </row>
    <row r="36" spans="1:10" x14ac:dyDescent="0.3">
      <c r="A36" s="83">
        <v>14</v>
      </c>
      <c r="B36" s="83">
        <v>14344416</v>
      </c>
      <c r="C36" s="84" t="str">
        <f>IFERROR(VLOOKUP(B36,GOVTBILL1,2,FALSE),VLOOKUP(B36,MPPBILL,2,FALSE))</f>
        <v>SANYASINAIDU ADDAKULA</v>
      </c>
      <c r="D36" s="94" t="str">
        <f>IFERROR(VLOOKUP(B36,GOVTBILL1,3,FALSE),VLOOKUP(B36,MPPBILL,3,FALSE))</f>
        <v>GPS THOLUKHARJA</v>
      </c>
      <c r="E36" s="83" t="str">
        <f>IFERROR(VLOOKUP(B36,DESIGNATION,4,FALSE),"")</f>
        <v>SGT</v>
      </c>
      <c r="F36" s="83"/>
      <c r="G36" s="84">
        <f>IFERROR(VLOOKUP(B36,GOVTBILL1,5,FALSE),VLOOKUP(B36,MPPBILL,5,FALSE))</f>
        <v>58680</v>
      </c>
      <c r="H36" s="84">
        <f>IFERROR(VLOOKUP(G36,PAYSCALES,2,FALSE),"")</f>
        <v>1580</v>
      </c>
      <c r="I36" s="84">
        <f>G36+H36</f>
        <v>60260</v>
      </c>
      <c r="J36" s="84"/>
    </row>
    <row r="37" spans="1:10" x14ac:dyDescent="0.3">
      <c r="A37" s="83">
        <v>15</v>
      </c>
      <c r="B37" s="83">
        <v>14344429</v>
      </c>
      <c r="C37" s="84" t="str">
        <f>IFERROR(VLOOKUP(B37,GOVTBILL1,2,FALSE),VLOOKUP(B37,MPPBILL,2,FALSE))</f>
        <v>KUMAR KONDAGORRI</v>
      </c>
      <c r="D37" s="94" t="str">
        <f>IFERROR(VLOOKUP(B37,GOVTBILL1,3,FALSE),VLOOKUP(B37,MPPBILL,3,FALSE))</f>
        <v>GPS THOTA</v>
      </c>
      <c r="E37" s="83" t="str">
        <f>IFERROR(VLOOKUP(B37,DESIGNATION,4,FALSE),"")</f>
        <v>SGT</v>
      </c>
      <c r="F37" s="83"/>
      <c r="G37" s="84">
        <f>IFERROR(VLOOKUP(B37,GOVTBILL1,5,FALSE),VLOOKUP(B37,MPPBILL,5,FALSE))</f>
        <v>35570</v>
      </c>
      <c r="H37" s="84">
        <f>IFERROR(VLOOKUP(G37,PAYSCALES,2,FALSE),"")</f>
        <v>990</v>
      </c>
      <c r="I37" s="84">
        <f>G37+H37</f>
        <v>36560</v>
      </c>
      <c r="J37" s="84"/>
    </row>
    <row r="38" spans="1:10" x14ac:dyDescent="0.3">
      <c r="A38" s="83">
        <v>16</v>
      </c>
      <c r="B38" s="83">
        <v>14344463</v>
      </c>
      <c r="C38" s="84" t="str">
        <f>IFERROR(VLOOKUP(B38,GOVTBILL1,2,FALSE),VLOOKUP(B38,MPPBILL,2,FALSE))</f>
        <v>PRASADARAO PATTIKA</v>
      </c>
      <c r="D38" s="94" t="str">
        <f>IFERROR(VLOOKUP(B38,GOVTBILL1,3,FALSE),VLOOKUP(B38,MPPBILL,3,FALSE))</f>
        <v>GPS URITI</v>
      </c>
      <c r="E38" s="83" t="str">
        <f>IFERROR(VLOOKUP(B38,DESIGNATION,4,FALSE),"")</f>
        <v>SGT</v>
      </c>
      <c r="F38" s="83"/>
      <c r="G38" s="84">
        <f>IFERROR(VLOOKUP(B38,GOVTBILL1,5,FALSE),VLOOKUP(B38,MPPBILL,5,FALSE))</f>
        <v>57100</v>
      </c>
      <c r="H38" s="84">
        <f>IFERROR(VLOOKUP(G38,PAYSCALES,2,FALSE),"")</f>
        <v>1580</v>
      </c>
      <c r="I38" s="84">
        <f>G38+H38</f>
        <v>58680</v>
      </c>
      <c r="J38" s="84"/>
    </row>
    <row r="39" spans="1:10" x14ac:dyDescent="0.3">
      <c r="A39" s="83">
        <v>17</v>
      </c>
      <c r="B39" s="83">
        <v>14344745</v>
      </c>
      <c r="C39" s="84" t="str">
        <f>IFERROR(VLOOKUP(B39,GOVTBILL1,2,FALSE),VLOOKUP(B39,MPPBILL,2,FALSE))</f>
        <v>ROJARAMANI TOYAKA</v>
      </c>
      <c r="D39" s="94" t="str">
        <f>IFERROR(VLOOKUP(B39,GOVTBILL1,3,FALSE),VLOOKUP(B39,MPPBILL,3,FALSE))</f>
        <v>GPS URITI</v>
      </c>
      <c r="E39" s="83" t="str">
        <f>IFERROR(VLOOKUP(B39,DESIGNATION,4,FALSE),"")</f>
        <v>SGT</v>
      </c>
      <c r="F39" s="83"/>
      <c r="G39" s="84">
        <f>IFERROR(VLOOKUP(B39,GOVTBILL1,5,FALSE),VLOOKUP(B39,MPPBILL,5,FALSE))</f>
        <v>58680</v>
      </c>
      <c r="H39" s="84">
        <f>IFERROR(VLOOKUP(G39,PAYSCALES,2,FALSE),"")</f>
        <v>1580</v>
      </c>
      <c r="I39" s="84">
        <f>G39+H39</f>
        <v>60260</v>
      </c>
      <c r="J39" s="84"/>
    </row>
    <row r="40" spans="1:10" x14ac:dyDescent="0.3">
      <c r="A40" s="83">
        <v>18</v>
      </c>
      <c r="B40" s="83">
        <v>14344389</v>
      </c>
      <c r="C40" s="84" t="str">
        <f>IFERROR(VLOOKUP(B40,GOVTBILL1,2,FALSE),VLOOKUP(B40,MPPBILL,2,FALSE))</f>
        <v>SIMHACHALAM VUYAKA</v>
      </c>
      <c r="D40" s="94" t="str">
        <f>IFERROR(VLOOKUP(B40,GOVTBILL1,3,FALSE),VLOOKUP(B40,MPPBILL,3,FALSE))</f>
        <v>GPS VADAJANGI</v>
      </c>
      <c r="E40" s="83" t="str">
        <f>IFERROR(VLOOKUP(B40,DESIGNATION,4,FALSE),"")</f>
        <v>SGT</v>
      </c>
      <c r="F40" s="83"/>
      <c r="G40" s="84">
        <f>IFERROR(VLOOKUP(B40,GOVTBILL1,5,FALSE),VLOOKUP(B40,MPPBILL,5,FALSE))</f>
        <v>58680</v>
      </c>
      <c r="H40" s="84">
        <f>IFERROR(VLOOKUP(G40,PAYSCALES,2,FALSE),"")</f>
        <v>1580</v>
      </c>
      <c r="I40" s="84">
        <f>G40+H40</f>
        <v>60260</v>
      </c>
      <c r="J40" s="84"/>
    </row>
    <row r="41" spans="1:10" x14ac:dyDescent="0.3">
      <c r="A41" s="83">
        <v>19</v>
      </c>
      <c r="B41" s="83">
        <v>14344461</v>
      </c>
      <c r="C41" s="84" t="str">
        <f>IFERROR(VLOOKUP(B41,GOVTBILL1,2,FALSE),VLOOKUP(B41,MPPBILL,2,FALSE))</f>
        <v>KARTHIKARAIDURAIDU ANKALAPU</v>
      </c>
      <c r="D41" s="94" t="str">
        <f>IFERROR(VLOOKUP(B41,GOVTBILL1,3,FALSE),VLOOKUP(B41,MPPBILL,3,FALSE))</f>
        <v>GPS VALLADA</v>
      </c>
      <c r="E41" s="83" t="str">
        <f>IFERROR(VLOOKUP(B41,DESIGNATION,4,FALSE),"")</f>
        <v>SGT</v>
      </c>
      <c r="F41" s="83"/>
      <c r="G41" s="84">
        <f>IFERROR(VLOOKUP(B41,GOVTBILL1,5,FALSE),VLOOKUP(B41,MPPBILL,5,FALSE))</f>
        <v>58680</v>
      </c>
      <c r="H41" s="84">
        <f>IFERROR(VLOOKUP(G41,PAYSCALES,2,FALSE),"")</f>
        <v>1580</v>
      </c>
      <c r="I41" s="84">
        <f>G41+H41</f>
        <v>60260</v>
      </c>
      <c r="J41" s="84"/>
    </row>
    <row r="42" spans="1:10" x14ac:dyDescent="0.3">
      <c r="A42" s="83">
        <v>20</v>
      </c>
      <c r="B42" s="83">
        <v>14344708</v>
      </c>
      <c r="C42" s="84" t="str">
        <f>IFERROR(VLOOKUP(B42,GOVTBILL1,2,FALSE),VLOOKUP(B42,MPPBILL,2,FALSE))</f>
        <v>ADAIAH BIDDIKA</v>
      </c>
      <c r="D42" s="94" t="str">
        <f>IFERROR(VLOOKUP(B42,GOVTBILL1,3,FALSE),VLOOKUP(B42,MPPBILL,3,FALSE))</f>
        <v>GUPS KEDARIPURAM</v>
      </c>
      <c r="E42" s="83" t="str">
        <f>IFERROR(VLOOKUP(B42,DESIGNATION,4,FALSE),"")</f>
        <v>SCHOOL ASSISTANT-MATHS</v>
      </c>
      <c r="F42" s="83"/>
      <c r="G42" s="84">
        <f>IFERROR(VLOOKUP(B42,GOVTBILL1,5,FALSE),VLOOKUP(B42,MPPBILL,5,FALSE))</f>
        <v>58680</v>
      </c>
      <c r="H42" s="84">
        <f>IFERROR(VLOOKUP(G42,PAYSCALES,2,FALSE),"")</f>
        <v>1580</v>
      </c>
      <c r="I42" s="84">
        <f>G42+H42</f>
        <v>60260</v>
      </c>
      <c r="J42" s="84"/>
    </row>
    <row r="43" spans="1:10" x14ac:dyDescent="0.3">
      <c r="A43" s="83">
        <v>21</v>
      </c>
      <c r="B43" s="83">
        <v>14344432</v>
      </c>
      <c r="C43" s="84" t="str">
        <f>IFERROR(VLOOKUP(B43,GOVTBILL1,2,FALSE),VLOOKUP(B43,MPPBILL,2,FALSE))</f>
        <v>SURYANARAYANA CHALLA</v>
      </c>
      <c r="D43" s="94" t="str">
        <f>IFERROR(VLOOKUP(B43,GOVTBILL1,3,FALSE),VLOOKUP(B43,MPPBILL,3,FALSE))</f>
        <v>GUPS KEDARIPURAM</v>
      </c>
      <c r="E43" s="83" t="str">
        <f>IFERROR(VLOOKUP(B43,DESIGNATION,4,FALSE),"")</f>
        <v>SCHOOL ASSISTANT-SOCIAL SCIENCE</v>
      </c>
      <c r="F43" s="83"/>
      <c r="G43" s="84">
        <f>IFERROR(VLOOKUP(B43,GOVTBILL1,5,FALSE),VLOOKUP(B43,MPPBILL,5,FALSE))</f>
        <v>60260</v>
      </c>
      <c r="H43" s="84">
        <f>IFERROR(VLOOKUP(G43,PAYSCALES,2,FALSE),"")</f>
        <v>1700</v>
      </c>
      <c r="I43" s="84">
        <f>G43+H43</f>
        <v>61960</v>
      </c>
      <c r="J43" s="84"/>
    </row>
    <row r="44" spans="1:10" x14ac:dyDescent="0.3">
      <c r="A44" s="83">
        <v>22</v>
      </c>
      <c r="B44" s="83">
        <v>14344399</v>
      </c>
      <c r="C44" s="84" t="str">
        <f>IFERROR(VLOOKUP(B44,GOVTBILL1,2,FALSE),VLOOKUP(B44,MPPBILL,2,FALSE))</f>
        <v>RAJESWARI KUMBRUKU</v>
      </c>
      <c r="D44" s="94" t="str">
        <f>IFERROR(VLOOKUP(B44,GOVTBILL1,3,FALSE),VLOOKUP(B44,MPPBILL,3,FALSE))</f>
        <v>GUPS KEDARIPURAM</v>
      </c>
      <c r="E44" s="83" t="str">
        <f>IFERROR(VLOOKUP(B44,DESIGNATION,4,FALSE),"")</f>
        <v>SCHOOL ASSISTANT-TELUGU</v>
      </c>
      <c r="F44" s="83"/>
      <c r="G44" s="84">
        <f>IFERROR(VLOOKUP(B44,GOVTBILL1,5,FALSE),VLOOKUP(B44,MPPBILL,5,FALSE))</f>
        <v>60260</v>
      </c>
      <c r="H44" s="84">
        <f>IFERROR(VLOOKUP(G44,PAYSCALES,2,FALSE),"")</f>
        <v>1700</v>
      </c>
      <c r="I44" s="84">
        <f>G44+H44</f>
        <v>61960</v>
      </c>
      <c r="J44" s="84"/>
    </row>
    <row r="45" spans="1:10" x14ac:dyDescent="0.3">
      <c r="A45" s="83">
        <v>23</v>
      </c>
      <c r="B45" s="83">
        <v>14344732</v>
      </c>
      <c r="C45" s="84" t="str">
        <f>IFERROR(VLOOKUP(B45,GOVTBILL1,2,FALSE),VLOOKUP(B45,MPPBILL,2,FALSE))</f>
        <v>HARIGOPALARAO LIMMAKA</v>
      </c>
      <c r="D45" s="94" t="str">
        <f>IFERROR(VLOOKUP(B45,GOVTBILL1,3,FALSE),VLOOKUP(B45,MPPBILL,3,FALSE))</f>
        <v>GUPS KEDARIPURAM</v>
      </c>
      <c r="E45" s="83" t="str">
        <f>IFERROR(VLOOKUP(B45,DESIGNATION,4,FALSE),"")</f>
        <v>SGT</v>
      </c>
      <c r="F45" s="83"/>
      <c r="G45" s="84">
        <f>IFERROR(VLOOKUP(B45,GOVTBILL1,5,FALSE),VLOOKUP(B45,MPPBILL,5,FALSE))</f>
        <v>58680</v>
      </c>
      <c r="H45" s="84">
        <f>IFERROR(VLOOKUP(G45,PAYSCALES,2,FALSE),"")</f>
        <v>1580</v>
      </c>
      <c r="I45" s="84">
        <f>G45+H45</f>
        <v>60260</v>
      </c>
      <c r="J45" s="84"/>
    </row>
    <row r="46" spans="1:10" x14ac:dyDescent="0.3">
      <c r="A46" s="83">
        <v>24</v>
      </c>
      <c r="B46" s="83">
        <v>14344706</v>
      </c>
      <c r="C46" s="84" t="str">
        <f>IFERROR(VLOOKUP(B46,GOVTBILL1,2,FALSE),VLOOKUP(B46,MPPBILL,2,FALSE))</f>
        <v>VINODKUMAR MANDANGI</v>
      </c>
      <c r="D46" s="94" t="str">
        <f>IFERROR(VLOOKUP(B46,GOVTBILL1,3,FALSE),VLOOKUP(B46,MPPBILL,3,FALSE))</f>
        <v>GUPS KEDARIPURAM</v>
      </c>
      <c r="E46" s="83" t="str">
        <f>IFERROR(VLOOKUP(B46,DESIGNATION,4,FALSE),"")</f>
        <v>SGT</v>
      </c>
      <c r="F46" s="83"/>
      <c r="G46" s="84">
        <f>IFERROR(VLOOKUP(B46,GOVTBILL1,5,FALSE),VLOOKUP(B46,MPPBILL,5,FALSE))</f>
        <v>58680</v>
      </c>
      <c r="H46" s="84">
        <f>IFERROR(VLOOKUP(G46,PAYSCALES,2,FALSE),"")</f>
        <v>1580</v>
      </c>
      <c r="I46" s="84">
        <f>G46+H46</f>
        <v>60260</v>
      </c>
      <c r="J46" s="84"/>
    </row>
    <row r="47" spans="1:10" x14ac:dyDescent="0.3">
      <c r="A47" s="83">
        <v>25</v>
      </c>
      <c r="B47" s="83">
        <v>14345861</v>
      </c>
      <c r="C47" s="84" t="str">
        <f>IFERROR(VLOOKUP(B47,GOVTBILL1,2,FALSE),VLOOKUP(B47,MPPBILL,2,FALSE))</f>
        <v>RAMAPRASADARAO TIMMAKA</v>
      </c>
      <c r="D47" s="94" t="str">
        <f>IFERROR(VLOOKUP(B47,GOVTBILL1,3,FALSE),VLOOKUP(B47,MPPBILL,3,FALSE))</f>
        <v>MPPS CHINTALAPADU</v>
      </c>
      <c r="E47" s="83" t="str">
        <f>IFERROR(VLOOKUP(B47,DESIGNATION,4,FALSE),"")</f>
        <v>SGT</v>
      </c>
      <c r="F47" s="83"/>
      <c r="G47" s="84">
        <f>IFERROR(VLOOKUP(B47,GOVTBILL1,5,FALSE),VLOOKUP(B47,MPPBILL,5,FALSE))</f>
        <v>58680</v>
      </c>
      <c r="H47" s="84">
        <f>IFERROR(VLOOKUP(G47,PAYSCALES,2,FALSE),"")</f>
        <v>1580</v>
      </c>
      <c r="I47" s="84">
        <f>G47+H47</f>
        <v>60260</v>
      </c>
      <c r="J47" s="84"/>
    </row>
    <row r="48" spans="1:10" x14ac:dyDescent="0.3">
      <c r="A48" s="83">
        <v>26</v>
      </c>
      <c r="B48" s="83">
        <v>14344509</v>
      </c>
      <c r="C48" s="84" t="str">
        <f>IFERROR(VLOOKUP(B48,GOVTBILL1,2,FALSE),VLOOKUP(B48,MPPBILL,2,FALSE))</f>
        <v>SATYABHAGAVAN GEDELA</v>
      </c>
      <c r="D48" s="94" t="str">
        <f>IFERROR(VLOOKUP(B48,GOVTBILL1,3,FALSE),VLOOKUP(B48,MPPBILL,3,FALSE))</f>
        <v>MPPS DEPPIGUDA</v>
      </c>
      <c r="E48" s="83" t="str">
        <f>IFERROR(VLOOKUP(B48,DESIGNATION,4,FALSE),"")</f>
        <v>SGT</v>
      </c>
      <c r="F48" s="83"/>
      <c r="G48" s="84">
        <f>IFERROR(VLOOKUP(B48,GOVTBILL1,5,FALSE),VLOOKUP(B48,MPPBILL,5,FALSE))</f>
        <v>58680</v>
      </c>
      <c r="H48" s="84">
        <f>IFERROR(VLOOKUP(G48,PAYSCALES,2,FALSE),"")</f>
        <v>1580</v>
      </c>
      <c r="I48" s="84">
        <f>G48+H48</f>
        <v>60260</v>
      </c>
      <c r="J48" s="84"/>
    </row>
    <row r="49" spans="1:10" x14ac:dyDescent="0.3">
      <c r="A49" s="83">
        <v>27</v>
      </c>
      <c r="B49" s="83">
        <v>14344491</v>
      </c>
      <c r="C49" s="84" t="str">
        <f>IFERROR(VLOOKUP(B49,GOVTBILL1,2,FALSE),VLOOKUP(B49,MPPBILL,2,FALSE))</f>
        <v>ADINARAYANA PUVVALA</v>
      </c>
      <c r="D49" s="94" t="str">
        <f>IFERROR(VLOOKUP(B49,GOVTBILL1,3,FALSE),VLOOKUP(B49,MPPBILL,3,FALSE))</f>
        <v>MPPS DOLUKONA</v>
      </c>
      <c r="E49" s="83" t="str">
        <f>IFERROR(VLOOKUP(B49,DESIGNATION,4,FALSE),"")</f>
        <v>SGT</v>
      </c>
      <c r="F49" s="83"/>
      <c r="G49" s="84">
        <f>IFERROR(VLOOKUP(B49,GOVTBILL1,5,FALSE),VLOOKUP(B49,MPPBILL,5,FALSE))</f>
        <v>58680</v>
      </c>
      <c r="H49" s="84">
        <f>IFERROR(VLOOKUP(G49,PAYSCALES,2,FALSE),"")</f>
        <v>1580</v>
      </c>
      <c r="I49" s="84">
        <f>G49+H49</f>
        <v>60260</v>
      </c>
      <c r="J49" s="84"/>
    </row>
    <row r="50" spans="1:10" x14ac:dyDescent="0.3">
      <c r="A50" s="83">
        <v>28</v>
      </c>
      <c r="B50" s="83">
        <v>14344742</v>
      </c>
      <c r="C50" s="84" t="str">
        <f>IFERROR(VLOOKUP(B50,GOVTBILL1,2,FALSE),VLOOKUP(B50,MPPBILL,2,FALSE))</f>
        <v>SARASWATHI JANNIMARRI</v>
      </c>
      <c r="D50" s="94" t="str">
        <f>IFERROR(VLOOKUP(B50,GOVTBILL1,3,FALSE),VLOOKUP(B50,MPPBILL,3,FALSE))</f>
        <v>MPPS ELWINPETA</v>
      </c>
      <c r="E50" s="83" t="str">
        <f>IFERROR(VLOOKUP(B50,DESIGNATION,4,FALSE),"")</f>
        <v>SGT</v>
      </c>
      <c r="F50" s="83"/>
      <c r="G50" s="84">
        <f>IFERROR(VLOOKUP(B50,GOVTBILL1,5,FALSE),VLOOKUP(B50,MPPBILL,5,FALSE))</f>
        <v>58680</v>
      </c>
      <c r="H50" s="84">
        <f>IFERROR(VLOOKUP(G50,PAYSCALES,2,FALSE),"")</f>
        <v>1580</v>
      </c>
      <c r="I50" s="84">
        <f>G50+H50</f>
        <v>60260</v>
      </c>
      <c r="J50" s="84"/>
    </row>
    <row r="51" spans="1:10" x14ac:dyDescent="0.3">
      <c r="A51" s="83">
        <v>29</v>
      </c>
      <c r="B51" s="83">
        <v>14344527</v>
      </c>
      <c r="C51" s="84" t="str">
        <f>IFERROR(VLOOKUP(B51,GOVTBILL1,2,FALSE),VLOOKUP(B51,MPPBILL,2,FALSE))</f>
        <v>KAMESWARA RAO KONDAGORRI</v>
      </c>
      <c r="D51" s="94" t="str">
        <f>IFERROR(VLOOKUP(B51,GOVTBILL1,3,FALSE),VLOOKUP(B51,MPPBILL,3,FALSE))</f>
        <v>MPPS ELWINPETA PB COL</v>
      </c>
      <c r="E51" s="83" t="str">
        <f>IFERROR(VLOOKUP(B51,DESIGNATION,4,FALSE),"")</f>
        <v>SGT</v>
      </c>
      <c r="F51" s="83"/>
      <c r="G51" s="84">
        <f>IFERROR(VLOOKUP(B51,GOVTBILL1,5,FALSE),VLOOKUP(B51,MPPBILL,5,FALSE))</f>
        <v>58680</v>
      </c>
      <c r="H51" s="84">
        <f>IFERROR(VLOOKUP(G51,PAYSCALES,2,FALSE),"")</f>
        <v>1580</v>
      </c>
      <c r="I51" s="84">
        <f>G51+H51</f>
        <v>60260</v>
      </c>
      <c r="J51" s="84"/>
    </row>
    <row r="52" spans="1:10" x14ac:dyDescent="0.3">
      <c r="A52" s="83">
        <v>30</v>
      </c>
      <c r="B52" s="83">
        <v>14344796</v>
      </c>
      <c r="C52" s="84" t="str">
        <f>IFERROR(VLOOKUP(B52,GOVTBILL1,2,FALSE),VLOOKUP(B52,MPPBILL,2,FALSE))</f>
        <v>LAKSHMI JANNIPALAKA</v>
      </c>
      <c r="D52" s="94" t="str">
        <f>IFERROR(VLOOKUP(B52,GOVTBILL1,3,FALSE),VLOOKUP(B52,MPPBILL,3,FALSE))</f>
        <v>MPPS ELWINPETA PB COL</v>
      </c>
      <c r="E52" s="83" t="str">
        <f>IFERROR(VLOOKUP(B52,DESIGNATION,4,FALSE),"")</f>
        <v>SGT</v>
      </c>
      <c r="F52" s="83"/>
      <c r="G52" s="84">
        <f>IFERROR(VLOOKUP(B52,GOVTBILL1,5,FALSE),VLOOKUP(B52,MPPBILL,5,FALSE))</f>
        <v>58680</v>
      </c>
      <c r="H52" s="84">
        <f>IFERROR(VLOOKUP(G52,PAYSCALES,2,FALSE),"")</f>
        <v>1580</v>
      </c>
      <c r="I52" s="84">
        <f>G52+H52</f>
        <v>60260</v>
      </c>
      <c r="J52" s="84"/>
    </row>
    <row r="53" spans="1:10" x14ac:dyDescent="0.3">
      <c r="A53" s="83">
        <v>31</v>
      </c>
      <c r="B53" s="83">
        <v>14344788</v>
      </c>
      <c r="C53" s="84" t="str">
        <f>IFERROR(VLOOKUP(B53,GOVTBILL1,2,FALSE),VLOOKUP(B53,MPPBILL,2,FALSE))</f>
        <v>SUJATHA GOLA</v>
      </c>
      <c r="D53" s="94" t="str">
        <f>IFERROR(VLOOKUP(B53,GOVTBILL1,3,FALSE),VLOOKUP(B53,MPPBILL,3,FALSE))</f>
        <v>MPPS IRIDI</v>
      </c>
      <c r="E53" s="83" t="str">
        <f>IFERROR(VLOOKUP(B53,DESIGNATION,4,FALSE),"")</f>
        <v>SGT</v>
      </c>
      <c r="F53" s="83"/>
      <c r="G53" s="84">
        <f>IFERROR(VLOOKUP(B53,GOVTBILL1,5,FALSE),VLOOKUP(B53,MPPBILL,5,FALSE))</f>
        <v>58680</v>
      </c>
      <c r="H53" s="84">
        <f>IFERROR(VLOOKUP(G53,PAYSCALES,2,FALSE),"")</f>
        <v>1580</v>
      </c>
      <c r="I53" s="84">
        <f>G53+H53</f>
        <v>60260</v>
      </c>
      <c r="J53" s="84"/>
    </row>
    <row r="54" spans="1:10" x14ac:dyDescent="0.3">
      <c r="A54" s="83">
        <v>32</v>
      </c>
      <c r="B54" s="83">
        <v>14344524</v>
      </c>
      <c r="C54" s="84" t="str">
        <f>IFERROR(VLOOKUP(B54,GOVTBILL1,2,FALSE),VLOOKUP(B54,MPPBILL,2,FALSE))</f>
        <v>SIVASANKARA VIJAYAKUMAR RAJAPU</v>
      </c>
      <c r="D54" s="94" t="str">
        <f>IFERROR(VLOOKUP(B54,GOVTBILL1,3,FALSE),VLOOKUP(B54,MPPBILL,3,FALSE))</f>
        <v>MPPS KALLITI (NEW)</v>
      </c>
      <c r="E54" s="83" t="str">
        <f>IFERROR(VLOOKUP(B54,DESIGNATION,4,FALSE),"")</f>
        <v>SGT</v>
      </c>
      <c r="F54" s="83"/>
      <c r="G54" s="84">
        <f>IFERROR(VLOOKUP(B54,GOVTBILL1,5,FALSE),VLOOKUP(B54,MPPBILL,5,FALSE))</f>
        <v>60260</v>
      </c>
      <c r="H54" s="84">
        <f>IFERROR(VLOOKUP(G54,PAYSCALES,2,FALSE),"")</f>
        <v>1700</v>
      </c>
      <c r="I54" s="84">
        <f>G54+H54</f>
        <v>61960</v>
      </c>
      <c r="J54" s="84"/>
    </row>
    <row r="55" spans="1:10" x14ac:dyDescent="0.3">
      <c r="A55" s="83">
        <v>33</v>
      </c>
      <c r="B55" s="83">
        <v>14344530</v>
      </c>
      <c r="C55" s="84" t="str">
        <f>IFERROR(VLOOKUP(B55,GOVTBILL1,2,FALSE),VLOOKUP(B55,MPPBILL,2,FALSE))</f>
        <v>CHINA NARAYANA DEESARI</v>
      </c>
      <c r="D55" s="94" t="str">
        <f>IFERROR(VLOOKUP(B55,GOVTBILL1,3,FALSE),VLOOKUP(B55,MPPBILL,3,FALSE))</f>
        <v>MPPS KAPPAKALLU</v>
      </c>
      <c r="E55" s="83" t="str">
        <f>IFERROR(VLOOKUP(B55,DESIGNATION,4,FALSE),"")</f>
        <v>SGT</v>
      </c>
      <c r="F55" s="83"/>
      <c r="G55" s="84">
        <f>IFERROR(VLOOKUP(B55,GOVTBILL1,5,FALSE),VLOOKUP(B55,MPPBILL,5,FALSE))</f>
        <v>58680</v>
      </c>
      <c r="H55" s="84">
        <f>IFERROR(VLOOKUP(G55,PAYSCALES,2,FALSE),"")</f>
        <v>1580</v>
      </c>
      <c r="I55" s="84">
        <f>G55+H55</f>
        <v>60260</v>
      </c>
      <c r="J55" s="84"/>
    </row>
    <row r="56" spans="1:10" x14ac:dyDescent="0.3">
      <c r="A56" s="83">
        <v>34</v>
      </c>
      <c r="B56" s="83">
        <v>14344518</v>
      </c>
      <c r="C56" s="84" t="str">
        <f>IFERROR(VLOOKUP(B56,GOVTBILL1,2,FALSE),VLOOKUP(B56,MPPBILL,2,FALSE))</f>
        <v>SIRINAIDU KONDAGORRI</v>
      </c>
      <c r="D56" s="94" t="str">
        <f>IFERROR(VLOOKUP(B56,GOVTBILL1,3,FALSE),VLOOKUP(B56,MPPBILL,3,FALSE))</f>
        <v>MPPS KONTESU</v>
      </c>
      <c r="E56" s="83" t="str">
        <f>IFERROR(VLOOKUP(B56,DESIGNATION,4,FALSE),"")</f>
        <v>SGT</v>
      </c>
      <c r="F56" s="83"/>
      <c r="G56" s="84">
        <f>IFERROR(VLOOKUP(B56,GOVTBILL1,5,FALSE),VLOOKUP(B56,MPPBILL,5,FALSE))</f>
        <v>58680</v>
      </c>
      <c r="H56" s="84">
        <f>IFERROR(VLOOKUP(G56,PAYSCALES,2,FALSE),"")</f>
        <v>1580</v>
      </c>
      <c r="I56" s="84">
        <f>G56+H56</f>
        <v>60260</v>
      </c>
      <c r="J56" s="84"/>
    </row>
    <row r="57" spans="1:10" x14ac:dyDescent="0.3">
      <c r="A57" s="83">
        <v>35</v>
      </c>
      <c r="B57" s="83">
        <v>14344507</v>
      </c>
      <c r="C57" s="84" t="str">
        <f>IFERROR(VLOOKUP(B57,GOVTBILL1,2,FALSE),VLOOKUP(B57,MPPBILL,2,FALSE))</f>
        <v>SOMESWARA RAO BARLI</v>
      </c>
      <c r="D57" s="94" t="str">
        <f>IFERROR(VLOOKUP(B57,GOVTBILL1,3,FALSE),VLOOKUP(B57,MPPBILL,3,FALSE))</f>
        <v>MPPS NONDRUKONDA</v>
      </c>
      <c r="E57" s="83" t="str">
        <f>IFERROR(VLOOKUP(B57,DESIGNATION,4,FALSE),"")</f>
        <v>SGT</v>
      </c>
      <c r="F57" s="83"/>
      <c r="G57" s="84">
        <f>IFERROR(VLOOKUP(B57,GOVTBILL1,5,FALSE),VLOOKUP(B57,MPPBILL,5,FALSE))</f>
        <v>58680</v>
      </c>
      <c r="H57" s="84">
        <f>IFERROR(VLOOKUP(G57,PAYSCALES,2,FALSE),"")</f>
        <v>1580</v>
      </c>
      <c r="I57" s="84">
        <f>G57+H57</f>
        <v>60260</v>
      </c>
      <c r="J57" s="84"/>
    </row>
    <row r="58" spans="1:10" x14ac:dyDescent="0.3">
      <c r="A58" s="83">
        <v>36</v>
      </c>
      <c r="B58" s="83">
        <v>14344807</v>
      </c>
      <c r="C58" s="84" t="str">
        <f>IFERROR(VLOOKUP(B58,GOVTBILL1,2,FALSE),VLOOKUP(B58,MPPBILL,2,FALSE))</f>
        <v>LAKSHMANMURTY NIMMALA</v>
      </c>
      <c r="D58" s="94" t="str">
        <f>IFERROR(VLOOKUP(B58,GOVTBILL1,3,FALSE),VLOOKUP(B58,MPPBILL,3,FALSE))</f>
        <v>MPPS PATHA NIGARAM</v>
      </c>
      <c r="E58" s="83" t="str">
        <f>IFERROR(VLOOKUP(B58,DESIGNATION,4,FALSE),"")</f>
        <v>SGT</v>
      </c>
      <c r="F58" s="83"/>
      <c r="G58" s="84">
        <f>IFERROR(VLOOKUP(B58,GOVTBILL1,5,FALSE),VLOOKUP(B58,MPPBILL,5,FALSE))</f>
        <v>52600</v>
      </c>
      <c r="H58" s="84">
        <f>IFERROR(VLOOKUP(G58,PAYSCALES,2,FALSE),"")</f>
        <v>1460</v>
      </c>
      <c r="I58" s="84">
        <f>G58+H58</f>
        <v>54060</v>
      </c>
      <c r="J58" s="84"/>
    </row>
    <row r="59" spans="1:10" x14ac:dyDescent="0.3">
      <c r="A59" s="83">
        <v>37</v>
      </c>
      <c r="B59" s="83">
        <v>14344482</v>
      </c>
      <c r="C59" s="84" t="str">
        <f>IFERROR(VLOOKUP(B59,GOVTBILL1,2,FALSE),VLOOKUP(B59,MPPBILL,2,FALSE))</f>
        <v>GOWRISANKAR TOYAKA</v>
      </c>
      <c r="D59" s="94" t="str">
        <f>IFERROR(VLOOKUP(B59,GOVTBILL1,3,FALSE),VLOOKUP(B59,MPPBILL,3,FALSE))</f>
        <v>MPPS PUTTAGUDA</v>
      </c>
      <c r="E59" s="83" t="str">
        <f>IFERROR(VLOOKUP(B59,DESIGNATION,4,FALSE),"")</f>
        <v>SGT</v>
      </c>
      <c r="F59" s="83"/>
      <c r="G59" s="84">
        <f>IFERROR(VLOOKUP(B59,GOVTBILL1,5,FALSE),VLOOKUP(B59,MPPBILL,5,FALSE))</f>
        <v>57100</v>
      </c>
      <c r="H59" s="84">
        <f>IFERROR(VLOOKUP(G59,PAYSCALES,2,FALSE),"")</f>
        <v>1580</v>
      </c>
      <c r="I59" s="84">
        <f>G59+H59</f>
        <v>58680</v>
      </c>
      <c r="J59" s="84"/>
    </row>
    <row r="60" spans="1:10" x14ac:dyDescent="0.3">
      <c r="A60" s="83">
        <v>38</v>
      </c>
      <c r="B60" s="83">
        <v>14344513</v>
      </c>
      <c r="C60" s="84" t="str">
        <f>IFERROR(VLOOKUP(B60,GOVTBILL1,2,FALSE),VLOOKUP(B60,MPPBILL,2,FALSE))</f>
        <v>SUJATHA KUMBURKU</v>
      </c>
      <c r="D60" s="94" t="str">
        <f>IFERROR(VLOOKUP(B60,GOVTBILL1,3,FALSE),VLOOKUP(B60,MPPBILL,3,FALSE))</f>
        <v>MPPS REGIDI</v>
      </c>
      <c r="E60" s="83" t="str">
        <f>IFERROR(VLOOKUP(B60,DESIGNATION,4,FALSE),"")</f>
        <v>SGT</v>
      </c>
      <c r="F60" s="83"/>
      <c r="G60" s="84">
        <f>IFERROR(VLOOKUP(B60,GOVTBILL1,5,FALSE),VLOOKUP(B60,MPPBILL,5,FALSE))</f>
        <v>60260</v>
      </c>
      <c r="H60" s="84">
        <f>IFERROR(VLOOKUP(G60,PAYSCALES,2,FALSE),"")</f>
        <v>1700</v>
      </c>
      <c r="I60" s="84">
        <f>G60+H60</f>
        <v>61960</v>
      </c>
      <c r="J60" s="84"/>
    </row>
    <row r="61" spans="1:10" x14ac:dyDescent="0.3">
      <c r="A61" s="83">
        <v>39</v>
      </c>
      <c r="B61" s="83">
        <v>14416948</v>
      </c>
      <c r="C61" s="84" t="str">
        <f>IFERROR(VLOOKUP(B61,GOVTBILL1,2,FALSE),VLOOKUP(B61,MPPBILL,2,FALSE))</f>
        <v>KUMAR GARLA</v>
      </c>
      <c r="D61" s="94" t="str">
        <f>IFERROR(VLOOKUP(B61,GOVTBILL1,3,FALSE),VLOOKUP(B61,MPPBILL,3,FALSE))</f>
        <v>MPPS TANKU</v>
      </c>
      <c r="E61" s="83" t="str">
        <f>IFERROR(VLOOKUP(B61,DESIGNATION,4,FALSE),"")</f>
        <v>SGT</v>
      </c>
      <c r="F61" s="83"/>
      <c r="G61" s="84">
        <f>IFERROR(VLOOKUP(B61,GOVTBILL1,5,FALSE),VLOOKUP(B61,MPPBILL,5,FALSE))</f>
        <v>58680</v>
      </c>
      <c r="H61" s="84">
        <f>IFERROR(VLOOKUP(G61,PAYSCALES,2,FALSE),"")</f>
        <v>1580</v>
      </c>
      <c r="I61" s="84">
        <f>G61+H61</f>
        <v>60260</v>
      </c>
      <c r="J61" s="84"/>
    </row>
    <row r="62" spans="1:10" x14ac:dyDescent="0.3">
      <c r="A62" s="83">
        <v>40</v>
      </c>
      <c r="B62" s="83">
        <v>14344811</v>
      </c>
      <c r="C62" s="84" t="str">
        <f>IFERROR(VLOOKUP(B62,GOVTBILL1,2,FALSE),VLOOKUP(B62,MPPBILL,2,FALSE))</f>
        <v>JAGADESWARI ARIKA</v>
      </c>
      <c r="D62" s="94" t="str">
        <f>IFERROR(VLOOKUP(B62,GOVTBILL1,3,FALSE),VLOOKUP(B62,MPPBILL,3,FALSE))</f>
        <v>MPPS THATISEELA</v>
      </c>
      <c r="E62" s="83" t="str">
        <f>IFERROR(VLOOKUP(B62,DESIGNATION,4,FALSE),"")</f>
        <v>SGT</v>
      </c>
      <c r="F62" s="83"/>
      <c r="G62" s="84">
        <f>IFERROR(VLOOKUP(B62,GOVTBILL1,5,FALSE),VLOOKUP(B62,MPPBILL,5,FALSE))</f>
        <v>58680</v>
      </c>
      <c r="H62" s="84">
        <f>IFERROR(VLOOKUP(G62,PAYSCALES,2,FALSE),"")</f>
        <v>1580</v>
      </c>
      <c r="I62" s="84">
        <f>G62+H62</f>
        <v>60260</v>
      </c>
      <c r="J62" s="84"/>
    </row>
    <row r="63" spans="1:10" x14ac:dyDescent="0.3">
      <c r="A63" s="83">
        <v>41</v>
      </c>
      <c r="B63" s="83">
        <v>14344522</v>
      </c>
      <c r="C63" s="84" t="str">
        <f>IFERROR(VLOOKUP(B63,GOVTBILL1,2,FALSE),VLOOKUP(B63,MPPBILL,2,FALSE))</f>
        <v>SUDHA RANI ARIKA</v>
      </c>
      <c r="D63" s="94" t="str">
        <f>IFERROR(VLOOKUP(B63,GOVTBILL1,3,FALSE),VLOOKUP(B63,MPPBILL,3,FALSE))</f>
        <v>MPPS VATHADA</v>
      </c>
      <c r="E63" s="83" t="str">
        <f>IFERROR(VLOOKUP(B63,DESIGNATION,4,FALSE),"")</f>
        <v>SGT</v>
      </c>
      <c r="F63" s="83"/>
      <c r="G63" s="84">
        <f>IFERROR(VLOOKUP(B63,GOVTBILL1,5,FALSE),VLOOKUP(B63,MPPBILL,5,FALSE))</f>
        <v>58680</v>
      </c>
      <c r="H63" s="84">
        <f>IFERROR(VLOOKUP(G63,PAYSCALES,2,FALSE),"")</f>
        <v>1580</v>
      </c>
      <c r="I63" s="84">
        <f>G63+H63</f>
        <v>60260</v>
      </c>
      <c r="J63" s="84"/>
    </row>
    <row r="64" spans="1:10" x14ac:dyDescent="0.3">
      <c r="A64" s="83">
        <v>42</v>
      </c>
      <c r="B64" s="83">
        <v>14371715</v>
      </c>
      <c r="C64" s="84" t="str">
        <f>IFERROR(VLOOKUP(B64,GOVTBILL1,2,FALSE),VLOOKUP(B64,MPPBILL,2,FALSE))</f>
        <v>DHANALAKSHMI THOTAPALLI</v>
      </c>
      <c r="D64" s="94" t="str">
        <f>IFERROR(VLOOKUP(B64,GOVTBILL1,3,FALSE),VLOOKUP(B64,MPPBILL,3,FALSE))</f>
        <v>MPPS Y CHORUPALLI</v>
      </c>
      <c r="E64" s="83" t="str">
        <f>IFERROR(VLOOKUP(B64,DESIGNATION,4,FALSE),"")</f>
        <v>SGT</v>
      </c>
      <c r="F64" s="83"/>
      <c r="G64" s="84">
        <f>IFERROR(VLOOKUP(B64,GOVTBILL1,5,FALSE),VLOOKUP(B64,MPPBILL,5,FALSE))</f>
        <v>58680</v>
      </c>
      <c r="H64" s="84">
        <f>IFERROR(VLOOKUP(G64,PAYSCALES,2,FALSE),"")</f>
        <v>1580</v>
      </c>
      <c r="I64" s="84">
        <f>G64+H64</f>
        <v>60260</v>
      </c>
      <c r="J64" s="84"/>
    </row>
    <row r="65" spans="1:10" x14ac:dyDescent="0.3">
      <c r="A65" s="83">
        <v>43</v>
      </c>
      <c r="B65" s="83">
        <v>14344475</v>
      </c>
      <c r="C65" s="84" t="str">
        <f>IFERROR(VLOOKUP(B65,GOVTBILL1,2,FALSE),VLOOKUP(B65,MPPBILL,2,FALSE))</f>
        <v>VIJAYA KONDATAMARA</v>
      </c>
      <c r="D65" s="94" t="str">
        <f>IFERROR(VLOOKUP(B65,GOVTBILL1,3,FALSE),VLOOKUP(B65,MPPBILL,3,FALSE))</f>
        <v>MPPS Y CHORUPALLI</v>
      </c>
      <c r="E65" s="83" t="str">
        <f>IFERROR(VLOOKUP(B65,DESIGNATION,4,FALSE),"")</f>
        <v>SGT</v>
      </c>
      <c r="F65" s="83"/>
      <c r="G65" s="84">
        <f>IFERROR(VLOOKUP(B65,GOVTBILL1,5,FALSE),VLOOKUP(B65,MPPBILL,5,FALSE))</f>
        <v>58680</v>
      </c>
      <c r="H65" s="84">
        <f>IFERROR(VLOOKUP(G65,PAYSCALES,2,FALSE),"")</f>
        <v>1580</v>
      </c>
      <c r="I65" s="84">
        <f>G65+H65</f>
        <v>60260</v>
      </c>
      <c r="J65" s="84"/>
    </row>
    <row r="66" spans="1:10" x14ac:dyDescent="0.3">
      <c r="A66" s="85"/>
      <c r="B66" s="85"/>
      <c r="C66" s="86"/>
      <c r="D66" s="86"/>
      <c r="E66" s="85"/>
      <c r="F66" s="92"/>
      <c r="G66" s="86"/>
      <c r="H66" s="86"/>
      <c r="I66" s="86"/>
      <c r="J66" s="86"/>
    </row>
    <row r="67" spans="1:10" ht="21.75" customHeight="1" x14ac:dyDescent="0.3">
      <c r="A67" s="76" t="s">
        <v>337</v>
      </c>
      <c r="B67" s="76"/>
      <c r="C67" s="76"/>
      <c r="D67" s="76"/>
      <c r="E67" s="76"/>
      <c r="F67" s="76"/>
      <c r="G67" s="76"/>
      <c r="H67" s="76"/>
      <c r="I67" s="76"/>
      <c r="J67" s="76"/>
    </row>
    <row r="68" spans="1:10" x14ac:dyDescent="0.3">
      <c r="A68" s="86"/>
      <c r="B68" s="86"/>
      <c r="C68" s="86"/>
      <c r="D68" s="86"/>
      <c r="E68" s="85"/>
      <c r="F68" s="92"/>
      <c r="G68" s="87"/>
      <c r="H68" s="87"/>
      <c r="I68" s="87"/>
      <c r="J68" s="87"/>
    </row>
    <row r="69" spans="1:10" x14ac:dyDescent="0.3">
      <c r="A69" s="86"/>
      <c r="B69" s="86"/>
      <c r="C69" s="86"/>
      <c r="D69" s="86"/>
      <c r="E69" s="85"/>
      <c r="F69" s="92"/>
      <c r="G69" s="87"/>
      <c r="H69" s="87"/>
      <c r="I69" s="87"/>
      <c r="J69" s="87"/>
    </row>
    <row r="70" spans="1:10" x14ac:dyDescent="0.3">
      <c r="A70" s="86"/>
      <c r="B70" s="86"/>
      <c r="C70" s="86"/>
      <c r="D70" s="86"/>
      <c r="E70" s="85"/>
      <c r="F70" s="92"/>
      <c r="G70" s="88" t="s">
        <v>338</v>
      </c>
      <c r="H70" s="88"/>
      <c r="I70" s="88"/>
      <c r="J70" s="88"/>
    </row>
    <row r="71" spans="1:10" x14ac:dyDescent="0.3">
      <c r="A71" s="87"/>
      <c r="B71" s="87"/>
      <c r="C71" s="87"/>
      <c r="D71" s="87"/>
      <c r="E71" s="87"/>
      <c r="F71" s="87"/>
      <c r="G71" s="87"/>
      <c r="H71" s="87"/>
      <c r="I71" s="87"/>
      <c r="J71" s="87"/>
    </row>
  </sheetData>
  <sortState ref="B23:I65">
    <sortCondition ref="D23:D65"/>
  </sortState>
  <mergeCells count="12">
    <mergeCell ref="A15:J15"/>
    <mergeCell ref="A17:J17"/>
    <mergeCell ref="A19:J19"/>
    <mergeCell ref="A21:J21"/>
    <mergeCell ref="A67:J67"/>
    <mergeCell ref="G70:J70"/>
    <mergeCell ref="A1:J1"/>
    <mergeCell ref="A2:J2"/>
    <mergeCell ref="I4:J4"/>
    <mergeCell ref="D6:J6"/>
    <mergeCell ref="A11:J11"/>
    <mergeCell ref="A13:J13"/>
  </mergeCells>
  <printOptions horizontalCentered="1"/>
  <pageMargins left="0.25" right="0.25" top="0.75" bottom="0.75" header="0.3" footer="0.3"/>
  <pageSetup paperSize="9" scale="87"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7"/>
  <sheetViews>
    <sheetView workbookViewId="0">
      <selection activeCell="D4" sqref="D4:D5"/>
    </sheetView>
  </sheetViews>
  <sheetFormatPr defaultRowHeight="15" x14ac:dyDescent="0.25"/>
  <cols>
    <col min="2" max="2" width="10.140625" bestFit="1" customWidth="1"/>
    <col min="3" max="3" width="36.140625" customWidth="1"/>
    <col min="6" max="6" width="11.28515625" customWidth="1"/>
    <col min="7" max="10" width="5" customWidth="1"/>
    <col min="11" max="11" width="11.28515625" bestFit="1" customWidth="1"/>
    <col min="12" max="12" width="15" customWidth="1"/>
  </cols>
  <sheetData>
    <row r="1" spans="1:16" ht="18" x14ac:dyDescent="0.25">
      <c r="A1" s="51" t="s">
        <v>327</v>
      </c>
      <c r="B1" s="51"/>
      <c r="C1" s="51"/>
      <c r="D1" s="51"/>
      <c r="E1" s="51"/>
      <c r="F1" s="51"/>
      <c r="G1" s="51"/>
      <c r="H1" s="51"/>
      <c r="I1" s="51"/>
      <c r="J1" s="51"/>
      <c r="K1" s="51"/>
      <c r="L1" s="51"/>
      <c r="M1" s="51"/>
      <c r="N1" s="51"/>
      <c r="O1" s="51"/>
      <c r="P1" s="51"/>
    </row>
    <row r="2" spans="1:16" ht="18" x14ac:dyDescent="0.25">
      <c r="A2" s="51" t="s">
        <v>339</v>
      </c>
      <c r="B2" s="51"/>
      <c r="C2" s="51"/>
      <c r="D2" s="51"/>
      <c r="E2" s="51"/>
      <c r="F2" s="51"/>
      <c r="G2" s="51"/>
      <c r="H2" s="51"/>
      <c r="I2" s="51"/>
      <c r="J2" s="51"/>
      <c r="K2" s="51"/>
      <c r="L2" s="51"/>
      <c r="M2" s="51"/>
      <c r="N2" s="51"/>
      <c r="O2" s="51"/>
      <c r="P2" s="51"/>
    </row>
    <row r="3" spans="1:16" ht="87.75" customHeight="1" x14ac:dyDescent="0.25">
      <c r="A3" s="52" t="s">
        <v>340</v>
      </c>
      <c r="B3" s="52"/>
      <c r="C3" s="52"/>
      <c r="D3" s="52"/>
      <c r="E3" s="52"/>
      <c r="F3" s="52"/>
      <c r="G3" s="52"/>
      <c r="H3" s="52"/>
      <c r="I3" s="52"/>
      <c r="J3" s="52"/>
      <c r="K3" s="52"/>
      <c r="L3" s="52"/>
      <c r="M3" s="52"/>
      <c r="N3" s="52"/>
      <c r="O3" s="52"/>
      <c r="P3" s="52"/>
    </row>
    <row r="4" spans="1:16" ht="60" customHeight="1" x14ac:dyDescent="0.25">
      <c r="A4" s="53" t="s">
        <v>328</v>
      </c>
      <c r="B4" s="54" t="s">
        <v>231</v>
      </c>
      <c r="C4" s="53" t="s">
        <v>341</v>
      </c>
      <c r="D4" s="53" t="s">
        <v>342</v>
      </c>
      <c r="E4" s="53" t="s">
        <v>343</v>
      </c>
      <c r="F4" s="53" t="s">
        <v>344</v>
      </c>
      <c r="G4" s="53" t="s">
        <v>345</v>
      </c>
      <c r="H4" s="53"/>
      <c r="I4" s="53" t="s">
        <v>346</v>
      </c>
      <c r="J4" s="53"/>
      <c r="K4" s="53" t="s">
        <v>347</v>
      </c>
      <c r="L4" s="53" t="s">
        <v>332</v>
      </c>
      <c r="M4" s="53" t="s">
        <v>333</v>
      </c>
      <c r="N4" s="53" t="s">
        <v>348</v>
      </c>
      <c r="O4" s="53" t="s">
        <v>335</v>
      </c>
      <c r="P4" s="53" t="s">
        <v>336</v>
      </c>
    </row>
    <row r="5" spans="1:16" ht="60" customHeight="1" x14ac:dyDescent="0.25">
      <c r="A5" s="53"/>
      <c r="B5" s="55"/>
      <c r="C5" s="53"/>
      <c r="D5" s="53"/>
      <c r="E5" s="53"/>
      <c r="F5" s="53"/>
      <c r="G5" s="56" t="s">
        <v>349</v>
      </c>
      <c r="H5" s="56" t="s">
        <v>350</v>
      </c>
      <c r="I5" s="56" t="s">
        <v>349</v>
      </c>
      <c r="J5" s="56" t="s">
        <v>350</v>
      </c>
      <c r="K5" s="53"/>
      <c r="L5" s="53"/>
      <c r="M5" s="53"/>
      <c r="N5" s="53"/>
      <c r="O5" s="53"/>
      <c r="P5" s="53"/>
    </row>
    <row r="6" spans="1:16" x14ac:dyDescent="0.25">
      <c r="A6" s="57">
        <v>1</v>
      </c>
      <c r="B6" s="57">
        <v>2</v>
      </c>
      <c r="C6" s="57">
        <v>3</v>
      </c>
      <c r="D6" s="57">
        <v>4</v>
      </c>
      <c r="E6" s="57">
        <v>5</v>
      </c>
      <c r="F6" s="57">
        <v>6</v>
      </c>
      <c r="G6" s="57">
        <v>7</v>
      </c>
      <c r="H6" s="57">
        <v>8</v>
      </c>
      <c r="I6" s="57">
        <v>9</v>
      </c>
      <c r="J6" s="57">
        <v>10</v>
      </c>
      <c r="K6" s="57">
        <v>11</v>
      </c>
      <c r="L6" s="57">
        <v>12</v>
      </c>
      <c r="M6" s="57">
        <v>13</v>
      </c>
      <c r="N6" s="57">
        <v>14</v>
      </c>
      <c r="O6" s="57">
        <v>15</v>
      </c>
      <c r="P6" s="57">
        <v>16</v>
      </c>
    </row>
    <row r="7" spans="1:16" s="117" customFormat="1" ht="12.75" x14ac:dyDescent="0.2">
      <c r="A7" s="116">
        <f>JANINC!A23</f>
        <v>1</v>
      </c>
      <c r="B7" s="116">
        <f>JANINC!B23</f>
        <v>14344460</v>
      </c>
      <c r="C7" s="116" t="str">
        <f>JANINC!C23</f>
        <v>SURYANARAYANA YADLA</v>
      </c>
      <c r="D7" s="116" t="str">
        <f>JANINC!E23</f>
        <v>SGT</v>
      </c>
      <c r="E7" s="116"/>
      <c r="F7" s="116"/>
      <c r="G7" s="116"/>
      <c r="H7" s="116"/>
      <c r="I7" s="116"/>
      <c r="J7" s="116"/>
      <c r="K7" s="118">
        <v>44562</v>
      </c>
      <c r="L7" s="116">
        <f>JANINC!F23</f>
        <v>0</v>
      </c>
      <c r="M7" s="116">
        <f>JANINC!G23</f>
        <v>60260</v>
      </c>
      <c r="N7" s="116">
        <f>JANINC!H23</f>
        <v>1700</v>
      </c>
      <c r="O7" s="116">
        <f>JANINC!I23</f>
        <v>61960</v>
      </c>
      <c r="P7" s="116"/>
    </row>
    <row r="8" spans="1:16" s="117" customFormat="1" ht="12.75" x14ac:dyDescent="0.2">
      <c r="A8" s="116">
        <f>JANINC!A24</f>
        <v>2</v>
      </c>
      <c r="B8" s="116">
        <f>JANINC!B24</f>
        <v>14344709</v>
      </c>
      <c r="C8" s="116" t="str">
        <f>JANINC!C24</f>
        <v>RAMARAO ADDAKULA</v>
      </c>
      <c r="D8" s="116" t="str">
        <f>JANINC!E24</f>
        <v>SGT</v>
      </c>
      <c r="E8" s="116"/>
      <c r="F8" s="116"/>
      <c r="G8" s="116"/>
      <c r="H8" s="116"/>
      <c r="I8" s="116"/>
      <c r="J8" s="116"/>
      <c r="K8" s="118">
        <v>44562</v>
      </c>
      <c r="L8" s="116">
        <f>JANINC!F24</f>
        <v>0</v>
      </c>
      <c r="M8" s="116">
        <f>JANINC!G24</f>
        <v>58680</v>
      </c>
      <c r="N8" s="116">
        <f>JANINC!H24</f>
        <v>1580</v>
      </c>
      <c r="O8" s="116">
        <f>JANINC!I24</f>
        <v>60260</v>
      </c>
      <c r="P8" s="116"/>
    </row>
    <row r="9" spans="1:16" s="117" customFormat="1" ht="12.75" x14ac:dyDescent="0.2">
      <c r="A9" s="116">
        <f>JANINC!A25</f>
        <v>3</v>
      </c>
      <c r="B9" s="116">
        <f>JANINC!B25</f>
        <v>14344736</v>
      </c>
      <c r="C9" s="116" t="str">
        <f>JANINC!C25</f>
        <v xml:space="preserve">SUJATHA JANNIMARRI </v>
      </c>
      <c r="D9" s="116" t="str">
        <f>JANINC!E25</f>
        <v>SGT</v>
      </c>
      <c r="E9" s="116"/>
      <c r="F9" s="116"/>
      <c r="G9" s="116"/>
      <c r="H9" s="116"/>
      <c r="I9" s="116"/>
      <c r="J9" s="116"/>
      <c r="K9" s="118">
        <v>44562</v>
      </c>
      <c r="L9" s="116">
        <f>JANINC!F25</f>
        <v>0</v>
      </c>
      <c r="M9" s="116">
        <f>JANINC!G25</f>
        <v>58680</v>
      </c>
      <c r="N9" s="116">
        <f>JANINC!H25</f>
        <v>1580</v>
      </c>
      <c r="O9" s="116">
        <f>JANINC!I25</f>
        <v>60260</v>
      </c>
      <c r="P9" s="116"/>
    </row>
    <row r="10" spans="1:16" s="117" customFormat="1" ht="12.75" x14ac:dyDescent="0.2">
      <c r="A10" s="116">
        <f>JANINC!A26</f>
        <v>4</v>
      </c>
      <c r="B10" s="116">
        <f>JANINC!B26</f>
        <v>14344431</v>
      </c>
      <c r="C10" s="116" t="str">
        <f>JANINC!C26</f>
        <v>SUMITHRAMMA GOWDU</v>
      </c>
      <c r="D10" s="116" t="str">
        <f>JANINC!E26</f>
        <v>LFL HM</v>
      </c>
      <c r="E10" s="116"/>
      <c r="F10" s="116"/>
      <c r="G10" s="116"/>
      <c r="H10" s="116"/>
      <c r="I10" s="116"/>
      <c r="J10" s="116"/>
      <c r="K10" s="118">
        <v>44562</v>
      </c>
      <c r="L10" s="116">
        <f>JANINC!F26</f>
        <v>0</v>
      </c>
      <c r="M10" s="116">
        <f>JANINC!G26</f>
        <v>60260</v>
      </c>
      <c r="N10" s="116">
        <f>JANINC!H26</f>
        <v>1700</v>
      </c>
      <c r="O10" s="116">
        <f>JANINC!I26</f>
        <v>61960</v>
      </c>
      <c r="P10" s="116"/>
    </row>
    <row r="11" spans="1:16" s="117" customFormat="1" ht="12.75" x14ac:dyDescent="0.2">
      <c r="A11" s="116">
        <f>JANINC!A27</f>
        <v>5</v>
      </c>
      <c r="B11" s="116">
        <f>JANINC!B27</f>
        <v>14344437</v>
      </c>
      <c r="C11" s="116" t="str">
        <f>JANINC!C27</f>
        <v>KAMENDARAO NIMMALA</v>
      </c>
      <c r="D11" s="116" t="str">
        <f>JANINC!E27</f>
        <v>SGT</v>
      </c>
      <c r="E11" s="116"/>
      <c r="F11" s="116"/>
      <c r="G11" s="116"/>
      <c r="H11" s="116"/>
      <c r="I11" s="116"/>
      <c r="J11" s="116"/>
      <c r="K11" s="118">
        <v>44562</v>
      </c>
      <c r="L11" s="116">
        <f>JANINC!F27</f>
        <v>0</v>
      </c>
      <c r="M11" s="116">
        <f>JANINC!G27</f>
        <v>58680</v>
      </c>
      <c r="N11" s="116">
        <f>JANINC!H27</f>
        <v>1580</v>
      </c>
      <c r="O11" s="116">
        <f>JANINC!I27</f>
        <v>60260</v>
      </c>
      <c r="P11" s="116"/>
    </row>
    <row r="12" spans="1:16" s="117" customFormat="1" ht="12.75" x14ac:dyDescent="0.2">
      <c r="A12" s="116">
        <f>JANINC!A28</f>
        <v>6</v>
      </c>
      <c r="B12" s="116">
        <f>JANINC!B28</f>
        <v>14344447</v>
      </c>
      <c r="C12" s="116" t="str">
        <f>JANINC!C28</f>
        <v>SOBHAN BABU NIMMALA</v>
      </c>
      <c r="D12" s="116" t="str">
        <f>JANINC!E28</f>
        <v>SGT</v>
      </c>
      <c r="E12" s="116"/>
      <c r="F12" s="116"/>
      <c r="G12" s="116"/>
      <c r="H12" s="116"/>
      <c r="I12" s="116"/>
      <c r="J12" s="116"/>
      <c r="K12" s="118">
        <v>44562</v>
      </c>
      <c r="L12" s="116">
        <f>JANINC!F28</f>
        <v>0</v>
      </c>
      <c r="M12" s="116">
        <f>JANINC!G28</f>
        <v>58680</v>
      </c>
      <c r="N12" s="116">
        <f>JANINC!H28</f>
        <v>1580</v>
      </c>
      <c r="O12" s="116">
        <f>JANINC!I28</f>
        <v>60260</v>
      </c>
      <c r="P12" s="116"/>
    </row>
    <row r="13" spans="1:16" s="117" customFormat="1" ht="12.75" x14ac:dyDescent="0.2">
      <c r="A13" s="116">
        <f>JANINC!A29</f>
        <v>7</v>
      </c>
      <c r="B13" s="116">
        <f>JANINC!B29</f>
        <v>14344415</v>
      </c>
      <c r="C13" s="116" t="str">
        <f>JANINC!C29</f>
        <v>MOHANARAO KOLAKA</v>
      </c>
      <c r="D13" s="116" t="str">
        <f>JANINC!E29</f>
        <v>SGT</v>
      </c>
      <c r="E13" s="116"/>
      <c r="F13" s="116"/>
      <c r="G13" s="116"/>
      <c r="H13" s="116"/>
      <c r="I13" s="116"/>
      <c r="J13" s="116"/>
      <c r="K13" s="118">
        <v>44562</v>
      </c>
      <c r="L13" s="116">
        <f>JANINC!F29</f>
        <v>0</v>
      </c>
      <c r="M13" s="116">
        <f>JANINC!G29</f>
        <v>58680</v>
      </c>
      <c r="N13" s="116">
        <f>JANINC!H29</f>
        <v>1580</v>
      </c>
      <c r="O13" s="116">
        <f>JANINC!I29</f>
        <v>60260</v>
      </c>
      <c r="P13" s="116"/>
    </row>
    <row r="14" spans="1:16" s="117" customFormat="1" ht="12.75" x14ac:dyDescent="0.2">
      <c r="A14" s="116">
        <f>JANINC!A30</f>
        <v>8</v>
      </c>
      <c r="B14" s="116">
        <f>JANINC!B30</f>
        <v>14344404</v>
      </c>
      <c r="C14" s="116" t="str">
        <f>JANINC!C30</f>
        <v>VIMALA .</v>
      </c>
      <c r="D14" s="116" t="str">
        <f>JANINC!E30</f>
        <v>SGT</v>
      </c>
      <c r="E14" s="116"/>
      <c r="F14" s="116"/>
      <c r="G14" s="116"/>
      <c r="H14" s="116"/>
      <c r="I14" s="116"/>
      <c r="J14" s="116"/>
      <c r="K14" s="118">
        <v>44562</v>
      </c>
      <c r="L14" s="116">
        <f>JANINC!F30</f>
        <v>0</v>
      </c>
      <c r="M14" s="116">
        <f>JANINC!G30</f>
        <v>58680</v>
      </c>
      <c r="N14" s="116">
        <f>JANINC!H30</f>
        <v>1580</v>
      </c>
      <c r="O14" s="116">
        <f>JANINC!I30</f>
        <v>60260</v>
      </c>
      <c r="P14" s="116"/>
    </row>
    <row r="15" spans="1:16" s="117" customFormat="1" ht="12.75" x14ac:dyDescent="0.2">
      <c r="A15" s="116">
        <f>JANINC!A31</f>
        <v>9</v>
      </c>
      <c r="B15" s="116">
        <f>JANINC!B31</f>
        <v>14344726</v>
      </c>
      <c r="C15" s="116" t="str">
        <f>JANINC!C31</f>
        <v>SUDHAKAR NIMMAKA</v>
      </c>
      <c r="D15" s="116" t="str">
        <f>JANINC!E31</f>
        <v>SGT</v>
      </c>
      <c r="E15" s="116"/>
      <c r="F15" s="116"/>
      <c r="G15" s="116"/>
      <c r="H15" s="116"/>
      <c r="I15" s="116"/>
      <c r="J15" s="116"/>
      <c r="K15" s="118">
        <v>44562</v>
      </c>
      <c r="L15" s="116">
        <f>JANINC!F31</f>
        <v>0</v>
      </c>
      <c r="M15" s="116">
        <f>JANINC!G31</f>
        <v>57100</v>
      </c>
      <c r="N15" s="116">
        <f>JANINC!H31</f>
        <v>1580</v>
      </c>
      <c r="O15" s="116">
        <f>JANINC!I31</f>
        <v>58680</v>
      </c>
      <c r="P15" s="116"/>
    </row>
    <row r="16" spans="1:16" s="117" customFormat="1" ht="12.75" x14ac:dyDescent="0.2">
      <c r="A16" s="116">
        <f>JANINC!A32</f>
        <v>10</v>
      </c>
      <c r="B16" s="116">
        <f>JANINC!B32</f>
        <v>14344705</v>
      </c>
      <c r="C16" s="116" t="str">
        <f>JANINC!C32</f>
        <v>DHARMARAO PUVVALA</v>
      </c>
      <c r="D16" s="116" t="str">
        <f>JANINC!E32</f>
        <v>SGT</v>
      </c>
      <c r="E16" s="116"/>
      <c r="F16" s="116"/>
      <c r="G16" s="116"/>
      <c r="H16" s="116"/>
      <c r="I16" s="116"/>
      <c r="J16" s="116"/>
      <c r="K16" s="118">
        <v>44562</v>
      </c>
      <c r="L16" s="116">
        <f>JANINC!F32</f>
        <v>0</v>
      </c>
      <c r="M16" s="116">
        <f>JANINC!G32</f>
        <v>58680</v>
      </c>
      <c r="N16" s="116">
        <f>JANINC!H32</f>
        <v>1580</v>
      </c>
      <c r="O16" s="116">
        <f>JANINC!I32</f>
        <v>60260</v>
      </c>
      <c r="P16" s="116"/>
    </row>
    <row r="17" spans="1:16" s="117" customFormat="1" ht="12.75" x14ac:dyDescent="0.2">
      <c r="A17" s="116">
        <f>JANINC!A33</f>
        <v>11</v>
      </c>
      <c r="B17" s="116">
        <f>JANINC!B33</f>
        <v>14344756</v>
      </c>
      <c r="C17" s="116" t="str">
        <f>JANINC!C33</f>
        <v>RAVI LANKA</v>
      </c>
      <c r="D17" s="116" t="str">
        <f>JANINC!E33</f>
        <v>SGT</v>
      </c>
      <c r="E17" s="116"/>
      <c r="F17" s="116"/>
      <c r="G17" s="116"/>
      <c r="H17" s="116"/>
      <c r="I17" s="116"/>
      <c r="J17" s="116"/>
      <c r="K17" s="118">
        <v>44562</v>
      </c>
      <c r="L17" s="116">
        <f>JANINC!F33</f>
        <v>0</v>
      </c>
      <c r="M17" s="116">
        <f>JANINC!G33</f>
        <v>58680</v>
      </c>
      <c r="N17" s="116">
        <f>JANINC!H33</f>
        <v>1580</v>
      </c>
      <c r="O17" s="116">
        <f>JANINC!I33</f>
        <v>60260</v>
      </c>
      <c r="P17" s="116"/>
    </row>
    <row r="18" spans="1:16" s="117" customFormat="1" ht="12.75" x14ac:dyDescent="0.2">
      <c r="A18" s="116">
        <f>JANINC!A34</f>
        <v>12</v>
      </c>
      <c r="B18" s="116">
        <f>JANINC!B34</f>
        <v>14344721</v>
      </c>
      <c r="C18" s="116" t="str">
        <f>JANINC!C34</f>
        <v>RATNA KUMAR PUVVALA</v>
      </c>
      <c r="D18" s="116" t="str">
        <f>JANINC!E34</f>
        <v>SGT</v>
      </c>
      <c r="E18" s="116"/>
      <c r="F18" s="116"/>
      <c r="G18" s="116"/>
      <c r="H18" s="116"/>
      <c r="I18" s="116"/>
      <c r="J18" s="116"/>
      <c r="K18" s="118">
        <v>44562</v>
      </c>
      <c r="L18" s="116">
        <f>JANINC!F34</f>
        <v>0</v>
      </c>
      <c r="M18" s="116">
        <f>JANINC!G34</f>
        <v>58680</v>
      </c>
      <c r="N18" s="116">
        <f>JANINC!H34</f>
        <v>1580</v>
      </c>
      <c r="O18" s="116">
        <f>JANINC!I34</f>
        <v>60260</v>
      </c>
      <c r="P18" s="116"/>
    </row>
    <row r="19" spans="1:16" s="117" customFormat="1" ht="12.75" x14ac:dyDescent="0.2">
      <c r="A19" s="116">
        <f>JANINC!A35</f>
        <v>13</v>
      </c>
      <c r="B19" s="116">
        <f>JANINC!B35</f>
        <v>14344438</v>
      </c>
      <c r="C19" s="116" t="str">
        <f>JANINC!C35</f>
        <v>MANI BODDUDORA</v>
      </c>
      <c r="D19" s="116" t="str">
        <f>JANINC!E35</f>
        <v>SGT</v>
      </c>
      <c r="E19" s="116"/>
      <c r="F19" s="116"/>
      <c r="G19" s="116"/>
      <c r="H19" s="116"/>
      <c r="I19" s="116"/>
      <c r="J19" s="116"/>
      <c r="K19" s="118">
        <v>44562</v>
      </c>
      <c r="L19" s="116">
        <f>JANINC!F35</f>
        <v>0</v>
      </c>
      <c r="M19" s="116">
        <f>JANINC!G35</f>
        <v>58680</v>
      </c>
      <c r="N19" s="116">
        <f>JANINC!H35</f>
        <v>1580</v>
      </c>
      <c r="O19" s="116">
        <f>JANINC!I35</f>
        <v>60260</v>
      </c>
      <c r="P19" s="116"/>
    </row>
    <row r="20" spans="1:16" s="117" customFormat="1" ht="12.75" x14ac:dyDescent="0.2">
      <c r="A20" s="116">
        <f>JANINC!A36</f>
        <v>14</v>
      </c>
      <c r="B20" s="116">
        <f>JANINC!B36</f>
        <v>14344416</v>
      </c>
      <c r="C20" s="116" t="str">
        <f>JANINC!C36</f>
        <v>SANYASINAIDU ADDAKULA</v>
      </c>
      <c r="D20" s="116" t="str">
        <f>JANINC!E36</f>
        <v>SGT</v>
      </c>
      <c r="E20" s="116"/>
      <c r="F20" s="116"/>
      <c r="G20" s="116"/>
      <c r="H20" s="116"/>
      <c r="I20" s="116"/>
      <c r="J20" s="116"/>
      <c r="K20" s="118">
        <v>44562</v>
      </c>
      <c r="L20" s="116">
        <f>JANINC!F36</f>
        <v>0</v>
      </c>
      <c r="M20" s="116">
        <f>JANINC!G36</f>
        <v>58680</v>
      </c>
      <c r="N20" s="116">
        <f>JANINC!H36</f>
        <v>1580</v>
      </c>
      <c r="O20" s="116">
        <f>JANINC!I36</f>
        <v>60260</v>
      </c>
      <c r="P20" s="116"/>
    </row>
    <row r="21" spans="1:16" s="117" customFormat="1" ht="12.75" x14ac:dyDescent="0.2">
      <c r="A21" s="116">
        <f>JANINC!A37</f>
        <v>15</v>
      </c>
      <c r="B21" s="116">
        <f>JANINC!B37</f>
        <v>14344429</v>
      </c>
      <c r="C21" s="116" t="str">
        <f>JANINC!C37</f>
        <v>KUMAR KONDAGORRI</v>
      </c>
      <c r="D21" s="116" t="str">
        <f>JANINC!E37</f>
        <v>SGT</v>
      </c>
      <c r="E21" s="116"/>
      <c r="F21" s="116"/>
      <c r="G21" s="116"/>
      <c r="H21" s="116"/>
      <c r="I21" s="116"/>
      <c r="J21" s="116"/>
      <c r="K21" s="118">
        <v>44562</v>
      </c>
      <c r="L21" s="116">
        <f>JANINC!F37</f>
        <v>0</v>
      </c>
      <c r="M21" s="116">
        <f>JANINC!G37</f>
        <v>35570</v>
      </c>
      <c r="N21" s="116">
        <f>JANINC!H37</f>
        <v>990</v>
      </c>
      <c r="O21" s="116">
        <f>JANINC!I37</f>
        <v>36560</v>
      </c>
      <c r="P21" s="116"/>
    </row>
    <row r="22" spans="1:16" s="117" customFormat="1" ht="16.5" customHeight="1" x14ac:dyDescent="0.2">
      <c r="A22" s="116">
        <f>JANINC!A38</f>
        <v>16</v>
      </c>
      <c r="B22" s="116">
        <f>JANINC!B38</f>
        <v>14344463</v>
      </c>
      <c r="C22" s="116" t="str">
        <f>JANINC!C38</f>
        <v>PRASADARAO PATTIKA</v>
      </c>
      <c r="D22" s="116" t="str">
        <f>JANINC!E38</f>
        <v>SGT</v>
      </c>
      <c r="E22" s="116"/>
      <c r="F22" s="118"/>
      <c r="G22" s="116"/>
      <c r="H22" s="116"/>
      <c r="I22" s="116"/>
      <c r="J22" s="116"/>
      <c r="K22" s="118">
        <v>44562</v>
      </c>
      <c r="L22" s="116">
        <f>JANINC!F38</f>
        <v>0</v>
      </c>
      <c r="M22" s="116">
        <f>JANINC!G38</f>
        <v>57100</v>
      </c>
      <c r="N22" s="116">
        <f>JANINC!H38</f>
        <v>1580</v>
      </c>
      <c r="O22" s="116">
        <f>JANINC!I38</f>
        <v>58680</v>
      </c>
      <c r="P22" s="116"/>
    </row>
    <row r="23" spans="1:16" s="117" customFormat="1" ht="16.5" customHeight="1" x14ac:dyDescent="0.2">
      <c r="A23" s="116">
        <f>JANINC!A39</f>
        <v>17</v>
      </c>
      <c r="B23" s="116">
        <f>JANINC!B39</f>
        <v>14344745</v>
      </c>
      <c r="C23" s="116" t="str">
        <f>JANINC!C39</f>
        <v>ROJARAMANI TOYAKA</v>
      </c>
      <c r="D23" s="116" t="str">
        <f>JANINC!E39</f>
        <v>SGT</v>
      </c>
      <c r="E23" s="116"/>
      <c r="F23" s="118"/>
      <c r="G23" s="116"/>
      <c r="H23" s="116"/>
      <c r="I23" s="116"/>
      <c r="J23" s="116"/>
      <c r="K23" s="118">
        <v>44562</v>
      </c>
      <c r="L23" s="116">
        <f>JANINC!F39</f>
        <v>0</v>
      </c>
      <c r="M23" s="116">
        <f>JANINC!G39</f>
        <v>58680</v>
      </c>
      <c r="N23" s="116">
        <f>JANINC!H39</f>
        <v>1580</v>
      </c>
      <c r="O23" s="116">
        <f>JANINC!I39</f>
        <v>60260</v>
      </c>
      <c r="P23" s="116"/>
    </row>
    <row r="24" spans="1:16" s="117" customFormat="1" ht="16.5" customHeight="1" x14ac:dyDescent="0.2">
      <c r="A24" s="116">
        <f>JANINC!A40</f>
        <v>18</v>
      </c>
      <c r="B24" s="116">
        <f>JANINC!B40</f>
        <v>14344389</v>
      </c>
      <c r="C24" s="116" t="str">
        <f>JANINC!C40</f>
        <v>SIMHACHALAM VUYAKA</v>
      </c>
      <c r="D24" s="116" t="str">
        <f>JANINC!E40</f>
        <v>SGT</v>
      </c>
      <c r="E24" s="116"/>
      <c r="F24" s="118"/>
      <c r="G24" s="116"/>
      <c r="H24" s="116"/>
      <c r="I24" s="116"/>
      <c r="J24" s="116"/>
      <c r="K24" s="118">
        <v>44562</v>
      </c>
      <c r="L24" s="116">
        <f>JANINC!F40</f>
        <v>0</v>
      </c>
      <c r="M24" s="116">
        <f>JANINC!G40</f>
        <v>58680</v>
      </c>
      <c r="N24" s="116">
        <f>JANINC!H40</f>
        <v>1580</v>
      </c>
      <c r="O24" s="116">
        <f>JANINC!I40</f>
        <v>60260</v>
      </c>
      <c r="P24" s="116"/>
    </row>
    <row r="25" spans="1:16" s="117" customFormat="1" ht="16.5" customHeight="1" x14ac:dyDescent="0.2">
      <c r="A25" s="116">
        <f>JANINC!A41</f>
        <v>19</v>
      </c>
      <c r="B25" s="116">
        <f>JANINC!B41</f>
        <v>14344461</v>
      </c>
      <c r="C25" s="116" t="str">
        <f>JANINC!C41</f>
        <v>KARTHIKARAIDURAIDU ANKALAPU</v>
      </c>
      <c r="D25" s="116" t="str">
        <f>JANINC!E41</f>
        <v>SGT</v>
      </c>
      <c r="E25" s="116"/>
      <c r="F25" s="118"/>
      <c r="G25" s="116"/>
      <c r="H25" s="116"/>
      <c r="I25" s="116"/>
      <c r="J25" s="116"/>
      <c r="K25" s="118">
        <v>44562</v>
      </c>
      <c r="L25" s="116">
        <f>JANINC!F41</f>
        <v>0</v>
      </c>
      <c r="M25" s="116">
        <f>JANINC!G41</f>
        <v>58680</v>
      </c>
      <c r="N25" s="116">
        <f>JANINC!H41</f>
        <v>1580</v>
      </c>
      <c r="O25" s="116">
        <f>JANINC!I41</f>
        <v>60260</v>
      </c>
      <c r="P25" s="116"/>
    </row>
    <row r="26" spans="1:16" s="117" customFormat="1" ht="16.5" customHeight="1" x14ac:dyDescent="0.2">
      <c r="A26" s="116">
        <f>JANINC!A42</f>
        <v>20</v>
      </c>
      <c r="B26" s="116">
        <f>JANINC!B42</f>
        <v>14344708</v>
      </c>
      <c r="C26" s="116" t="str">
        <f>JANINC!C42</f>
        <v>ADAIAH BIDDIKA</v>
      </c>
      <c r="D26" s="116" t="str">
        <f>JANINC!E42</f>
        <v>SCHOOL ASSISTANT-MATHS</v>
      </c>
      <c r="E26" s="116"/>
      <c r="F26" s="118"/>
      <c r="G26" s="116"/>
      <c r="H26" s="116"/>
      <c r="I26" s="116"/>
      <c r="J26" s="116"/>
      <c r="K26" s="118">
        <v>44562</v>
      </c>
      <c r="L26" s="116">
        <f>JANINC!F42</f>
        <v>0</v>
      </c>
      <c r="M26" s="116">
        <f>JANINC!G42</f>
        <v>58680</v>
      </c>
      <c r="N26" s="116">
        <f>JANINC!H42</f>
        <v>1580</v>
      </c>
      <c r="O26" s="116">
        <f>JANINC!I42</f>
        <v>60260</v>
      </c>
      <c r="P26" s="116"/>
    </row>
    <row r="27" spans="1:16" s="117" customFormat="1" ht="16.5" customHeight="1" x14ac:dyDescent="0.2">
      <c r="A27" s="116">
        <f>JANINC!A43</f>
        <v>21</v>
      </c>
      <c r="B27" s="116">
        <f>JANINC!B43</f>
        <v>14344432</v>
      </c>
      <c r="C27" s="116" t="str">
        <f>JANINC!C43</f>
        <v>SURYANARAYANA CHALLA</v>
      </c>
      <c r="D27" s="116" t="str">
        <f>JANINC!E43</f>
        <v>SCHOOL ASSISTANT-SOCIAL SCIENCE</v>
      </c>
      <c r="E27" s="116"/>
      <c r="F27" s="118"/>
      <c r="G27" s="116"/>
      <c r="H27" s="116"/>
      <c r="I27" s="116"/>
      <c r="J27" s="116"/>
      <c r="K27" s="118">
        <v>44562</v>
      </c>
      <c r="L27" s="116">
        <f>JANINC!F43</f>
        <v>0</v>
      </c>
      <c r="M27" s="116">
        <f>JANINC!G43</f>
        <v>60260</v>
      </c>
      <c r="N27" s="116">
        <f>JANINC!H43</f>
        <v>1700</v>
      </c>
      <c r="O27" s="116">
        <f>JANINC!I43</f>
        <v>61960</v>
      </c>
      <c r="P27" s="116"/>
    </row>
    <row r="28" spans="1:16" s="117" customFormat="1" ht="16.5" customHeight="1" x14ac:dyDescent="0.2">
      <c r="A28" s="116">
        <f>JANINC!A44</f>
        <v>22</v>
      </c>
      <c r="B28" s="116">
        <f>JANINC!B44</f>
        <v>14344399</v>
      </c>
      <c r="C28" s="116" t="str">
        <f>JANINC!C44</f>
        <v>RAJESWARI KUMBRUKU</v>
      </c>
      <c r="D28" s="116" t="str">
        <f>JANINC!E44</f>
        <v>SCHOOL ASSISTANT-TELUGU</v>
      </c>
      <c r="E28" s="116"/>
      <c r="F28" s="118"/>
      <c r="G28" s="116"/>
      <c r="H28" s="116"/>
      <c r="I28" s="116"/>
      <c r="J28" s="116"/>
      <c r="K28" s="118">
        <v>44562</v>
      </c>
      <c r="L28" s="116">
        <f>JANINC!F44</f>
        <v>0</v>
      </c>
      <c r="M28" s="116">
        <f>JANINC!G44</f>
        <v>60260</v>
      </c>
      <c r="N28" s="116">
        <f>JANINC!H44</f>
        <v>1700</v>
      </c>
      <c r="O28" s="116">
        <f>JANINC!I44</f>
        <v>61960</v>
      </c>
      <c r="P28" s="116"/>
    </row>
    <row r="29" spans="1:16" s="117" customFormat="1" ht="16.5" customHeight="1" x14ac:dyDescent="0.2">
      <c r="A29" s="116">
        <f>JANINC!A45</f>
        <v>23</v>
      </c>
      <c r="B29" s="116">
        <f>JANINC!B45</f>
        <v>14344732</v>
      </c>
      <c r="C29" s="116" t="str">
        <f>JANINC!C45</f>
        <v>HARIGOPALARAO LIMMAKA</v>
      </c>
      <c r="D29" s="116" t="str">
        <f>JANINC!E45</f>
        <v>SGT</v>
      </c>
      <c r="E29" s="116"/>
      <c r="F29" s="118"/>
      <c r="G29" s="116"/>
      <c r="H29" s="116"/>
      <c r="I29" s="116"/>
      <c r="J29" s="116"/>
      <c r="K29" s="118">
        <v>44562</v>
      </c>
      <c r="L29" s="116">
        <f>JANINC!F45</f>
        <v>0</v>
      </c>
      <c r="M29" s="116">
        <f>JANINC!G45</f>
        <v>58680</v>
      </c>
      <c r="N29" s="116">
        <f>JANINC!H45</f>
        <v>1580</v>
      </c>
      <c r="O29" s="116">
        <f>JANINC!I45</f>
        <v>60260</v>
      </c>
      <c r="P29" s="116"/>
    </row>
    <row r="30" spans="1:16" s="117" customFormat="1" ht="16.5" customHeight="1" x14ac:dyDescent="0.2">
      <c r="A30" s="116">
        <f>JANINC!A46</f>
        <v>24</v>
      </c>
      <c r="B30" s="116">
        <f>JANINC!B46</f>
        <v>14344706</v>
      </c>
      <c r="C30" s="116" t="str">
        <f>JANINC!C46</f>
        <v>VINODKUMAR MANDANGI</v>
      </c>
      <c r="D30" s="116" t="str">
        <f>JANINC!E46</f>
        <v>SGT</v>
      </c>
      <c r="E30" s="116"/>
      <c r="F30" s="118"/>
      <c r="G30" s="116"/>
      <c r="H30" s="116"/>
      <c r="I30" s="116"/>
      <c r="J30" s="116"/>
      <c r="K30" s="118">
        <v>44562</v>
      </c>
      <c r="L30" s="116">
        <f>JANINC!F46</f>
        <v>0</v>
      </c>
      <c r="M30" s="116">
        <f>JANINC!G46</f>
        <v>58680</v>
      </c>
      <c r="N30" s="116">
        <f>JANINC!H46</f>
        <v>1580</v>
      </c>
      <c r="O30" s="116">
        <f>JANINC!I46</f>
        <v>60260</v>
      </c>
      <c r="P30" s="116"/>
    </row>
    <row r="31" spans="1:16" s="117" customFormat="1" ht="16.5" customHeight="1" x14ac:dyDescent="0.2">
      <c r="A31" s="116">
        <f>JANINC!A47</f>
        <v>25</v>
      </c>
      <c r="B31" s="116">
        <f>JANINC!B47</f>
        <v>14345861</v>
      </c>
      <c r="C31" s="116" t="str">
        <f>JANINC!C47</f>
        <v>RAMAPRASADARAO TIMMAKA</v>
      </c>
      <c r="D31" s="116" t="str">
        <f>JANINC!E47</f>
        <v>SGT</v>
      </c>
      <c r="E31" s="116"/>
      <c r="F31" s="118"/>
      <c r="G31" s="116"/>
      <c r="H31" s="116"/>
      <c r="I31" s="116"/>
      <c r="J31" s="116"/>
      <c r="K31" s="118">
        <v>44562</v>
      </c>
      <c r="L31" s="116">
        <f>JANINC!F47</f>
        <v>0</v>
      </c>
      <c r="M31" s="116">
        <f>JANINC!G47</f>
        <v>58680</v>
      </c>
      <c r="N31" s="116">
        <f>JANINC!H47</f>
        <v>1580</v>
      </c>
      <c r="O31" s="116">
        <f>JANINC!I47</f>
        <v>60260</v>
      </c>
      <c r="P31" s="116"/>
    </row>
    <row r="32" spans="1:16" s="117" customFormat="1" ht="16.5" customHeight="1" x14ac:dyDescent="0.2">
      <c r="A32" s="116">
        <f>JANINC!A48</f>
        <v>26</v>
      </c>
      <c r="B32" s="116">
        <f>JANINC!B48</f>
        <v>14344509</v>
      </c>
      <c r="C32" s="116" t="str">
        <f>JANINC!C48</f>
        <v>SATYABHAGAVAN GEDELA</v>
      </c>
      <c r="D32" s="116" t="str">
        <f>JANINC!E48</f>
        <v>SGT</v>
      </c>
      <c r="E32" s="116"/>
      <c r="F32" s="118"/>
      <c r="G32" s="116"/>
      <c r="H32" s="116"/>
      <c r="I32" s="116"/>
      <c r="J32" s="116"/>
      <c r="K32" s="118">
        <v>44562</v>
      </c>
      <c r="L32" s="116">
        <f>JANINC!F48</f>
        <v>0</v>
      </c>
      <c r="M32" s="116">
        <f>JANINC!G48</f>
        <v>58680</v>
      </c>
      <c r="N32" s="116">
        <f>JANINC!H48</f>
        <v>1580</v>
      </c>
      <c r="O32" s="116">
        <f>JANINC!I48</f>
        <v>60260</v>
      </c>
      <c r="P32" s="116"/>
    </row>
    <row r="33" spans="1:16" s="117" customFormat="1" ht="16.5" customHeight="1" x14ac:dyDescent="0.2">
      <c r="A33" s="116">
        <f>JANINC!A49</f>
        <v>27</v>
      </c>
      <c r="B33" s="116">
        <f>JANINC!B49</f>
        <v>14344491</v>
      </c>
      <c r="C33" s="116" t="str">
        <f>JANINC!C49</f>
        <v>ADINARAYANA PUVVALA</v>
      </c>
      <c r="D33" s="116" t="str">
        <f>JANINC!E49</f>
        <v>SGT</v>
      </c>
      <c r="E33" s="116"/>
      <c r="F33" s="118"/>
      <c r="G33" s="116"/>
      <c r="H33" s="116"/>
      <c r="I33" s="116"/>
      <c r="J33" s="116"/>
      <c r="K33" s="118">
        <v>44562</v>
      </c>
      <c r="L33" s="116">
        <f>JANINC!F49</f>
        <v>0</v>
      </c>
      <c r="M33" s="116">
        <f>JANINC!G49</f>
        <v>58680</v>
      </c>
      <c r="N33" s="116">
        <f>JANINC!H49</f>
        <v>1580</v>
      </c>
      <c r="O33" s="116">
        <f>JANINC!I49</f>
        <v>60260</v>
      </c>
      <c r="P33" s="116"/>
    </row>
    <row r="34" spans="1:16" s="117" customFormat="1" ht="16.5" customHeight="1" x14ac:dyDescent="0.2">
      <c r="A34" s="116">
        <f>JANINC!A50</f>
        <v>28</v>
      </c>
      <c r="B34" s="116">
        <f>JANINC!B50</f>
        <v>14344742</v>
      </c>
      <c r="C34" s="116" t="str">
        <f>JANINC!C50</f>
        <v>SARASWATHI JANNIMARRI</v>
      </c>
      <c r="D34" s="116" t="str">
        <f>JANINC!E50</f>
        <v>SGT</v>
      </c>
      <c r="E34" s="119"/>
      <c r="F34" s="119"/>
      <c r="G34" s="119"/>
      <c r="H34" s="119"/>
      <c r="I34" s="119"/>
      <c r="J34" s="119"/>
      <c r="K34" s="118">
        <v>44562</v>
      </c>
      <c r="L34" s="116">
        <f>JANINC!F50</f>
        <v>0</v>
      </c>
      <c r="M34" s="116">
        <f>JANINC!G50</f>
        <v>58680</v>
      </c>
      <c r="N34" s="116">
        <f>JANINC!H50</f>
        <v>1580</v>
      </c>
      <c r="O34" s="116">
        <f>JANINC!I50</f>
        <v>60260</v>
      </c>
      <c r="P34" s="119"/>
    </row>
    <row r="35" spans="1:16" s="117" customFormat="1" ht="16.5" customHeight="1" x14ac:dyDescent="0.2">
      <c r="A35" s="116">
        <f>JANINC!A51</f>
        <v>29</v>
      </c>
      <c r="B35" s="116">
        <f>JANINC!B51</f>
        <v>14344527</v>
      </c>
      <c r="C35" s="116" t="str">
        <f>JANINC!C51</f>
        <v>KAMESWARA RAO KONDAGORRI</v>
      </c>
      <c r="D35" s="116" t="str">
        <f>JANINC!E51</f>
        <v>SGT</v>
      </c>
      <c r="E35" s="119"/>
      <c r="F35" s="119"/>
      <c r="G35" s="119"/>
      <c r="H35" s="119"/>
      <c r="I35" s="119"/>
      <c r="J35" s="119"/>
      <c r="K35" s="118">
        <v>44562</v>
      </c>
      <c r="L35" s="116">
        <f>JANINC!F51</f>
        <v>0</v>
      </c>
      <c r="M35" s="116">
        <f>JANINC!G51</f>
        <v>58680</v>
      </c>
      <c r="N35" s="116">
        <f>JANINC!H51</f>
        <v>1580</v>
      </c>
      <c r="O35" s="116">
        <f>JANINC!I51</f>
        <v>60260</v>
      </c>
      <c r="P35" s="119"/>
    </row>
    <row r="36" spans="1:16" s="117" customFormat="1" ht="16.5" customHeight="1" x14ac:dyDescent="0.2">
      <c r="A36" s="116">
        <f>JANINC!A52</f>
        <v>30</v>
      </c>
      <c r="B36" s="116">
        <f>JANINC!B52</f>
        <v>14344796</v>
      </c>
      <c r="C36" s="116" t="str">
        <f>JANINC!C52</f>
        <v>LAKSHMI JANNIPALAKA</v>
      </c>
      <c r="D36" s="116" t="str">
        <f>JANINC!E52</f>
        <v>SGT</v>
      </c>
      <c r="E36" s="119"/>
      <c r="F36" s="119"/>
      <c r="G36" s="119"/>
      <c r="H36" s="119"/>
      <c r="I36" s="119"/>
      <c r="J36" s="119"/>
      <c r="K36" s="118">
        <v>44562</v>
      </c>
      <c r="L36" s="116">
        <f>JANINC!F52</f>
        <v>0</v>
      </c>
      <c r="M36" s="116">
        <f>JANINC!G52</f>
        <v>58680</v>
      </c>
      <c r="N36" s="116">
        <f>JANINC!H52</f>
        <v>1580</v>
      </c>
      <c r="O36" s="116">
        <f>JANINC!I52</f>
        <v>60260</v>
      </c>
      <c r="P36" s="119"/>
    </row>
    <row r="37" spans="1:16" s="117" customFormat="1" ht="16.5" customHeight="1" x14ac:dyDescent="0.2">
      <c r="A37" s="116">
        <f>JANINC!A53</f>
        <v>31</v>
      </c>
      <c r="B37" s="116">
        <f>JANINC!B53</f>
        <v>14344788</v>
      </c>
      <c r="C37" s="116" t="str">
        <f>JANINC!C53</f>
        <v>SUJATHA GOLA</v>
      </c>
      <c r="D37" s="116" t="str">
        <f>JANINC!E53</f>
        <v>SGT</v>
      </c>
      <c r="E37" s="116"/>
      <c r="F37" s="118"/>
      <c r="G37" s="116"/>
      <c r="H37" s="116"/>
      <c r="I37" s="116"/>
      <c r="J37" s="116"/>
      <c r="K37" s="118">
        <v>44562</v>
      </c>
      <c r="L37" s="116">
        <f>JANINC!F53</f>
        <v>0</v>
      </c>
      <c r="M37" s="116">
        <f>JANINC!G53</f>
        <v>58680</v>
      </c>
      <c r="N37" s="116">
        <f>JANINC!H53</f>
        <v>1580</v>
      </c>
      <c r="O37" s="116">
        <f>JANINC!I53</f>
        <v>60260</v>
      </c>
      <c r="P37" s="116"/>
    </row>
    <row r="38" spans="1:16" s="117" customFormat="1" ht="16.5" customHeight="1" x14ac:dyDescent="0.2">
      <c r="A38" s="116">
        <f>JANINC!A54</f>
        <v>32</v>
      </c>
      <c r="B38" s="116">
        <f>JANINC!B54</f>
        <v>14344524</v>
      </c>
      <c r="C38" s="116" t="str">
        <f>JANINC!C54</f>
        <v>SIVASANKARA VIJAYAKUMAR RAJAPU</v>
      </c>
      <c r="D38" s="116" t="str">
        <f>JANINC!E54</f>
        <v>SGT</v>
      </c>
      <c r="E38" s="116"/>
      <c r="F38" s="118"/>
      <c r="G38" s="116"/>
      <c r="H38" s="116"/>
      <c r="I38" s="116"/>
      <c r="J38" s="116"/>
      <c r="K38" s="118">
        <v>44562</v>
      </c>
      <c r="L38" s="116">
        <f>JANINC!F54</f>
        <v>0</v>
      </c>
      <c r="M38" s="116">
        <f>JANINC!G54</f>
        <v>60260</v>
      </c>
      <c r="N38" s="116">
        <f>JANINC!H54</f>
        <v>1700</v>
      </c>
      <c r="O38" s="116">
        <f>JANINC!I54</f>
        <v>61960</v>
      </c>
      <c r="P38" s="116"/>
    </row>
    <row r="39" spans="1:16" s="117" customFormat="1" ht="16.5" customHeight="1" x14ac:dyDescent="0.2">
      <c r="A39" s="116">
        <f>JANINC!A55</f>
        <v>33</v>
      </c>
      <c r="B39" s="116">
        <f>JANINC!B55</f>
        <v>14344530</v>
      </c>
      <c r="C39" s="116" t="str">
        <f>JANINC!C55</f>
        <v>CHINA NARAYANA DEESARI</v>
      </c>
      <c r="D39" s="116" t="str">
        <f>JANINC!E55</f>
        <v>SGT</v>
      </c>
      <c r="E39" s="116"/>
      <c r="F39" s="118"/>
      <c r="G39" s="116"/>
      <c r="H39" s="116"/>
      <c r="I39" s="116"/>
      <c r="J39" s="116"/>
      <c r="K39" s="118">
        <v>44562</v>
      </c>
      <c r="L39" s="116">
        <f>JANINC!F55</f>
        <v>0</v>
      </c>
      <c r="M39" s="116">
        <f>JANINC!G55</f>
        <v>58680</v>
      </c>
      <c r="N39" s="116">
        <f>JANINC!H55</f>
        <v>1580</v>
      </c>
      <c r="O39" s="116">
        <f>JANINC!I55</f>
        <v>60260</v>
      </c>
      <c r="P39" s="116"/>
    </row>
    <row r="40" spans="1:16" s="117" customFormat="1" ht="16.5" customHeight="1" x14ac:dyDescent="0.2">
      <c r="A40" s="116">
        <f>JANINC!A56</f>
        <v>34</v>
      </c>
      <c r="B40" s="116">
        <f>JANINC!B56</f>
        <v>14344518</v>
      </c>
      <c r="C40" s="116" t="str">
        <f>JANINC!C56</f>
        <v>SIRINAIDU KONDAGORRI</v>
      </c>
      <c r="D40" s="116" t="str">
        <f>JANINC!E56</f>
        <v>SGT</v>
      </c>
      <c r="E40" s="116"/>
      <c r="F40" s="118"/>
      <c r="G40" s="116"/>
      <c r="H40" s="116"/>
      <c r="I40" s="116"/>
      <c r="J40" s="116"/>
      <c r="K40" s="118">
        <v>44562</v>
      </c>
      <c r="L40" s="116">
        <f>JANINC!F56</f>
        <v>0</v>
      </c>
      <c r="M40" s="116">
        <f>JANINC!G56</f>
        <v>58680</v>
      </c>
      <c r="N40" s="116">
        <f>JANINC!H56</f>
        <v>1580</v>
      </c>
      <c r="O40" s="116">
        <f>JANINC!I56</f>
        <v>60260</v>
      </c>
      <c r="P40" s="116"/>
    </row>
    <row r="41" spans="1:16" s="117" customFormat="1" ht="16.5" customHeight="1" x14ac:dyDescent="0.2">
      <c r="A41" s="116">
        <f>JANINC!A57</f>
        <v>35</v>
      </c>
      <c r="B41" s="116">
        <f>JANINC!B57</f>
        <v>14344507</v>
      </c>
      <c r="C41" s="116" t="str">
        <f>JANINC!C57</f>
        <v>SOMESWARA RAO BARLI</v>
      </c>
      <c r="D41" s="116" t="str">
        <f>JANINC!E57</f>
        <v>SGT</v>
      </c>
      <c r="E41" s="116"/>
      <c r="F41" s="118"/>
      <c r="G41" s="116"/>
      <c r="H41" s="116"/>
      <c r="I41" s="116"/>
      <c r="J41" s="116"/>
      <c r="K41" s="118">
        <v>44562</v>
      </c>
      <c r="L41" s="116">
        <f>JANINC!F57</f>
        <v>0</v>
      </c>
      <c r="M41" s="116">
        <f>JANINC!G57</f>
        <v>58680</v>
      </c>
      <c r="N41" s="116">
        <f>JANINC!H57</f>
        <v>1580</v>
      </c>
      <c r="O41" s="116">
        <f>JANINC!I57</f>
        <v>60260</v>
      </c>
      <c r="P41" s="116"/>
    </row>
    <row r="42" spans="1:16" s="117" customFormat="1" ht="16.5" customHeight="1" x14ac:dyDescent="0.2">
      <c r="A42" s="116">
        <f>JANINC!A58</f>
        <v>36</v>
      </c>
      <c r="B42" s="116">
        <f>JANINC!B58</f>
        <v>14344807</v>
      </c>
      <c r="C42" s="116" t="str">
        <f>JANINC!C58</f>
        <v>LAKSHMANMURTY NIMMALA</v>
      </c>
      <c r="D42" s="116" t="str">
        <f>JANINC!E58</f>
        <v>SGT</v>
      </c>
      <c r="E42" s="116"/>
      <c r="F42" s="118"/>
      <c r="G42" s="116"/>
      <c r="H42" s="116"/>
      <c r="I42" s="116"/>
      <c r="J42" s="116"/>
      <c r="K42" s="118">
        <v>44562</v>
      </c>
      <c r="L42" s="116">
        <f>JANINC!F58</f>
        <v>0</v>
      </c>
      <c r="M42" s="116">
        <f>JANINC!G58</f>
        <v>52600</v>
      </c>
      <c r="N42" s="116">
        <f>JANINC!H58</f>
        <v>1460</v>
      </c>
      <c r="O42" s="116">
        <f>JANINC!I58</f>
        <v>54060</v>
      </c>
      <c r="P42" s="116"/>
    </row>
    <row r="43" spans="1:16" s="117" customFormat="1" ht="16.5" customHeight="1" x14ac:dyDescent="0.2">
      <c r="A43" s="116">
        <f>JANINC!A59</f>
        <v>37</v>
      </c>
      <c r="B43" s="116">
        <f>JANINC!B59</f>
        <v>14344482</v>
      </c>
      <c r="C43" s="116" t="str">
        <f>JANINC!C59</f>
        <v>GOWRISANKAR TOYAKA</v>
      </c>
      <c r="D43" s="116" t="str">
        <f>JANINC!E59</f>
        <v>SGT</v>
      </c>
      <c r="E43" s="116"/>
      <c r="F43" s="118"/>
      <c r="G43" s="116"/>
      <c r="H43" s="116"/>
      <c r="I43" s="116"/>
      <c r="J43" s="116"/>
      <c r="K43" s="118">
        <v>44562</v>
      </c>
      <c r="L43" s="116">
        <f>JANINC!F59</f>
        <v>0</v>
      </c>
      <c r="M43" s="116">
        <f>JANINC!G59</f>
        <v>57100</v>
      </c>
      <c r="N43" s="116">
        <f>JANINC!H59</f>
        <v>1580</v>
      </c>
      <c r="O43" s="116">
        <f>JANINC!I59</f>
        <v>58680</v>
      </c>
      <c r="P43" s="116"/>
    </row>
    <row r="44" spans="1:16" s="117" customFormat="1" ht="16.5" customHeight="1" x14ac:dyDescent="0.2">
      <c r="A44" s="116">
        <f>JANINC!A60</f>
        <v>38</v>
      </c>
      <c r="B44" s="116">
        <f>JANINC!B60</f>
        <v>14344513</v>
      </c>
      <c r="C44" s="116" t="str">
        <f>JANINC!C60</f>
        <v>SUJATHA KUMBURKU</v>
      </c>
      <c r="D44" s="116" t="str">
        <f>JANINC!E60</f>
        <v>SGT</v>
      </c>
      <c r="E44" s="116"/>
      <c r="F44" s="118"/>
      <c r="G44" s="116"/>
      <c r="H44" s="116"/>
      <c r="I44" s="116"/>
      <c r="J44" s="116"/>
      <c r="K44" s="118">
        <v>44562</v>
      </c>
      <c r="L44" s="116">
        <f>JANINC!F60</f>
        <v>0</v>
      </c>
      <c r="M44" s="116">
        <f>JANINC!G60</f>
        <v>60260</v>
      </c>
      <c r="N44" s="116">
        <f>JANINC!H60</f>
        <v>1700</v>
      </c>
      <c r="O44" s="116">
        <f>JANINC!I60</f>
        <v>61960</v>
      </c>
      <c r="P44" s="116"/>
    </row>
    <row r="45" spans="1:16" s="117" customFormat="1" ht="16.5" customHeight="1" x14ac:dyDescent="0.2">
      <c r="A45" s="116">
        <f>JANINC!A61</f>
        <v>39</v>
      </c>
      <c r="B45" s="116">
        <f>JANINC!B61</f>
        <v>14416948</v>
      </c>
      <c r="C45" s="116" t="str">
        <f>JANINC!C61</f>
        <v>KUMAR GARLA</v>
      </c>
      <c r="D45" s="116" t="str">
        <f>JANINC!E61</f>
        <v>SGT</v>
      </c>
      <c r="E45" s="116"/>
      <c r="F45" s="118"/>
      <c r="G45" s="116"/>
      <c r="H45" s="116"/>
      <c r="I45" s="116"/>
      <c r="J45" s="116"/>
      <c r="K45" s="118">
        <v>44562</v>
      </c>
      <c r="L45" s="116">
        <f>JANINC!F61</f>
        <v>0</v>
      </c>
      <c r="M45" s="116">
        <f>JANINC!G61</f>
        <v>58680</v>
      </c>
      <c r="N45" s="116">
        <f>JANINC!H61</f>
        <v>1580</v>
      </c>
      <c r="O45" s="116">
        <f>JANINC!I61</f>
        <v>60260</v>
      </c>
      <c r="P45" s="116"/>
    </row>
    <row r="46" spans="1:16" s="117" customFormat="1" ht="16.5" customHeight="1" x14ac:dyDescent="0.2">
      <c r="A46" s="116">
        <f>JANINC!A62</f>
        <v>40</v>
      </c>
      <c r="B46" s="116">
        <f>JANINC!B62</f>
        <v>14344811</v>
      </c>
      <c r="C46" s="116" t="str">
        <f>JANINC!C62</f>
        <v>JAGADESWARI ARIKA</v>
      </c>
      <c r="D46" s="116" t="str">
        <f>JANINC!E62</f>
        <v>SGT</v>
      </c>
      <c r="E46" s="116"/>
      <c r="F46" s="118"/>
      <c r="G46" s="116"/>
      <c r="H46" s="116"/>
      <c r="I46" s="116"/>
      <c r="J46" s="116"/>
      <c r="K46" s="118">
        <v>44562</v>
      </c>
      <c r="L46" s="116">
        <f>JANINC!F62</f>
        <v>0</v>
      </c>
      <c r="M46" s="116">
        <f>JANINC!G62</f>
        <v>58680</v>
      </c>
      <c r="N46" s="116">
        <f>JANINC!H62</f>
        <v>1580</v>
      </c>
      <c r="O46" s="116">
        <f>JANINC!I62</f>
        <v>60260</v>
      </c>
      <c r="P46" s="116"/>
    </row>
    <row r="47" spans="1:16" s="117" customFormat="1" ht="16.5" customHeight="1" x14ac:dyDescent="0.2">
      <c r="A47" s="116">
        <f>JANINC!A63</f>
        <v>41</v>
      </c>
      <c r="B47" s="116">
        <f>JANINC!B63</f>
        <v>14344522</v>
      </c>
      <c r="C47" s="116" t="str">
        <f>JANINC!C63</f>
        <v>SUDHA RANI ARIKA</v>
      </c>
      <c r="D47" s="116" t="str">
        <f>JANINC!E63</f>
        <v>SGT</v>
      </c>
      <c r="E47" s="116"/>
      <c r="F47" s="118"/>
      <c r="G47" s="116"/>
      <c r="H47" s="116"/>
      <c r="I47" s="116"/>
      <c r="J47" s="116"/>
      <c r="K47" s="118">
        <v>44562</v>
      </c>
      <c r="L47" s="116">
        <f>JANINC!F63</f>
        <v>0</v>
      </c>
      <c r="M47" s="116">
        <f>JANINC!G63</f>
        <v>58680</v>
      </c>
      <c r="N47" s="116">
        <f>JANINC!H63</f>
        <v>1580</v>
      </c>
      <c r="O47" s="116">
        <f>JANINC!I63</f>
        <v>60260</v>
      </c>
      <c r="P47" s="116"/>
    </row>
    <row r="48" spans="1:16" s="117" customFormat="1" ht="16.5" customHeight="1" x14ac:dyDescent="0.2">
      <c r="A48" s="116">
        <f>JANINC!A64</f>
        <v>42</v>
      </c>
      <c r="B48" s="116">
        <f>JANINC!B64</f>
        <v>14371715</v>
      </c>
      <c r="C48" s="116" t="str">
        <f>JANINC!C64</f>
        <v>DHANALAKSHMI THOTAPALLI</v>
      </c>
      <c r="D48" s="116" t="str">
        <f>JANINC!E64</f>
        <v>SGT</v>
      </c>
      <c r="E48" s="116"/>
      <c r="F48" s="118"/>
      <c r="G48" s="116"/>
      <c r="H48" s="116"/>
      <c r="I48" s="116"/>
      <c r="J48" s="116"/>
      <c r="K48" s="118">
        <v>44562</v>
      </c>
      <c r="L48" s="116">
        <f>JANINC!F64</f>
        <v>0</v>
      </c>
      <c r="M48" s="116">
        <f>JANINC!G64</f>
        <v>58680</v>
      </c>
      <c r="N48" s="116">
        <f>JANINC!H64</f>
        <v>1580</v>
      </c>
      <c r="O48" s="116">
        <f>JANINC!I64</f>
        <v>60260</v>
      </c>
      <c r="P48" s="116"/>
    </row>
    <row r="49" spans="1:16" s="117" customFormat="1" ht="16.5" customHeight="1" x14ac:dyDescent="0.2">
      <c r="A49" s="116">
        <f>JANINC!A65</f>
        <v>43</v>
      </c>
      <c r="B49" s="116">
        <f>JANINC!B65</f>
        <v>14344475</v>
      </c>
      <c r="C49" s="116" t="str">
        <f>JANINC!C65</f>
        <v>VIJAYA KONDATAMARA</v>
      </c>
      <c r="D49" s="116" t="str">
        <f>JANINC!E65</f>
        <v>SGT</v>
      </c>
      <c r="E49" s="119"/>
      <c r="F49" s="119"/>
      <c r="G49" s="119"/>
      <c r="H49" s="119"/>
      <c r="I49" s="119"/>
      <c r="J49" s="119"/>
      <c r="K49" s="118">
        <v>44562</v>
      </c>
      <c r="L49" s="116">
        <f>JANINC!F65</f>
        <v>0</v>
      </c>
      <c r="M49" s="116">
        <f>JANINC!G65</f>
        <v>58680</v>
      </c>
      <c r="N49" s="116">
        <f>JANINC!H65</f>
        <v>1580</v>
      </c>
      <c r="O49" s="116">
        <f>JANINC!I65</f>
        <v>60260</v>
      </c>
      <c r="P49" s="119"/>
    </row>
    <row r="50" spans="1:16" x14ac:dyDescent="0.25">
      <c r="A50" s="62"/>
      <c r="B50" s="62"/>
      <c r="C50" s="63"/>
      <c r="D50" s="63"/>
      <c r="E50" s="63"/>
      <c r="F50" s="63"/>
      <c r="G50" s="63"/>
      <c r="H50" s="63"/>
      <c r="I50" s="63"/>
      <c r="J50" s="63"/>
      <c r="K50" s="63"/>
      <c r="L50" s="63"/>
      <c r="M50" s="63"/>
      <c r="N50" s="63"/>
      <c r="O50" s="63"/>
      <c r="P50" s="63"/>
    </row>
    <row r="51" spans="1:16" x14ac:dyDescent="0.25">
      <c r="A51" s="64" t="s">
        <v>351</v>
      </c>
      <c r="B51" s="64"/>
    </row>
    <row r="52" spans="1:16" x14ac:dyDescent="0.25">
      <c r="A52" s="65" t="s">
        <v>352</v>
      </c>
      <c r="B52" s="65"/>
    </row>
    <row r="53" spans="1:16" x14ac:dyDescent="0.25">
      <c r="A53" s="65" t="s">
        <v>353</v>
      </c>
      <c r="B53" s="65"/>
    </row>
    <row r="54" spans="1:16" x14ac:dyDescent="0.25">
      <c r="A54" s="65" t="s">
        <v>354</v>
      </c>
      <c r="B54" s="65"/>
    </row>
    <row r="55" spans="1:16" x14ac:dyDescent="0.25">
      <c r="A55" s="66" t="s">
        <v>355</v>
      </c>
      <c r="B55" s="66"/>
    </row>
    <row r="57" spans="1:16" ht="15.75" x14ac:dyDescent="0.25">
      <c r="M57" s="67" t="s">
        <v>338</v>
      </c>
      <c r="N57" s="68"/>
      <c r="O57" s="68"/>
      <c r="P57" s="68"/>
    </row>
  </sheetData>
  <mergeCells count="18">
    <mergeCell ref="P4:P5"/>
    <mergeCell ref="M57:P57"/>
    <mergeCell ref="I4:J4"/>
    <mergeCell ref="K4:K5"/>
    <mergeCell ref="L4:L5"/>
    <mergeCell ref="M4:M5"/>
    <mergeCell ref="N4:N5"/>
    <mergeCell ref="O4:O5"/>
    <mergeCell ref="A1:P1"/>
    <mergeCell ref="A2:P2"/>
    <mergeCell ref="A3:P3"/>
    <mergeCell ref="A4:A5"/>
    <mergeCell ref="B4:B5"/>
    <mergeCell ref="C4:C5"/>
    <mergeCell ref="D4:D5"/>
    <mergeCell ref="E4:E5"/>
    <mergeCell ref="F4:F5"/>
    <mergeCell ref="G4:H4"/>
  </mergeCells>
  <printOptions horizontalCentered="1"/>
  <pageMargins left="0.25" right="0.25" top="0.28000000000000003" bottom="0.32" header="0.3" footer="0.3"/>
  <pageSetup paperSize="9" scale="84"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80"/>
  <sheetViews>
    <sheetView view="pageBreakPreview" topLeftCell="A51" zoomScale="90" zoomScaleNormal="90" zoomScaleSheetLayoutView="90" workbookViewId="0">
      <selection activeCell="C3" sqref="C3:G79"/>
    </sheetView>
  </sheetViews>
  <sheetFormatPr defaultRowHeight="15" x14ac:dyDescent="0.25"/>
  <cols>
    <col min="1" max="1" width="5.85546875" style="14" customWidth="1"/>
    <col min="2" max="2" width="9.140625" style="3" customWidth="1"/>
    <col min="3" max="3" width="9.85546875" style="3" customWidth="1"/>
    <col min="4" max="4" width="23.140625" style="3" customWidth="1"/>
    <col min="5" max="5" width="18.5703125" style="3" customWidth="1"/>
    <col min="6" max="7" width="7.7109375" style="15" customWidth="1"/>
    <col min="8" max="8" width="4.7109375" style="15" customWidth="1"/>
    <col min="9" max="9" width="6.85546875" style="15" customWidth="1"/>
    <col min="10" max="11" width="6.42578125" style="15" customWidth="1"/>
    <col min="12" max="12" width="5.7109375" style="15" customWidth="1"/>
    <col min="13" max="13" width="8" style="16" customWidth="1"/>
    <col min="14" max="14" width="8.140625" style="3" customWidth="1"/>
    <col min="15" max="15" width="5.85546875" style="3" customWidth="1"/>
    <col min="16" max="16" width="6.5703125" style="3" customWidth="1"/>
    <col min="17" max="18" width="6.28515625" style="3" customWidth="1"/>
    <col min="19" max="19" width="5.85546875" style="3" customWidth="1"/>
    <col min="20" max="20" width="4.7109375" style="3" customWidth="1"/>
    <col min="21" max="21" width="6.140625" style="3" customWidth="1"/>
    <col min="22" max="23" width="4.28515625" style="3" customWidth="1"/>
    <col min="24" max="24" width="6.5703125" style="3" customWidth="1"/>
    <col min="25" max="25" width="7" style="3" customWidth="1"/>
    <col min="26" max="26" width="9" style="3" bestFit="1" customWidth="1"/>
    <col min="27" max="27" width="9.140625" style="3"/>
    <col min="28" max="33" width="9.140625" style="7"/>
    <col min="34" max="16384" width="9.140625" style="3"/>
  </cols>
  <sheetData>
    <row r="1" spans="1:33" s="7" customFormat="1" ht="30.75" x14ac:dyDescent="0.25">
      <c r="A1" s="49" t="s">
        <v>309</v>
      </c>
      <c r="B1" s="49"/>
      <c r="C1" s="49"/>
      <c r="D1" s="49"/>
      <c r="E1" s="49"/>
      <c r="F1" s="49"/>
      <c r="G1" s="49"/>
      <c r="H1" s="49"/>
      <c r="I1" s="49"/>
      <c r="J1" s="49"/>
      <c r="K1" s="49"/>
      <c r="L1" s="49"/>
      <c r="M1" s="49"/>
      <c r="N1" s="49"/>
      <c r="O1" s="49"/>
      <c r="P1" s="49"/>
      <c r="Q1" s="49"/>
      <c r="R1" s="49"/>
      <c r="S1" s="49"/>
      <c r="T1" s="49"/>
      <c r="U1" s="49"/>
      <c r="V1" s="49"/>
      <c r="W1" s="49"/>
      <c r="X1" s="49"/>
      <c r="Y1" s="49"/>
      <c r="Z1" s="49"/>
    </row>
    <row r="2" spans="1:33" s="13" customFormat="1" ht="75" customHeight="1" x14ac:dyDescent="0.25">
      <c r="A2" s="18" t="s">
        <v>0</v>
      </c>
      <c r="B2" s="18" t="s">
        <v>1</v>
      </c>
      <c r="C2" s="19" t="s">
        <v>231</v>
      </c>
      <c r="D2" s="18" t="s">
        <v>2</v>
      </c>
      <c r="E2" s="18" t="s">
        <v>3</v>
      </c>
      <c r="F2" s="20" t="s">
        <v>235</v>
      </c>
      <c r="G2" s="19" t="s">
        <v>105</v>
      </c>
      <c r="H2" s="19" t="s">
        <v>230</v>
      </c>
      <c r="I2" s="19" t="s">
        <v>232</v>
      </c>
      <c r="J2" s="19" t="s">
        <v>307</v>
      </c>
      <c r="K2" s="19" t="s">
        <v>233</v>
      </c>
      <c r="L2" s="19" t="s">
        <v>107</v>
      </c>
      <c r="M2" s="19" t="s">
        <v>106</v>
      </c>
      <c r="N2" s="21" t="s">
        <v>108</v>
      </c>
      <c r="O2" s="21" t="s">
        <v>109</v>
      </c>
      <c r="P2" s="21" t="s">
        <v>110</v>
      </c>
      <c r="Q2" s="21" t="s">
        <v>111</v>
      </c>
      <c r="R2" s="21" t="s">
        <v>112</v>
      </c>
      <c r="S2" s="21" t="s">
        <v>113</v>
      </c>
      <c r="T2" s="21" t="s">
        <v>114</v>
      </c>
      <c r="U2" s="21" t="s">
        <v>115</v>
      </c>
      <c r="V2" s="21" t="s">
        <v>116</v>
      </c>
      <c r="W2" s="21" t="s">
        <v>117</v>
      </c>
      <c r="X2" s="21" t="s">
        <v>118</v>
      </c>
      <c r="Y2" s="21" t="s">
        <v>236</v>
      </c>
      <c r="Z2" s="21" t="s">
        <v>227</v>
      </c>
      <c r="AA2" s="13" t="s">
        <v>371</v>
      </c>
      <c r="AB2" s="8" t="s">
        <v>106</v>
      </c>
      <c r="AC2" s="8" t="s">
        <v>226</v>
      </c>
      <c r="AD2" s="8" t="s">
        <v>227</v>
      </c>
      <c r="AE2" s="12" t="s">
        <v>106</v>
      </c>
      <c r="AF2" s="12" t="s">
        <v>226</v>
      </c>
      <c r="AG2" s="12" t="s">
        <v>227</v>
      </c>
    </row>
    <row r="3" spans="1:33" s="5" customFormat="1" ht="16.5" customHeight="1" x14ac:dyDescent="0.25">
      <c r="A3" s="22">
        <v>1</v>
      </c>
      <c r="B3" s="23">
        <v>2247181</v>
      </c>
      <c r="C3" s="24">
        <v>14353640</v>
      </c>
      <c r="D3" s="25" t="s">
        <v>237</v>
      </c>
      <c r="E3" s="25" t="s">
        <v>238</v>
      </c>
      <c r="F3" s="26">
        <v>30580</v>
      </c>
      <c r="G3" s="24">
        <f>IFERROR(VLOOKUP(F3,PRCFIX,5,FALSE),"")</f>
        <v>47090</v>
      </c>
      <c r="H3" s="26">
        <v>110</v>
      </c>
      <c r="I3" s="26">
        <f>ROUND(G3*20.02%,0)</f>
        <v>9427</v>
      </c>
      <c r="J3" s="26">
        <f>ROUND(G3*10%,0)</f>
        <v>4709</v>
      </c>
      <c r="K3" s="26">
        <v>2000</v>
      </c>
      <c r="L3" s="26">
        <v>710</v>
      </c>
      <c r="M3" s="27">
        <f>SUM(G3:L3)</f>
        <v>64046</v>
      </c>
      <c r="N3" s="25">
        <v>0</v>
      </c>
      <c r="O3" s="25">
        <v>0</v>
      </c>
      <c r="P3" s="25">
        <v>0</v>
      </c>
      <c r="Q3" s="25">
        <v>0</v>
      </c>
      <c r="R3" s="25">
        <v>1150</v>
      </c>
      <c r="S3" s="25">
        <v>0</v>
      </c>
      <c r="T3" s="25">
        <v>30</v>
      </c>
      <c r="U3" s="28">
        <f t="shared" ref="U3:U8" si="0">ROUND((G3+I3)*10%,0)</f>
        <v>5652</v>
      </c>
      <c r="V3" s="25">
        <v>200</v>
      </c>
      <c r="W3" s="25">
        <v>225</v>
      </c>
      <c r="X3" s="25">
        <v>0</v>
      </c>
      <c r="Y3" s="25">
        <f>SUM(N3:X3)</f>
        <v>7257</v>
      </c>
      <c r="Z3" s="29">
        <f t="shared" ref="Z3:Z66" si="1">M3-Y3</f>
        <v>56789</v>
      </c>
      <c r="AA3" s="47"/>
      <c r="AB3" s="7">
        <f t="shared" ref="AB3:AB34" si="2">IFERROR(VLOOKUP(C3,MPPCHECK,2,FALSE),"")</f>
        <v>64046</v>
      </c>
      <c r="AC3" s="7">
        <f t="shared" ref="AC3:AC34" si="3">IFERROR(VLOOKUP(C3,MPPCHECK,3,FALSE),"")</f>
        <v>7257</v>
      </c>
      <c r="AD3" s="7">
        <f t="shared" ref="AD3:AD34" si="4">IFERROR(VLOOKUP(C3,MPPCHECK,4,FALSE),"")</f>
        <v>56789</v>
      </c>
      <c r="AE3" s="17">
        <f>M3-AB3</f>
        <v>0</v>
      </c>
      <c r="AF3" s="7">
        <f>Y3-AC3</f>
        <v>0</v>
      </c>
      <c r="AG3" s="17">
        <f>Z3-AD3</f>
        <v>0</v>
      </c>
    </row>
    <row r="4" spans="1:33" s="5" customFormat="1" ht="16.5" customHeight="1" x14ac:dyDescent="0.25">
      <c r="A4" s="22">
        <v>2</v>
      </c>
      <c r="B4" s="23">
        <v>2224337</v>
      </c>
      <c r="C4" s="24">
        <v>14416950</v>
      </c>
      <c r="D4" s="25" t="s">
        <v>239</v>
      </c>
      <c r="E4" s="25" t="s">
        <v>240</v>
      </c>
      <c r="F4" s="26">
        <v>33220</v>
      </c>
      <c r="G4" s="24">
        <f t="shared" ref="G4:G66" si="5">IFERROR(VLOOKUP(F4,PRCFIX,5,FALSE),"")</f>
        <v>51140</v>
      </c>
      <c r="H4" s="26">
        <v>110</v>
      </c>
      <c r="I4" s="26">
        <f t="shared" ref="I4:I67" si="6">ROUND(G4*20.02%,0)</f>
        <v>10238</v>
      </c>
      <c r="J4" s="26">
        <f t="shared" ref="J4:J67" si="7">ROUND(G4*10%,0)</f>
        <v>5114</v>
      </c>
      <c r="K4" s="26">
        <v>2000</v>
      </c>
      <c r="L4" s="26">
        <v>710</v>
      </c>
      <c r="M4" s="27">
        <f t="shared" ref="M4:M67" si="8">SUM(G4:L4)</f>
        <v>69312</v>
      </c>
      <c r="N4" s="25">
        <v>6500</v>
      </c>
      <c r="O4" s="25">
        <v>0</v>
      </c>
      <c r="P4" s="25">
        <v>0</v>
      </c>
      <c r="Q4" s="25">
        <v>0</v>
      </c>
      <c r="R4" s="25">
        <v>1150</v>
      </c>
      <c r="S4" s="25">
        <v>0</v>
      </c>
      <c r="T4" s="25">
        <v>60</v>
      </c>
      <c r="U4" s="25">
        <v>0</v>
      </c>
      <c r="V4" s="25">
        <v>200</v>
      </c>
      <c r="W4" s="25">
        <v>225</v>
      </c>
      <c r="X4" s="25">
        <v>0</v>
      </c>
      <c r="Y4" s="25">
        <f t="shared" ref="Y4:Y67" si="9">SUM(N4:X4)</f>
        <v>8135</v>
      </c>
      <c r="Z4" s="29">
        <f t="shared" si="1"/>
        <v>61177</v>
      </c>
      <c r="AA4" s="47"/>
      <c r="AB4" s="7">
        <f t="shared" si="2"/>
        <v>69312</v>
      </c>
      <c r="AC4" s="7">
        <f t="shared" si="3"/>
        <v>8135</v>
      </c>
      <c r="AD4" s="7">
        <f t="shared" si="4"/>
        <v>61177</v>
      </c>
      <c r="AE4" s="17">
        <f t="shared" ref="AE4:AE67" si="10">M4-AB4</f>
        <v>0</v>
      </c>
      <c r="AF4" s="7">
        <f t="shared" ref="AF4:AF67" si="11">Y4-AC4</f>
        <v>0</v>
      </c>
      <c r="AG4" s="17">
        <f t="shared" ref="AG4:AG67" si="12">Z4-AD4</f>
        <v>0</v>
      </c>
    </row>
    <row r="5" spans="1:33" s="5" customFormat="1" ht="16.5" customHeight="1" x14ac:dyDescent="0.25">
      <c r="A5" s="22">
        <v>3</v>
      </c>
      <c r="B5" s="23">
        <v>2224312</v>
      </c>
      <c r="C5" s="24">
        <v>14344500</v>
      </c>
      <c r="D5" s="25" t="s">
        <v>188</v>
      </c>
      <c r="E5" s="25" t="s">
        <v>241</v>
      </c>
      <c r="F5" s="26">
        <f>34170+950</f>
        <v>35120</v>
      </c>
      <c r="G5" s="24">
        <f t="shared" si="5"/>
        <v>54060</v>
      </c>
      <c r="H5" s="26">
        <v>110</v>
      </c>
      <c r="I5" s="26">
        <f t="shared" si="6"/>
        <v>10823</v>
      </c>
      <c r="J5" s="26">
        <f t="shared" si="7"/>
        <v>5406</v>
      </c>
      <c r="K5" s="26">
        <v>2000</v>
      </c>
      <c r="L5" s="26">
        <v>935</v>
      </c>
      <c r="M5" s="27">
        <f t="shared" si="8"/>
        <v>73334</v>
      </c>
      <c r="N5" s="25">
        <v>0</v>
      </c>
      <c r="O5" s="25">
        <v>0</v>
      </c>
      <c r="P5" s="25">
        <v>0</v>
      </c>
      <c r="Q5" s="25">
        <v>0</v>
      </c>
      <c r="R5" s="25">
        <v>1150</v>
      </c>
      <c r="S5" s="25">
        <v>0</v>
      </c>
      <c r="T5" s="25">
        <v>30</v>
      </c>
      <c r="U5" s="28">
        <f t="shared" si="0"/>
        <v>6488</v>
      </c>
      <c r="V5" s="25">
        <v>200</v>
      </c>
      <c r="W5" s="25">
        <v>225</v>
      </c>
      <c r="X5" s="25">
        <v>0</v>
      </c>
      <c r="Y5" s="25">
        <f t="shared" si="9"/>
        <v>8093</v>
      </c>
      <c r="Z5" s="29">
        <f t="shared" si="1"/>
        <v>65241</v>
      </c>
      <c r="AA5" s="47"/>
      <c r="AB5" s="7">
        <f t="shared" si="2"/>
        <v>73334</v>
      </c>
      <c r="AC5" s="7">
        <f t="shared" si="3"/>
        <v>8093</v>
      </c>
      <c r="AD5" s="7">
        <f t="shared" si="4"/>
        <v>65241</v>
      </c>
      <c r="AE5" s="17">
        <f t="shared" si="10"/>
        <v>0</v>
      </c>
      <c r="AF5" s="7">
        <f t="shared" si="11"/>
        <v>0</v>
      </c>
      <c r="AG5" s="17">
        <f t="shared" si="12"/>
        <v>0</v>
      </c>
    </row>
    <row r="6" spans="1:33" s="115" customFormat="1" ht="16.5" customHeight="1" x14ac:dyDescent="0.25">
      <c r="A6" s="107">
        <v>4</v>
      </c>
      <c r="B6" s="108">
        <v>2240696</v>
      </c>
      <c r="C6" s="109">
        <v>14349250</v>
      </c>
      <c r="D6" s="105" t="s">
        <v>186</v>
      </c>
      <c r="E6" s="105" t="s">
        <v>242</v>
      </c>
      <c r="F6" s="110">
        <v>35120</v>
      </c>
      <c r="G6" s="109">
        <v>55520</v>
      </c>
      <c r="H6" s="110"/>
      <c r="I6" s="110">
        <f t="shared" si="6"/>
        <v>11115</v>
      </c>
      <c r="J6" s="110">
        <f t="shared" si="7"/>
        <v>5552</v>
      </c>
      <c r="K6" s="110">
        <v>2000</v>
      </c>
      <c r="L6" s="110">
        <v>935</v>
      </c>
      <c r="M6" s="111">
        <f t="shared" si="8"/>
        <v>75122</v>
      </c>
      <c r="N6" s="105">
        <v>0</v>
      </c>
      <c r="O6" s="105">
        <v>0</v>
      </c>
      <c r="P6" s="105">
        <v>0</v>
      </c>
      <c r="Q6" s="105">
        <v>0</v>
      </c>
      <c r="R6" s="105">
        <v>1150</v>
      </c>
      <c r="S6" s="105">
        <v>0</v>
      </c>
      <c r="T6" s="105">
        <v>60</v>
      </c>
      <c r="U6" s="104">
        <f t="shared" si="0"/>
        <v>6664</v>
      </c>
      <c r="V6" s="105">
        <v>200</v>
      </c>
      <c r="W6" s="105">
        <v>225</v>
      </c>
      <c r="X6" s="105">
        <v>0</v>
      </c>
      <c r="Y6" s="105">
        <f t="shared" si="9"/>
        <v>8299</v>
      </c>
      <c r="Z6" s="112">
        <f t="shared" si="1"/>
        <v>66823</v>
      </c>
      <c r="AA6" s="106"/>
      <c r="AB6" s="113">
        <f t="shared" si="2"/>
        <v>73224</v>
      </c>
      <c r="AC6" s="113">
        <f t="shared" si="3"/>
        <v>8123</v>
      </c>
      <c r="AD6" s="113">
        <f t="shared" si="4"/>
        <v>65101</v>
      </c>
      <c r="AE6" s="114">
        <f t="shared" si="10"/>
        <v>1898</v>
      </c>
      <c r="AF6" s="113">
        <f t="shared" si="11"/>
        <v>176</v>
      </c>
      <c r="AG6" s="114">
        <f t="shared" si="12"/>
        <v>1722</v>
      </c>
    </row>
    <row r="7" spans="1:33" s="5" customFormat="1" ht="16.5" customHeight="1" x14ac:dyDescent="0.25">
      <c r="A7" s="22">
        <v>5</v>
      </c>
      <c r="B7" s="23">
        <v>2224332</v>
      </c>
      <c r="C7" s="24">
        <v>14344511</v>
      </c>
      <c r="D7" s="25" t="s">
        <v>206</v>
      </c>
      <c r="E7" s="25" t="s">
        <v>242</v>
      </c>
      <c r="F7" s="26">
        <f>43680+1190</f>
        <v>44870</v>
      </c>
      <c r="G7" s="24">
        <f t="shared" si="5"/>
        <v>69020</v>
      </c>
      <c r="H7" s="26">
        <v>110</v>
      </c>
      <c r="I7" s="26">
        <f t="shared" si="6"/>
        <v>13818</v>
      </c>
      <c r="J7" s="26">
        <f t="shared" si="7"/>
        <v>6902</v>
      </c>
      <c r="K7" s="26">
        <v>2000</v>
      </c>
      <c r="L7" s="26">
        <v>935</v>
      </c>
      <c r="M7" s="27">
        <f t="shared" si="8"/>
        <v>92785</v>
      </c>
      <c r="N7" s="25">
        <v>7000</v>
      </c>
      <c r="O7" s="25">
        <v>0</v>
      </c>
      <c r="P7" s="25">
        <v>0</v>
      </c>
      <c r="Q7" s="25">
        <v>0</v>
      </c>
      <c r="R7" s="25">
        <v>1400</v>
      </c>
      <c r="S7" s="25">
        <v>0</v>
      </c>
      <c r="T7" s="25">
        <v>60</v>
      </c>
      <c r="U7" s="25">
        <v>0</v>
      </c>
      <c r="V7" s="25">
        <v>200</v>
      </c>
      <c r="W7" s="25">
        <v>225</v>
      </c>
      <c r="X7" s="25">
        <v>0</v>
      </c>
      <c r="Y7" s="25">
        <f t="shared" si="9"/>
        <v>8885</v>
      </c>
      <c r="Z7" s="29">
        <f t="shared" si="1"/>
        <v>83900</v>
      </c>
      <c r="AA7" s="47"/>
      <c r="AB7" s="7">
        <f t="shared" si="2"/>
        <v>92785</v>
      </c>
      <c r="AC7" s="7">
        <f t="shared" si="3"/>
        <v>8885</v>
      </c>
      <c r="AD7" s="7">
        <f t="shared" si="4"/>
        <v>83900</v>
      </c>
      <c r="AE7" s="17">
        <f t="shared" si="10"/>
        <v>0</v>
      </c>
      <c r="AF7" s="7">
        <f t="shared" si="11"/>
        <v>0</v>
      </c>
      <c r="AG7" s="17">
        <f t="shared" si="12"/>
        <v>0</v>
      </c>
    </row>
    <row r="8" spans="1:33" s="5" customFormat="1" ht="16.5" customHeight="1" x14ac:dyDescent="0.25">
      <c r="A8" s="22">
        <v>6</v>
      </c>
      <c r="B8" s="23">
        <v>2244411</v>
      </c>
      <c r="C8" s="24">
        <v>14371977</v>
      </c>
      <c r="D8" s="25" t="s">
        <v>243</v>
      </c>
      <c r="E8" s="25" t="s">
        <v>244</v>
      </c>
      <c r="F8" s="26">
        <v>32340</v>
      </c>
      <c r="G8" s="24">
        <f t="shared" si="5"/>
        <v>49790</v>
      </c>
      <c r="H8" s="26">
        <v>110</v>
      </c>
      <c r="I8" s="26">
        <f t="shared" si="6"/>
        <v>9968</v>
      </c>
      <c r="J8" s="26">
        <f t="shared" si="7"/>
        <v>4979</v>
      </c>
      <c r="K8" s="26">
        <v>2000</v>
      </c>
      <c r="L8" s="26">
        <v>710</v>
      </c>
      <c r="M8" s="27">
        <f t="shared" si="8"/>
        <v>67557</v>
      </c>
      <c r="N8" s="25">
        <v>0</v>
      </c>
      <c r="O8" s="25">
        <v>0</v>
      </c>
      <c r="P8" s="25">
        <v>0</v>
      </c>
      <c r="Q8" s="25">
        <v>0</v>
      </c>
      <c r="R8" s="25">
        <v>1150</v>
      </c>
      <c r="S8" s="25">
        <v>0</v>
      </c>
      <c r="T8" s="25">
        <v>30</v>
      </c>
      <c r="U8" s="28">
        <f t="shared" si="0"/>
        <v>5976</v>
      </c>
      <c r="V8" s="25">
        <v>200</v>
      </c>
      <c r="W8" s="25">
        <v>225</v>
      </c>
      <c r="X8" s="25">
        <v>0</v>
      </c>
      <c r="Y8" s="25">
        <f t="shared" si="9"/>
        <v>7581</v>
      </c>
      <c r="Z8" s="29">
        <f t="shared" si="1"/>
        <v>59976</v>
      </c>
      <c r="AA8" s="47"/>
      <c r="AB8" s="7">
        <f t="shared" si="2"/>
        <v>67557</v>
      </c>
      <c r="AC8" s="7">
        <f t="shared" si="3"/>
        <v>7581</v>
      </c>
      <c r="AD8" s="7">
        <f t="shared" si="4"/>
        <v>59976</v>
      </c>
      <c r="AE8" s="17">
        <f t="shared" si="10"/>
        <v>0</v>
      </c>
      <c r="AF8" s="7">
        <f t="shared" si="11"/>
        <v>0</v>
      </c>
      <c r="AG8" s="17">
        <f t="shared" si="12"/>
        <v>0</v>
      </c>
    </row>
    <row r="9" spans="1:33" s="115" customFormat="1" ht="16.5" customHeight="1" x14ac:dyDescent="0.25">
      <c r="A9" s="107">
        <v>7</v>
      </c>
      <c r="B9" s="108">
        <v>2224776</v>
      </c>
      <c r="C9" s="109">
        <v>14344813</v>
      </c>
      <c r="D9" s="105" t="s">
        <v>181</v>
      </c>
      <c r="E9" s="105" t="s">
        <v>245</v>
      </c>
      <c r="F9" s="110">
        <v>40270</v>
      </c>
      <c r="G9" s="109">
        <v>63660</v>
      </c>
      <c r="H9" s="110">
        <v>110</v>
      </c>
      <c r="I9" s="110">
        <f t="shared" si="6"/>
        <v>12745</v>
      </c>
      <c r="J9" s="110">
        <f t="shared" si="7"/>
        <v>6366</v>
      </c>
      <c r="K9" s="110">
        <v>0</v>
      </c>
      <c r="L9" s="110">
        <v>0</v>
      </c>
      <c r="M9" s="111">
        <f t="shared" si="8"/>
        <v>82881</v>
      </c>
      <c r="N9" s="105">
        <v>7000</v>
      </c>
      <c r="O9" s="105">
        <v>0</v>
      </c>
      <c r="P9" s="105">
        <v>0</v>
      </c>
      <c r="Q9" s="105">
        <v>0</v>
      </c>
      <c r="R9" s="105">
        <v>1400</v>
      </c>
      <c r="S9" s="105">
        <v>0</v>
      </c>
      <c r="T9" s="105">
        <v>60</v>
      </c>
      <c r="U9" s="105">
        <v>0</v>
      </c>
      <c r="V9" s="105">
        <v>200</v>
      </c>
      <c r="W9" s="105">
        <v>225</v>
      </c>
      <c r="X9" s="105">
        <v>0</v>
      </c>
      <c r="Y9" s="105">
        <f t="shared" si="9"/>
        <v>8885</v>
      </c>
      <c r="Z9" s="112">
        <f t="shared" si="1"/>
        <v>73996</v>
      </c>
      <c r="AA9" s="106"/>
      <c r="AB9" s="113">
        <f t="shared" si="2"/>
        <v>80670</v>
      </c>
      <c r="AC9" s="113">
        <f t="shared" si="3"/>
        <v>8885</v>
      </c>
      <c r="AD9" s="113">
        <f t="shared" si="4"/>
        <v>71785</v>
      </c>
      <c r="AE9" s="114">
        <f t="shared" si="10"/>
        <v>2211</v>
      </c>
      <c r="AF9" s="113">
        <f t="shared" si="11"/>
        <v>0</v>
      </c>
      <c r="AG9" s="114">
        <f t="shared" si="12"/>
        <v>2211</v>
      </c>
    </row>
    <row r="10" spans="1:33" s="5" customFormat="1" ht="16.5" customHeight="1" x14ac:dyDescent="0.25">
      <c r="A10" s="22">
        <v>8</v>
      </c>
      <c r="B10" s="23">
        <v>2229084</v>
      </c>
      <c r="C10" s="24">
        <v>14345861</v>
      </c>
      <c r="D10" s="25" t="s">
        <v>223</v>
      </c>
      <c r="E10" s="25" t="s">
        <v>245</v>
      </c>
      <c r="F10" s="26">
        <v>38130</v>
      </c>
      <c r="G10" s="24">
        <f t="shared" si="5"/>
        <v>58680</v>
      </c>
      <c r="H10" s="26"/>
      <c r="I10" s="26">
        <f t="shared" si="6"/>
        <v>11748</v>
      </c>
      <c r="J10" s="26">
        <f t="shared" si="7"/>
        <v>5868</v>
      </c>
      <c r="K10" s="26">
        <v>0</v>
      </c>
      <c r="L10" s="26">
        <v>0</v>
      </c>
      <c r="M10" s="27">
        <f t="shared" si="8"/>
        <v>76296</v>
      </c>
      <c r="N10" s="25">
        <v>5000</v>
      </c>
      <c r="O10" s="25">
        <v>0</v>
      </c>
      <c r="P10" s="25">
        <v>0</v>
      </c>
      <c r="Q10" s="25">
        <v>0</v>
      </c>
      <c r="R10" s="25">
        <v>1400</v>
      </c>
      <c r="S10" s="25">
        <v>0</v>
      </c>
      <c r="T10" s="25">
        <v>60</v>
      </c>
      <c r="U10" s="25">
        <v>0</v>
      </c>
      <c r="V10" s="25">
        <v>200</v>
      </c>
      <c r="W10" s="25">
        <v>225</v>
      </c>
      <c r="X10" s="25">
        <v>0</v>
      </c>
      <c r="Y10" s="25">
        <f t="shared" si="9"/>
        <v>6885</v>
      </c>
      <c r="Z10" s="29">
        <f t="shared" si="1"/>
        <v>69411</v>
      </c>
      <c r="AA10" s="47"/>
      <c r="AB10" s="7">
        <f t="shared" si="2"/>
        <v>76296</v>
      </c>
      <c r="AC10" s="7">
        <f t="shared" si="3"/>
        <v>6885</v>
      </c>
      <c r="AD10" s="7">
        <f t="shared" si="4"/>
        <v>69411</v>
      </c>
      <c r="AE10" s="17">
        <f t="shared" si="10"/>
        <v>0</v>
      </c>
      <c r="AF10" s="7">
        <f t="shared" si="11"/>
        <v>0</v>
      </c>
      <c r="AG10" s="17">
        <f t="shared" si="12"/>
        <v>0</v>
      </c>
    </row>
    <row r="11" spans="1:33" s="5" customFormat="1" ht="16.5" customHeight="1" x14ac:dyDescent="0.25">
      <c r="A11" s="22">
        <v>9</v>
      </c>
      <c r="B11" s="23">
        <v>2224327</v>
      </c>
      <c r="C11" s="24">
        <v>14344509</v>
      </c>
      <c r="D11" s="25" t="s">
        <v>195</v>
      </c>
      <c r="E11" s="25" t="s">
        <v>246</v>
      </c>
      <c r="F11" s="26">
        <v>38130</v>
      </c>
      <c r="G11" s="24">
        <f t="shared" si="5"/>
        <v>58680</v>
      </c>
      <c r="H11" s="26">
        <v>110</v>
      </c>
      <c r="I11" s="26">
        <f t="shared" si="6"/>
        <v>11748</v>
      </c>
      <c r="J11" s="26">
        <f t="shared" si="7"/>
        <v>5868</v>
      </c>
      <c r="K11" s="26">
        <v>2000</v>
      </c>
      <c r="L11" s="26">
        <v>860</v>
      </c>
      <c r="M11" s="27">
        <f t="shared" si="8"/>
        <v>79266</v>
      </c>
      <c r="N11" s="25">
        <v>5000</v>
      </c>
      <c r="O11" s="25">
        <v>0</v>
      </c>
      <c r="P11" s="25">
        <v>0</v>
      </c>
      <c r="Q11" s="25">
        <v>0</v>
      </c>
      <c r="R11" s="25">
        <v>1450</v>
      </c>
      <c r="S11" s="25">
        <v>0</v>
      </c>
      <c r="T11" s="25">
        <v>60</v>
      </c>
      <c r="U11" s="25">
        <v>0</v>
      </c>
      <c r="V11" s="25">
        <v>200</v>
      </c>
      <c r="W11" s="25">
        <v>225</v>
      </c>
      <c r="X11" s="25">
        <v>0</v>
      </c>
      <c r="Y11" s="25">
        <f t="shared" si="9"/>
        <v>6935</v>
      </c>
      <c r="Z11" s="29">
        <f t="shared" si="1"/>
        <v>72331</v>
      </c>
      <c r="AA11" s="47"/>
      <c r="AB11" s="7">
        <f t="shared" si="2"/>
        <v>79266</v>
      </c>
      <c r="AC11" s="7">
        <f t="shared" si="3"/>
        <v>6935</v>
      </c>
      <c r="AD11" s="7">
        <f t="shared" si="4"/>
        <v>72331</v>
      </c>
      <c r="AE11" s="17">
        <f t="shared" si="10"/>
        <v>0</v>
      </c>
      <c r="AF11" s="7">
        <f t="shared" si="11"/>
        <v>0</v>
      </c>
      <c r="AG11" s="17">
        <f t="shared" si="12"/>
        <v>0</v>
      </c>
    </row>
    <row r="12" spans="1:33" s="5" customFormat="1" ht="16.5" customHeight="1" x14ac:dyDescent="0.25">
      <c r="A12" s="22">
        <v>10</v>
      </c>
      <c r="B12" s="23">
        <v>2246707</v>
      </c>
      <c r="C12" s="24">
        <v>14353273</v>
      </c>
      <c r="D12" s="25" t="s">
        <v>121</v>
      </c>
      <c r="E12" s="25" t="s">
        <v>247</v>
      </c>
      <c r="F12" s="26">
        <v>30580</v>
      </c>
      <c r="G12" s="24">
        <f t="shared" si="5"/>
        <v>47090</v>
      </c>
      <c r="H12" s="26">
        <v>110</v>
      </c>
      <c r="I12" s="26">
        <f t="shared" si="6"/>
        <v>9427</v>
      </c>
      <c r="J12" s="26">
        <f t="shared" si="7"/>
        <v>4709</v>
      </c>
      <c r="K12" s="26">
        <v>2000</v>
      </c>
      <c r="L12" s="26">
        <v>710</v>
      </c>
      <c r="M12" s="27">
        <f t="shared" si="8"/>
        <v>64046</v>
      </c>
      <c r="N12" s="25">
        <v>0</v>
      </c>
      <c r="O12" s="25">
        <v>0</v>
      </c>
      <c r="P12" s="25">
        <v>0</v>
      </c>
      <c r="Q12" s="25">
        <v>0</v>
      </c>
      <c r="R12" s="25">
        <v>2500</v>
      </c>
      <c r="S12" s="25">
        <v>0</v>
      </c>
      <c r="T12" s="25">
        <v>30</v>
      </c>
      <c r="U12" s="28">
        <f t="shared" ref="U12" si="13">ROUND((G12+I12)*10%,0)</f>
        <v>5652</v>
      </c>
      <c r="V12" s="25">
        <v>200</v>
      </c>
      <c r="W12" s="25">
        <v>225</v>
      </c>
      <c r="X12" s="25">
        <v>0</v>
      </c>
      <c r="Y12" s="25">
        <f t="shared" si="9"/>
        <v>8607</v>
      </c>
      <c r="Z12" s="29">
        <f t="shared" si="1"/>
        <v>55439</v>
      </c>
      <c r="AA12" s="47"/>
      <c r="AB12" s="7">
        <f t="shared" si="2"/>
        <v>64046</v>
      </c>
      <c r="AC12" s="7">
        <f t="shared" si="3"/>
        <v>8607</v>
      </c>
      <c r="AD12" s="7">
        <f t="shared" si="4"/>
        <v>55439</v>
      </c>
      <c r="AE12" s="17">
        <f t="shared" si="10"/>
        <v>0</v>
      </c>
      <c r="AF12" s="7">
        <f t="shared" si="11"/>
        <v>0</v>
      </c>
      <c r="AG12" s="17">
        <f t="shared" si="12"/>
        <v>0</v>
      </c>
    </row>
    <row r="13" spans="1:33" s="5" customFormat="1" ht="16.5" customHeight="1" x14ac:dyDescent="0.25">
      <c r="A13" s="22">
        <v>11</v>
      </c>
      <c r="B13" s="23">
        <v>2224207</v>
      </c>
      <c r="C13" s="24">
        <v>14344418</v>
      </c>
      <c r="D13" s="25" t="s">
        <v>122</v>
      </c>
      <c r="E13" s="25" t="s">
        <v>248</v>
      </c>
      <c r="F13" s="26">
        <v>63010</v>
      </c>
      <c r="G13" s="24">
        <f t="shared" si="5"/>
        <v>96890</v>
      </c>
      <c r="H13" s="26"/>
      <c r="I13" s="26">
        <f t="shared" si="6"/>
        <v>19397</v>
      </c>
      <c r="J13" s="26">
        <f t="shared" si="7"/>
        <v>9689</v>
      </c>
      <c r="K13" s="26">
        <v>2000</v>
      </c>
      <c r="L13" s="26">
        <v>1110</v>
      </c>
      <c r="M13" s="27">
        <f t="shared" si="8"/>
        <v>129086</v>
      </c>
      <c r="N13" s="25">
        <v>0</v>
      </c>
      <c r="O13" s="25">
        <v>0</v>
      </c>
      <c r="P13" s="25">
        <v>8000</v>
      </c>
      <c r="Q13" s="25">
        <v>0</v>
      </c>
      <c r="R13" s="25">
        <v>2000</v>
      </c>
      <c r="S13" s="25">
        <v>0</v>
      </c>
      <c r="T13" s="25">
        <v>60</v>
      </c>
      <c r="U13" s="25">
        <v>0</v>
      </c>
      <c r="V13" s="25">
        <v>200</v>
      </c>
      <c r="W13" s="25">
        <v>225</v>
      </c>
      <c r="X13" s="25">
        <v>0</v>
      </c>
      <c r="Y13" s="25">
        <f t="shared" si="9"/>
        <v>10485</v>
      </c>
      <c r="Z13" s="29">
        <f t="shared" si="1"/>
        <v>118601</v>
      </c>
      <c r="AA13" s="47"/>
      <c r="AB13" s="7">
        <f t="shared" si="2"/>
        <v>129086</v>
      </c>
      <c r="AC13" s="7">
        <f t="shared" si="3"/>
        <v>10560</v>
      </c>
      <c r="AD13" s="7">
        <f t="shared" si="4"/>
        <v>118526</v>
      </c>
      <c r="AE13" s="17">
        <f t="shared" si="10"/>
        <v>0</v>
      </c>
      <c r="AF13" s="7">
        <f t="shared" si="11"/>
        <v>-75</v>
      </c>
      <c r="AG13" s="17">
        <f t="shared" si="12"/>
        <v>75</v>
      </c>
    </row>
    <row r="14" spans="1:33" s="5" customFormat="1" ht="16.5" customHeight="1" x14ac:dyDescent="0.25">
      <c r="A14" s="22">
        <v>12</v>
      </c>
      <c r="B14" s="23">
        <v>2246998</v>
      </c>
      <c r="C14" s="24">
        <v>14353496</v>
      </c>
      <c r="D14" s="25" t="s">
        <v>133</v>
      </c>
      <c r="E14" s="25" t="s">
        <v>248</v>
      </c>
      <c r="F14" s="26">
        <v>30580</v>
      </c>
      <c r="G14" s="24">
        <f t="shared" si="5"/>
        <v>47090</v>
      </c>
      <c r="H14" s="26">
        <v>0</v>
      </c>
      <c r="I14" s="26">
        <f t="shared" si="6"/>
        <v>9427</v>
      </c>
      <c r="J14" s="26">
        <f t="shared" si="7"/>
        <v>4709</v>
      </c>
      <c r="K14" s="26">
        <v>2000</v>
      </c>
      <c r="L14" s="26">
        <v>710</v>
      </c>
      <c r="M14" s="27">
        <f t="shared" si="8"/>
        <v>63936</v>
      </c>
      <c r="N14" s="25">
        <v>0</v>
      </c>
      <c r="O14" s="25">
        <v>0</v>
      </c>
      <c r="P14" s="25">
        <v>0</v>
      </c>
      <c r="Q14" s="25">
        <v>0</v>
      </c>
      <c r="R14" s="25">
        <v>2000</v>
      </c>
      <c r="S14" s="25">
        <v>0</v>
      </c>
      <c r="T14" s="25">
        <v>30</v>
      </c>
      <c r="U14" s="28">
        <f t="shared" ref="U14" si="14">ROUND((G14+I14)*10%,0)</f>
        <v>5652</v>
      </c>
      <c r="V14" s="25">
        <v>200</v>
      </c>
      <c r="W14" s="25">
        <v>225</v>
      </c>
      <c r="X14" s="25">
        <v>0</v>
      </c>
      <c r="Y14" s="25">
        <f t="shared" si="9"/>
        <v>8107</v>
      </c>
      <c r="Z14" s="29">
        <f t="shared" si="1"/>
        <v>55829</v>
      </c>
      <c r="AA14" s="47"/>
      <c r="AB14" s="7">
        <f t="shared" si="2"/>
        <v>63936</v>
      </c>
      <c r="AC14" s="7">
        <f t="shared" si="3"/>
        <v>8107</v>
      </c>
      <c r="AD14" s="7">
        <f t="shared" si="4"/>
        <v>55829</v>
      </c>
      <c r="AE14" s="17">
        <f t="shared" si="10"/>
        <v>0</v>
      </c>
      <c r="AF14" s="7">
        <f t="shared" si="11"/>
        <v>0</v>
      </c>
      <c r="AG14" s="17">
        <f t="shared" si="12"/>
        <v>0</v>
      </c>
    </row>
    <row r="15" spans="1:33" s="5" customFormat="1" ht="16.5" customHeight="1" x14ac:dyDescent="0.25">
      <c r="A15" s="22">
        <v>13</v>
      </c>
      <c r="B15" s="23">
        <v>2224300</v>
      </c>
      <c r="C15" s="24">
        <v>14344491</v>
      </c>
      <c r="D15" s="25" t="s">
        <v>198</v>
      </c>
      <c r="E15" s="25" t="s">
        <v>249</v>
      </c>
      <c r="F15" s="26">
        <v>38130</v>
      </c>
      <c r="G15" s="24">
        <f t="shared" si="5"/>
        <v>58680</v>
      </c>
      <c r="H15" s="26">
        <v>110</v>
      </c>
      <c r="I15" s="26">
        <f t="shared" si="6"/>
        <v>11748</v>
      </c>
      <c r="J15" s="26">
        <f t="shared" si="7"/>
        <v>5868</v>
      </c>
      <c r="K15" s="26">
        <v>2000</v>
      </c>
      <c r="L15" s="26">
        <v>1050</v>
      </c>
      <c r="M15" s="27">
        <f t="shared" si="8"/>
        <v>79456</v>
      </c>
      <c r="N15" s="25">
        <v>5000</v>
      </c>
      <c r="O15" s="25">
        <v>0</v>
      </c>
      <c r="P15" s="25">
        <v>0</v>
      </c>
      <c r="Q15" s="25">
        <v>0</v>
      </c>
      <c r="R15" s="25">
        <v>1400</v>
      </c>
      <c r="S15" s="25">
        <v>0</v>
      </c>
      <c r="T15" s="25">
        <v>60</v>
      </c>
      <c r="U15" s="25">
        <v>0</v>
      </c>
      <c r="V15" s="25">
        <v>200</v>
      </c>
      <c r="W15" s="25">
        <v>225</v>
      </c>
      <c r="X15" s="25">
        <v>0</v>
      </c>
      <c r="Y15" s="25">
        <f t="shared" si="9"/>
        <v>6885</v>
      </c>
      <c r="Z15" s="29">
        <f t="shared" si="1"/>
        <v>72571</v>
      </c>
      <c r="AA15" s="47"/>
      <c r="AB15" s="7">
        <f t="shared" si="2"/>
        <v>79456</v>
      </c>
      <c r="AC15" s="7">
        <f t="shared" si="3"/>
        <v>6885</v>
      </c>
      <c r="AD15" s="7">
        <f t="shared" si="4"/>
        <v>72571</v>
      </c>
      <c r="AE15" s="17">
        <f t="shared" si="10"/>
        <v>0</v>
      </c>
      <c r="AF15" s="7">
        <f t="shared" si="11"/>
        <v>0</v>
      </c>
      <c r="AG15" s="17">
        <f t="shared" si="12"/>
        <v>0</v>
      </c>
    </row>
    <row r="16" spans="1:33" s="5" customFormat="1" ht="16.5" customHeight="1" x14ac:dyDescent="0.25">
      <c r="A16" s="22">
        <v>14</v>
      </c>
      <c r="B16" s="23">
        <v>2246706</v>
      </c>
      <c r="C16" s="24">
        <v>14353272</v>
      </c>
      <c r="D16" s="25" t="s">
        <v>250</v>
      </c>
      <c r="E16" s="25" t="s">
        <v>249</v>
      </c>
      <c r="F16" s="26">
        <v>30580</v>
      </c>
      <c r="G16" s="24">
        <f t="shared" si="5"/>
        <v>47090</v>
      </c>
      <c r="H16" s="26">
        <v>0</v>
      </c>
      <c r="I16" s="26">
        <f t="shared" si="6"/>
        <v>9427</v>
      </c>
      <c r="J16" s="26">
        <f t="shared" si="7"/>
        <v>4709</v>
      </c>
      <c r="K16" s="26">
        <v>2000</v>
      </c>
      <c r="L16" s="26">
        <v>935</v>
      </c>
      <c r="M16" s="27">
        <f t="shared" si="8"/>
        <v>64161</v>
      </c>
      <c r="N16" s="25">
        <v>0</v>
      </c>
      <c r="O16" s="25">
        <v>0</v>
      </c>
      <c r="P16" s="25">
        <v>0</v>
      </c>
      <c r="Q16" s="25">
        <v>0</v>
      </c>
      <c r="R16" s="25">
        <v>1150</v>
      </c>
      <c r="S16" s="25">
        <v>0</v>
      </c>
      <c r="T16" s="25">
        <v>30</v>
      </c>
      <c r="U16" s="28">
        <f t="shared" ref="U16:U17" si="15">ROUND((G16+I16)*10%,0)</f>
        <v>5652</v>
      </c>
      <c r="V16" s="25">
        <v>200</v>
      </c>
      <c r="W16" s="25">
        <v>225</v>
      </c>
      <c r="X16" s="25">
        <v>0</v>
      </c>
      <c r="Y16" s="25">
        <f t="shared" si="9"/>
        <v>7257</v>
      </c>
      <c r="Z16" s="29">
        <f t="shared" si="1"/>
        <v>56904</v>
      </c>
      <c r="AA16" s="47"/>
      <c r="AB16" s="7">
        <f t="shared" si="2"/>
        <v>64161</v>
      </c>
      <c r="AC16" s="7">
        <f t="shared" si="3"/>
        <v>7257</v>
      </c>
      <c r="AD16" s="7">
        <f t="shared" si="4"/>
        <v>56904</v>
      </c>
      <c r="AE16" s="17">
        <f t="shared" si="10"/>
        <v>0</v>
      </c>
      <c r="AF16" s="7">
        <f t="shared" si="11"/>
        <v>0</v>
      </c>
      <c r="AG16" s="17">
        <f t="shared" si="12"/>
        <v>0</v>
      </c>
    </row>
    <row r="17" spans="1:33" s="115" customFormat="1" ht="18.75" customHeight="1" x14ac:dyDescent="0.25">
      <c r="A17" s="107">
        <v>15</v>
      </c>
      <c r="B17" s="105">
        <v>2249733</v>
      </c>
      <c r="C17" s="109">
        <v>14355541</v>
      </c>
      <c r="D17" s="105" t="s">
        <v>251</v>
      </c>
      <c r="E17" s="105" t="s">
        <v>252</v>
      </c>
      <c r="F17" s="110">
        <v>23740</v>
      </c>
      <c r="G17" s="109">
        <v>37640</v>
      </c>
      <c r="H17" s="110">
        <v>110</v>
      </c>
      <c r="I17" s="110">
        <f t="shared" si="6"/>
        <v>7536</v>
      </c>
      <c r="J17" s="110">
        <f t="shared" si="7"/>
        <v>3764</v>
      </c>
      <c r="K17" s="110">
        <v>0</v>
      </c>
      <c r="L17" s="110">
        <v>0</v>
      </c>
      <c r="M17" s="111">
        <f t="shared" si="8"/>
        <v>49050</v>
      </c>
      <c r="N17" s="105">
        <v>0</v>
      </c>
      <c r="O17" s="105">
        <v>0</v>
      </c>
      <c r="P17" s="105">
        <v>0</v>
      </c>
      <c r="Q17" s="105">
        <v>0</v>
      </c>
      <c r="R17" s="105">
        <v>850</v>
      </c>
      <c r="S17" s="105">
        <v>0</v>
      </c>
      <c r="T17" s="105">
        <v>30</v>
      </c>
      <c r="U17" s="104">
        <f t="shared" si="15"/>
        <v>4518</v>
      </c>
      <c r="V17" s="105">
        <v>200</v>
      </c>
      <c r="W17" s="105">
        <v>225</v>
      </c>
      <c r="X17" s="105">
        <v>0</v>
      </c>
      <c r="Y17" s="105">
        <f t="shared" si="9"/>
        <v>5823</v>
      </c>
      <c r="Z17" s="112">
        <f t="shared" si="1"/>
        <v>43227</v>
      </c>
      <c r="AA17" s="106"/>
      <c r="AB17" s="113">
        <f t="shared" si="2"/>
        <v>47645</v>
      </c>
      <c r="AC17" s="113">
        <f t="shared" si="3"/>
        <v>5693</v>
      </c>
      <c r="AD17" s="113">
        <f t="shared" si="4"/>
        <v>41952</v>
      </c>
      <c r="AE17" s="114">
        <f t="shared" si="10"/>
        <v>1405</v>
      </c>
      <c r="AF17" s="113">
        <f t="shared" si="11"/>
        <v>130</v>
      </c>
      <c r="AG17" s="114">
        <f t="shared" si="12"/>
        <v>1275</v>
      </c>
    </row>
    <row r="18" spans="1:33" s="5" customFormat="1" ht="16.5" customHeight="1" x14ac:dyDescent="0.25">
      <c r="A18" s="22">
        <v>16</v>
      </c>
      <c r="B18" s="23">
        <v>2224663</v>
      </c>
      <c r="C18" s="24">
        <v>14465747</v>
      </c>
      <c r="D18" s="25" t="s">
        <v>221</v>
      </c>
      <c r="E18" s="25" t="s">
        <v>253</v>
      </c>
      <c r="F18" s="26">
        <v>44870</v>
      </c>
      <c r="G18" s="24">
        <f t="shared" si="5"/>
        <v>69020</v>
      </c>
      <c r="H18" s="26"/>
      <c r="I18" s="26">
        <f t="shared" si="6"/>
        <v>13818</v>
      </c>
      <c r="J18" s="26">
        <f t="shared" si="7"/>
        <v>6902</v>
      </c>
      <c r="K18" s="26">
        <v>2000</v>
      </c>
      <c r="L18" s="26">
        <v>935</v>
      </c>
      <c r="M18" s="27">
        <f t="shared" si="8"/>
        <v>92675</v>
      </c>
      <c r="N18" s="25">
        <v>6000</v>
      </c>
      <c r="O18" s="25">
        <v>0</v>
      </c>
      <c r="P18" s="25">
        <v>0</v>
      </c>
      <c r="Q18" s="25">
        <v>0</v>
      </c>
      <c r="R18" s="25">
        <v>1400</v>
      </c>
      <c r="S18" s="25">
        <v>0</v>
      </c>
      <c r="T18" s="25">
        <v>60</v>
      </c>
      <c r="U18" s="25">
        <v>0</v>
      </c>
      <c r="V18" s="25">
        <v>200</v>
      </c>
      <c r="W18" s="25">
        <v>300</v>
      </c>
      <c r="X18" s="25">
        <v>0</v>
      </c>
      <c r="Y18" s="25">
        <f t="shared" si="9"/>
        <v>7960</v>
      </c>
      <c r="Z18" s="29">
        <f t="shared" si="1"/>
        <v>84715</v>
      </c>
      <c r="AA18" s="47"/>
      <c r="AB18" s="7">
        <f t="shared" si="2"/>
        <v>92675</v>
      </c>
      <c r="AC18" s="7">
        <f t="shared" si="3"/>
        <v>7960</v>
      </c>
      <c r="AD18" s="7">
        <f t="shared" si="4"/>
        <v>84715</v>
      </c>
      <c r="AE18" s="17">
        <f t="shared" si="10"/>
        <v>0</v>
      </c>
      <c r="AF18" s="7">
        <f t="shared" si="11"/>
        <v>0</v>
      </c>
      <c r="AG18" s="17">
        <f t="shared" si="12"/>
        <v>0</v>
      </c>
    </row>
    <row r="19" spans="1:33" s="6" customFormat="1" ht="19.5" customHeight="1" x14ac:dyDescent="0.25">
      <c r="A19" s="22">
        <v>17</v>
      </c>
      <c r="B19" s="23">
        <v>2224687</v>
      </c>
      <c r="C19" s="24">
        <v>14344742</v>
      </c>
      <c r="D19" s="25" t="s">
        <v>175</v>
      </c>
      <c r="E19" s="25" t="s">
        <v>253</v>
      </c>
      <c r="F19" s="30">
        <v>38130</v>
      </c>
      <c r="G19" s="24">
        <f t="shared" si="5"/>
        <v>58680</v>
      </c>
      <c r="H19" s="30"/>
      <c r="I19" s="26">
        <f t="shared" si="6"/>
        <v>11748</v>
      </c>
      <c r="J19" s="26">
        <f t="shared" si="7"/>
        <v>5868</v>
      </c>
      <c r="K19" s="30">
        <v>2000</v>
      </c>
      <c r="L19" s="30">
        <v>860</v>
      </c>
      <c r="M19" s="27">
        <f t="shared" si="8"/>
        <v>79156</v>
      </c>
      <c r="N19" s="31">
        <v>4000</v>
      </c>
      <c r="O19" s="31">
        <v>0</v>
      </c>
      <c r="P19" s="31">
        <v>0</v>
      </c>
      <c r="Q19" s="31">
        <v>0</v>
      </c>
      <c r="R19" s="25">
        <v>1400</v>
      </c>
      <c r="S19" s="31">
        <v>0</v>
      </c>
      <c r="T19" s="31">
        <v>30</v>
      </c>
      <c r="U19" s="31">
        <v>0</v>
      </c>
      <c r="V19" s="31">
        <v>200</v>
      </c>
      <c r="W19" s="31">
        <v>225</v>
      </c>
      <c r="X19" s="25">
        <v>0</v>
      </c>
      <c r="Y19" s="25">
        <f t="shared" si="9"/>
        <v>5855</v>
      </c>
      <c r="Z19" s="32">
        <f t="shared" si="1"/>
        <v>73301</v>
      </c>
      <c r="AA19" s="47"/>
      <c r="AB19" s="7">
        <f t="shared" si="2"/>
        <v>79156</v>
      </c>
      <c r="AC19" s="7">
        <f t="shared" si="3"/>
        <v>5406</v>
      </c>
      <c r="AD19" s="7">
        <f t="shared" si="4"/>
        <v>73750</v>
      </c>
      <c r="AE19" s="17">
        <f t="shared" si="10"/>
        <v>0</v>
      </c>
      <c r="AF19" s="7">
        <f t="shared" si="11"/>
        <v>449</v>
      </c>
      <c r="AG19" s="17">
        <f t="shared" si="12"/>
        <v>-449</v>
      </c>
    </row>
    <row r="20" spans="1:33" s="5" customFormat="1" ht="16.5" customHeight="1" x14ac:dyDescent="0.25">
      <c r="A20" s="22">
        <v>18</v>
      </c>
      <c r="B20" s="23">
        <v>2224356</v>
      </c>
      <c r="C20" s="24">
        <v>14344527</v>
      </c>
      <c r="D20" s="25" t="s">
        <v>124</v>
      </c>
      <c r="E20" s="25" t="s">
        <v>254</v>
      </c>
      <c r="F20" s="26">
        <v>38130</v>
      </c>
      <c r="G20" s="24">
        <f t="shared" si="5"/>
        <v>58680</v>
      </c>
      <c r="H20" s="26">
        <v>110</v>
      </c>
      <c r="I20" s="26">
        <f t="shared" si="6"/>
        <v>11748</v>
      </c>
      <c r="J20" s="26">
        <f t="shared" si="7"/>
        <v>5868</v>
      </c>
      <c r="K20" s="26">
        <v>2000</v>
      </c>
      <c r="L20" s="26">
        <v>860</v>
      </c>
      <c r="M20" s="27">
        <f t="shared" si="8"/>
        <v>79266</v>
      </c>
      <c r="N20" s="25">
        <v>8000</v>
      </c>
      <c r="O20" s="25">
        <v>0</v>
      </c>
      <c r="P20" s="25">
        <v>0</v>
      </c>
      <c r="Q20" s="25">
        <v>0</v>
      </c>
      <c r="R20" s="25">
        <v>1400</v>
      </c>
      <c r="S20" s="25">
        <v>0</v>
      </c>
      <c r="T20" s="25">
        <v>60</v>
      </c>
      <c r="U20" s="25">
        <v>0</v>
      </c>
      <c r="V20" s="25">
        <v>200</v>
      </c>
      <c r="W20" s="25">
        <v>225</v>
      </c>
      <c r="X20" s="25">
        <v>0</v>
      </c>
      <c r="Y20" s="25">
        <f t="shared" si="9"/>
        <v>9885</v>
      </c>
      <c r="Z20" s="29">
        <f t="shared" si="1"/>
        <v>69381</v>
      </c>
      <c r="AA20" s="47"/>
      <c r="AB20" s="7">
        <f t="shared" si="2"/>
        <v>79266</v>
      </c>
      <c r="AC20" s="7">
        <f t="shared" si="3"/>
        <v>9885</v>
      </c>
      <c r="AD20" s="7">
        <f t="shared" si="4"/>
        <v>69381</v>
      </c>
      <c r="AE20" s="17">
        <f t="shared" si="10"/>
        <v>0</v>
      </c>
      <c r="AF20" s="7">
        <f t="shared" si="11"/>
        <v>0</v>
      </c>
      <c r="AG20" s="17">
        <f t="shared" si="12"/>
        <v>0</v>
      </c>
    </row>
    <row r="21" spans="1:33" s="5" customFormat="1" ht="16.5" customHeight="1" x14ac:dyDescent="0.25">
      <c r="A21" s="22">
        <v>19</v>
      </c>
      <c r="B21" s="23">
        <v>2224756</v>
      </c>
      <c r="C21" s="24">
        <v>14344796</v>
      </c>
      <c r="D21" s="25" t="s">
        <v>187</v>
      </c>
      <c r="E21" s="25" t="s">
        <v>254</v>
      </c>
      <c r="F21" s="26">
        <v>38130</v>
      </c>
      <c r="G21" s="24">
        <f t="shared" si="5"/>
        <v>58680</v>
      </c>
      <c r="H21" s="26">
        <v>0</v>
      </c>
      <c r="I21" s="26">
        <f t="shared" si="6"/>
        <v>11748</v>
      </c>
      <c r="J21" s="26">
        <f t="shared" si="7"/>
        <v>5868</v>
      </c>
      <c r="K21" s="26">
        <v>2000</v>
      </c>
      <c r="L21" s="26">
        <v>860</v>
      </c>
      <c r="M21" s="27">
        <f t="shared" si="8"/>
        <v>79156</v>
      </c>
      <c r="N21" s="25">
        <v>10000</v>
      </c>
      <c r="O21" s="25">
        <v>0</v>
      </c>
      <c r="P21" s="25">
        <v>0</v>
      </c>
      <c r="Q21" s="25">
        <v>0</v>
      </c>
      <c r="R21" s="25">
        <v>1400</v>
      </c>
      <c r="S21" s="25">
        <v>0</v>
      </c>
      <c r="T21" s="25">
        <v>60</v>
      </c>
      <c r="U21" s="25">
        <v>0</v>
      </c>
      <c r="V21" s="25">
        <v>200</v>
      </c>
      <c r="W21" s="25">
        <v>0</v>
      </c>
      <c r="X21" s="25">
        <v>0</v>
      </c>
      <c r="Y21" s="25">
        <f t="shared" si="9"/>
        <v>11660</v>
      </c>
      <c r="Z21" s="29">
        <f t="shared" si="1"/>
        <v>67496</v>
      </c>
      <c r="AA21" s="47"/>
      <c r="AB21" s="7">
        <f t="shared" si="2"/>
        <v>79156</v>
      </c>
      <c r="AC21" s="7">
        <f t="shared" si="3"/>
        <v>11660</v>
      </c>
      <c r="AD21" s="7">
        <f t="shared" si="4"/>
        <v>67496</v>
      </c>
      <c r="AE21" s="17">
        <f t="shared" si="10"/>
        <v>0</v>
      </c>
      <c r="AF21" s="7">
        <f t="shared" si="11"/>
        <v>0</v>
      </c>
      <c r="AG21" s="17">
        <f t="shared" si="12"/>
        <v>0</v>
      </c>
    </row>
    <row r="22" spans="1:33" s="5" customFormat="1" ht="16.5" customHeight="1" x14ac:dyDescent="0.25">
      <c r="A22" s="22">
        <v>20</v>
      </c>
      <c r="B22" s="23">
        <v>2224364</v>
      </c>
      <c r="C22" s="24">
        <v>14344533</v>
      </c>
      <c r="D22" s="25" t="s">
        <v>219</v>
      </c>
      <c r="E22" s="25" t="s">
        <v>255</v>
      </c>
      <c r="F22" s="26">
        <v>64670</v>
      </c>
      <c r="G22" s="24">
        <f t="shared" si="5"/>
        <v>99430</v>
      </c>
      <c r="H22" s="26"/>
      <c r="I22" s="26">
        <f t="shared" si="6"/>
        <v>19906</v>
      </c>
      <c r="J22" s="26">
        <f t="shared" si="7"/>
        <v>9943</v>
      </c>
      <c r="K22" s="26">
        <v>2000</v>
      </c>
      <c r="L22" s="26">
        <v>975</v>
      </c>
      <c r="M22" s="27">
        <f t="shared" si="8"/>
        <v>132254</v>
      </c>
      <c r="N22" s="25">
        <v>0</v>
      </c>
      <c r="O22" s="25">
        <v>0</v>
      </c>
      <c r="P22" s="25">
        <v>1500</v>
      </c>
      <c r="Q22" s="25">
        <v>0</v>
      </c>
      <c r="R22" s="25">
        <v>0</v>
      </c>
      <c r="S22" s="25">
        <v>0</v>
      </c>
      <c r="T22" s="25">
        <v>60</v>
      </c>
      <c r="U22" s="25">
        <v>0</v>
      </c>
      <c r="V22" s="25">
        <v>200</v>
      </c>
      <c r="W22" s="25">
        <v>225</v>
      </c>
      <c r="X22" s="25">
        <v>0</v>
      </c>
      <c r="Y22" s="25">
        <f t="shared" si="9"/>
        <v>1985</v>
      </c>
      <c r="Z22" s="29">
        <f t="shared" si="1"/>
        <v>130269</v>
      </c>
      <c r="AA22" s="47"/>
      <c r="AB22" s="7">
        <f t="shared" si="2"/>
        <v>132254</v>
      </c>
      <c r="AC22" s="7">
        <f t="shared" si="3"/>
        <v>2060</v>
      </c>
      <c r="AD22" s="7">
        <f t="shared" si="4"/>
        <v>130194</v>
      </c>
      <c r="AE22" s="17">
        <f t="shared" si="10"/>
        <v>0</v>
      </c>
      <c r="AF22" s="7">
        <f t="shared" si="11"/>
        <v>-75</v>
      </c>
      <c r="AG22" s="17">
        <f t="shared" si="12"/>
        <v>75</v>
      </c>
    </row>
    <row r="23" spans="1:33" s="5" customFormat="1" ht="16.5" customHeight="1" x14ac:dyDescent="0.25">
      <c r="A23" s="22">
        <v>21</v>
      </c>
      <c r="B23" s="23">
        <v>2229098</v>
      </c>
      <c r="C23" s="24">
        <v>14345873</v>
      </c>
      <c r="D23" s="25" t="s">
        <v>123</v>
      </c>
      <c r="E23" s="25" t="s">
        <v>256</v>
      </c>
      <c r="F23" s="26">
        <v>39160</v>
      </c>
      <c r="G23" s="24">
        <f t="shared" si="5"/>
        <v>60260</v>
      </c>
      <c r="H23" s="26">
        <v>110</v>
      </c>
      <c r="I23" s="26">
        <f t="shared" si="6"/>
        <v>12064</v>
      </c>
      <c r="J23" s="26">
        <f t="shared" si="7"/>
        <v>6026</v>
      </c>
      <c r="K23" s="26">
        <v>2000</v>
      </c>
      <c r="L23" s="26">
        <v>860</v>
      </c>
      <c r="M23" s="27">
        <f t="shared" si="8"/>
        <v>81320</v>
      </c>
      <c r="N23" s="25">
        <v>4000</v>
      </c>
      <c r="O23" s="25">
        <v>0</v>
      </c>
      <c r="P23" s="25">
        <v>0</v>
      </c>
      <c r="Q23" s="25">
        <v>0</v>
      </c>
      <c r="R23" s="25">
        <v>1400</v>
      </c>
      <c r="S23" s="25">
        <v>0</v>
      </c>
      <c r="T23" s="25">
        <v>60</v>
      </c>
      <c r="U23" s="25">
        <v>0</v>
      </c>
      <c r="V23" s="25">
        <v>200</v>
      </c>
      <c r="W23" s="25">
        <v>225</v>
      </c>
      <c r="X23" s="25">
        <v>0</v>
      </c>
      <c r="Y23" s="25">
        <f t="shared" si="9"/>
        <v>5885</v>
      </c>
      <c r="Z23" s="29">
        <f t="shared" si="1"/>
        <v>75435</v>
      </c>
      <c r="AA23" s="47"/>
      <c r="AB23" s="7">
        <f t="shared" si="2"/>
        <v>81320</v>
      </c>
      <c r="AC23" s="7">
        <f t="shared" si="3"/>
        <v>5885</v>
      </c>
      <c r="AD23" s="7">
        <f t="shared" si="4"/>
        <v>75435</v>
      </c>
      <c r="AE23" s="17">
        <f t="shared" si="10"/>
        <v>0</v>
      </c>
      <c r="AF23" s="7">
        <f t="shared" si="11"/>
        <v>0</v>
      </c>
      <c r="AG23" s="17">
        <f t="shared" si="12"/>
        <v>0</v>
      </c>
    </row>
    <row r="24" spans="1:33" s="5" customFormat="1" ht="16.5" customHeight="1" x14ac:dyDescent="0.25">
      <c r="A24" s="22">
        <v>22</v>
      </c>
      <c r="B24" s="23">
        <v>2233464</v>
      </c>
      <c r="C24" s="24">
        <v>14347228</v>
      </c>
      <c r="D24" s="25" t="s">
        <v>193</v>
      </c>
      <c r="E24" s="25" t="s">
        <v>256</v>
      </c>
      <c r="F24" s="26">
        <v>37100</v>
      </c>
      <c r="G24" s="24">
        <f t="shared" si="5"/>
        <v>57100</v>
      </c>
      <c r="H24" s="26">
        <v>0</v>
      </c>
      <c r="I24" s="26">
        <f t="shared" si="6"/>
        <v>11431</v>
      </c>
      <c r="J24" s="26">
        <f t="shared" si="7"/>
        <v>5710</v>
      </c>
      <c r="K24" s="26">
        <v>2000</v>
      </c>
      <c r="L24" s="26">
        <v>860</v>
      </c>
      <c r="M24" s="27">
        <f t="shared" si="8"/>
        <v>77101</v>
      </c>
      <c r="N24" s="25">
        <v>5000</v>
      </c>
      <c r="O24" s="25">
        <v>0</v>
      </c>
      <c r="P24" s="25">
        <v>0</v>
      </c>
      <c r="Q24" s="25">
        <v>0</v>
      </c>
      <c r="R24" s="25">
        <v>1400</v>
      </c>
      <c r="S24" s="25">
        <v>0</v>
      </c>
      <c r="T24" s="25">
        <v>60</v>
      </c>
      <c r="U24" s="25">
        <v>0</v>
      </c>
      <c r="V24" s="25">
        <v>200</v>
      </c>
      <c r="W24" s="25">
        <v>225</v>
      </c>
      <c r="X24" s="25">
        <v>0</v>
      </c>
      <c r="Y24" s="25">
        <f t="shared" si="9"/>
        <v>6885</v>
      </c>
      <c r="Z24" s="29">
        <f t="shared" si="1"/>
        <v>70216</v>
      </c>
      <c r="AA24" s="47"/>
      <c r="AB24" s="7">
        <f t="shared" si="2"/>
        <v>77101</v>
      </c>
      <c r="AC24" s="7">
        <f t="shared" si="3"/>
        <v>6885</v>
      </c>
      <c r="AD24" s="7">
        <f t="shared" si="4"/>
        <v>70216</v>
      </c>
      <c r="AE24" s="17">
        <f t="shared" si="10"/>
        <v>0</v>
      </c>
      <c r="AF24" s="7">
        <f t="shared" si="11"/>
        <v>0</v>
      </c>
      <c r="AG24" s="17">
        <f t="shared" si="12"/>
        <v>0</v>
      </c>
    </row>
    <row r="25" spans="1:33" s="5" customFormat="1" ht="16.5" customHeight="1" x14ac:dyDescent="0.25">
      <c r="A25" s="22">
        <v>23</v>
      </c>
      <c r="B25" s="23">
        <v>2224272</v>
      </c>
      <c r="C25" s="24">
        <v>14344471</v>
      </c>
      <c r="D25" s="25" t="s">
        <v>183</v>
      </c>
      <c r="E25" s="25" t="s">
        <v>257</v>
      </c>
      <c r="F25" s="26">
        <v>46060</v>
      </c>
      <c r="G25" s="24">
        <f t="shared" si="5"/>
        <v>70850</v>
      </c>
      <c r="H25" s="26"/>
      <c r="I25" s="26">
        <f t="shared" si="6"/>
        <v>14184</v>
      </c>
      <c r="J25" s="26">
        <f t="shared" si="7"/>
        <v>7085</v>
      </c>
      <c r="K25" s="26">
        <v>2000</v>
      </c>
      <c r="L25" s="26">
        <v>935</v>
      </c>
      <c r="M25" s="27">
        <f t="shared" si="8"/>
        <v>95054</v>
      </c>
      <c r="N25" s="25">
        <v>10000</v>
      </c>
      <c r="O25" s="25">
        <v>0</v>
      </c>
      <c r="P25" s="25">
        <v>0</v>
      </c>
      <c r="Q25" s="25">
        <v>0</v>
      </c>
      <c r="R25" s="25">
        <v>1400</v>
      </c>
      <c r="S25" s="25">
        <v>0</v>
      </c>
      <c r="T25" s="25">
        <v>60</v>
      </c>
      <c r="U25" s="25">
        <v>0</v>
      </c>
      <c r="V25" s="25">
        <v>200</v>
      </c>
      <c r="W25" s="25">
        <v>225</v>
      </c>
      <c r="X25" s="25">
        <v>0</v>
      </c>
      <c r="Y25" s="25">
        <f t="shared" si="9"/>
        <v>11885</v>
      </c>
      <c r="Z25" s="29">
        <f t="shared" si="1"/>
        <v>83169</v>
      </c>
      <c r="AA25" s="47"/>
      <c r="AB25" s="7">
        <f t="shared" si="2"/>
        <v>95054</v>
      </c>
      <c r="AC25" s="7">
        <f t="shared" si="3"/>
        <v>11885</v>
      </c>
      <c r="AD25" s="7">
        <f t="shared" si="4"/>
        <v>83169</v>
      </c>
      <c r="AE25" s="17">
        <f t="shared" si="10"/>
        <v>0</v>
      </c>
      <c r="AF25" s="7">
        <f t="shared" si="11"/>
        <v>0</v>
      </c>
      <c r="AG25" s="17">
        <f t="shared" si="12"/>
        <v>0</v>
      </c>
    </row>
    <row r="26" spans="1:33" s="5" customFormat="1" ht="16.5" customHeight="1" x14ac:dyDescent="0.25">
      <c r="A26" s="22">
        <v>24</v>
      </c>
      <c r="B26" s="23">
        <v>2224365</v>
      </c>
      <c r="C26" s="24">
        <v>14344534</v>
      </c>
      <c r="D26" s="25" t="s">
        <v>134</v>
      </c>
      <c r="E26" s="25" t="s">
        <v>257</v>
      </c>
      <c r="F26" s="26">
        <v>41380</v>
      </c>
      <c r="G26" s="24">
        <f t="shared" si="5"/>
        <v>63660</v>
      </c>
      <c r="H26" s="26">
        <v>0</v>
      </c>
      <c r="I26" s="26">
        <f t="shared" si="6"/>
        <v>12745</v>
      </c>
      <c r="J26" s="26">
        <f t="shared" si="7"/>
        <v>6366</v>
      </c>
      <c r="K26" s="26">
        <v>2000</v>
      </c>
      <c r="L26" s="26">
        <v>860</v>
      </c>
      <c r="M26" s="27">
        <f t="shared" si="8"/>
        <v>85631</v>
      </c>
      <c r="N26" s="25">
        <v>5000</v>
      </c>
      <c r="O26" s="25">
        <v>0</v>
      </c>
      <c r="P26" s="25">
        <v>0</v>
      </c>
      <c r="Q26" s="25">
        <v>0</v>
      </c>
      <c r="R26" s="25">
        <v>1400</v>
      </c>
      <c r="S26" s="25">
        <v>0</v>
      </c>
      <c r="T26" s="25">
        <v>60</v>
      </c>
      <c r="U26" s="25">
        <v>0</v>
      </c>
      <c r="V26" s="25">
        <v>200</v>
      </c>
      <c r="W26" s="25">
        <v>225</v>
      </c>
      <c r="X26" s="25">
        <v>0</v>
      </c>
      <c r="Y26" s="25">
        <f t="shared" si="9"/>
        <v>6885</v>
      </c>
      <c r="Z26" s="29">
        <f t="shared" si="1"/>
        <v>78746</v>
      </c>
      <c r="AA26" s="47"/>
      <c r="AB26" s="7">
        <f t="shared" si="2"/>
        <v>85631</v>
      </c>
      <c r="AC26" s="7">
        <f t="shared" si="3"/>
        <v>6885</v>
      </c>
      <c r="AD26" s="7">
        <f t="shared" si="4"/>
        <v>78746</v>
      </c>
      <c r="AE26" s="17">
        <f t="shared" si="10"/>
        <v>0</v>
      </c>
      <c r="AF26" s="7">
        <f t="shared" si="11"/>
        <v>0</v>
      </c>
      <c r="AG26" s="17">
        <f t="shared" si="12"/>
        <v>0</v>
      </c>
    </row>
    <row r="27" spans="1:33" s="5" customFormat="1" ht="16.5" customHeight="1" x14ac:dyDescent="0.25">
      <c r="A27" s="22">
        <v>25</v>
      </c>
      <c r="B27" s="23">
        <v>2249476</v>
      </c>
      <c r="C27" s="24">
        <v>14355344</v>
      </c>
      <c r="D27" s="25" t="s">
        <v>164</v>
      </c>
      <c r="E27" s="25" t="s">
        <v>258</v>
      </c>
      <c r="F27" s="26">
        <f>23740+700</f>
        <v>24440</v>
      </c>
      <c r="G27" s="24">
        <f t="shared" si="5"/>
        <v>37640</v>
      </c>
      <c r="H27" s="26">
        <v>110</v>
      </c>
      <c r="I27" s="26">
        <f t="shared" si="6"/>
        <v>7536</v>
      </c>
      <c r="J27" s="26">
        <f t="shared" si="7"/>
        <v>3764</v>
      </c>
      <c r="K27" s="26">
        <v>2000</v>
      </c>
      <c r="L27" s="26">
        <v>825</v>
      </c>
      <c r="M27" s="27">
        <f t="shared" si="8"/>
        <v>51875</v>
      </c>
      <c r="N27" s="25">
        <v>0</v>
      </c>
      <c r="O27" s="25">
        <v>0</v>
      </c>
      <c r="P27" s="25">
        <v>0</v>
      </c>
      <c r="Q27" s="25">
        <v>0</v>
      </c>
      <c r="R27" s="25">
        <v>850</v>
      </c>
      <c r="S27" s="25">
        <v>0</v>
      </c>
      <c r="T27" s="25">
        <v>30</v>
      </c>
      <c r="U27" s="28">
        <f t="shared" ref="U27" si="16">ROUND((G27+I27)*10%,0)</f>
        <v>4518</v>
      </c>
      <c r="V27" s="25">
        <v>200</v>
      </c>
      <c r="W27" s="25">
        <v>225</v>
      </c>
      <c r="X27" s="25">
        <v>0</v>
      </c>
      <c r="Y27" s="25">
        <f t="shared" si="9"/>
        <v>5823</v>
      </c>
      <c r="Z27" s="29">
        <f t="shared" si="1"/>
        <v>46052</v>
      </c>
      <c r="AA27" s="47"/>
      <c r="AB27" s="7">
        <f t="shared" si="2"/>
        <v>51875</v>
      </c>
      <c r="AC27" s="7">
        <f t="shared" si="3"/>
        <v>5823</v>
      </c>
      <c r="AD27" s="7">
        <f t="shared" si="4"/>
        <v>46052</v>
      </c>
      <c r="AE27" s="17">
        <f t="shared" si="10"/>
        <v>0</v>
      </c>
      <c r="AF27" s="7">
        <f t="shared" si="11"/>
        <v>0</v>
      </c>
      <c r="AG27" s="17">
        <f t="shared" si="12"/>
        <v>0</v>
      </c>
    </row>
    <row r="28" spans="1:33" s="5" customFormat="1" ht="16.5" customHeight="1" x14ac:dyDescent="0.25">
      <c r="A28" s="22">
        <v>26</v>
      </c>
      <c r="B28" s="23">
        <v>2224285</v>
      </c>
      <c r="C28" s="24">
        <v>14344479</v>
      </c>
      <c r="D28" s="25" t="s">
        <v>165</v>
      </c>
      <c r="E28" s="25" t="s">
        <v>259</v>
      </c>
      <c r="F28" s="26">
        <v>41380</v>
      </c>
      <c r="G28" s="24">
        <f t="shared" si="5"/>
        <v>63660</v>
      </c>
      <c r="H28" s="26">
        <v>110</v>
      </c>
      <c r="I28" s="26">
        <f t="shared" si="6"/>
        <v>12745</v>
      </c>
      <c r="J28" s="26">
        <f t="shared" si="7"/>
        <v>6366</v>
      </c>
      <c r="K28" s="26">
        <v>2000</v>
      </c>
      <c r="L28" s="26">
        <v>1050</v>
      </c>
      <c r="M28" s="27">
        <f t="shared" si="8"/>
        <v>85931</v>
      </c>
      <c r="N28" s="25">
        <v>6000</v>
      </c>
      <c r="O28" s="25">
        <v>0</v>
      </c>
      <c r="P28" s="25">
        <v>0</v>
      </c>
      <c r="Q28" s="25">
        <v>0</v>
      </c>
      <c r="R28" s="25">
        <v>1400</v>
      </c>
      <c r="S28" s="25">
        <v>0</v>
      </c>
      <c r="T28" s="25">
        <v>60</v>
      </c>
      <c r="U28" s="25">
        <v>0</v>
      </c>
      <c r="V28" s="25">
        <v>200</v>
      </c>
      <c r="W28" s="25">
        <v>225</v>
      </c>
      <c r="X28" s="25">
        <v>0</v>
      </c>
      <c r="Y28" s="25">
        <f t="shared" si="9"/>
        <v>7885</v>
      </c>
      <c r="Z28" s="29">
        <f t="shared" si="1"/>
        <v>78046</v>
      </c>
      <c r="AA28" s="47"/>
      <c r="AB28" s="7">
        <f t="shared" si="2"/>
        <v>85931</v>
      </c>
      <c r="AC28" s="7">
        <f t="shared" si="3"/>
        <v>7885</v>
      </c>
      <c r="AD28" s="7">
        <f t="shared" si="4"/>
        <v>78046</v>
      </c>
      <c r="AE28" s="17">
        <f t="shared" si="10"/>
        <v>0</v>
      </c>
      <c r="AF28" s="7">
        <f t="shared" si="11"/>
        <v>0</v>
      </c>
      <c r="AG28" s="17">
        <f t="shared" si="12"/>
        <v>0</v>
      </c>
    </row>
    <row r="29" spans="1:33" s="5" customFormat="1" ht="16.5" customHeight="1" x14ac:dyDescent="0.25">
      <c r="A29" s="22">
        <v>27</v>
      </c>
      <c r="B29" s="23">
        <v>2224742</v>
      </c>
      <c r="C29" s="24">
        <v>14344788</v>
      </c>
      <c r="D29" s="25" t="s">
        <v>178</v>
      </c>
      <c r="E29" s="25" t="s">
        <v>260</v>
      </c>
      <c r="F29" s="26">
        <v>38130</v>
      </c>
      <c r="G29" s="24">
        <f t="shared" si="5"/>
        <v>58680</v>
      </c>
      <c r="H29" s="26">
        <v>110</v>
      </c>
      <c r="I29" s="26">
        <f t="shared" si="6"/>
        <v>11748</v>
      </c>
      <c r="J29" s="26">
        <f t="shared" si="7"/>
        <v>5868</v>
      </c>
      <c r="K29" s="26">
        <v>2000</v>
      </c>
      <c r="L29" s="26">
        <v>860</v>
      </c>
      <c r="M29" s="27">
        <f t="shared" si="8"/>
        <v>79266</v>
      </c>
      <c r="N29" s="25">
        <v>7000</v>
      </c>
      <c r="O29" s="25">
        <v>0</v>
      </c>
      <c r="P29" s="25">
        <v>0</v>
      </c>
      <c r="Q29" s="25">
        <v>0</v>
      </c>
      <c r="R29" s="25">
        <v>1400</v>
      </c>
      <c r="S29" s="25">
        <v>0</v>
      </c>
      <c r="T29" s="25">
        <v>60</v>
      </c>
      <c r="U29" s="25">
        <v>0</v>
      </c>
      <c r="V29" s="25">
        <v>200</v>
      </c>
      <c r="W29" s="25">
        <v>225</v>
      </c>
      <c r="X29" s="25">
        <v>0</v>
      </c>
      <c r="Y29" s="25">
        <f t="shared" si="9"/>
        <v>8885</v>
      </c>
      <c r="Z29" s="29">
        <f t="shared" si="1"/>
        <v>70381</v>
      </c>
      <c r="AA29" s="47"/>
      <c r="AB29" s="7">
        <f t="shared" si="2"/>
        <v>79266</v>
      </c>
      <c r="AC29" s="7">
        <f t="shared" si="3"/>
        <v>8885</v>
      </c>
      <c r="AD29" s="7">
        <f t="shared" si="4"/>
        <v>70381</v>
      </c>
      <c r="AE29" s="17">
        <f t="shared" si="10"/>
        <v>0</v>
      </c>
      <c r="AF29" s="7">
        <f t="shared" si="11"/>
        <v>0</v>
      </c>
      <c r="AG29" s="17">
        <f t="shared" si="12"/>
        <v>0</v>
      </c>
    </row>
    <row r="30" spans="1:33" s="115" customFormat="1" ht="16.5" customHeight="1" x14ac:dyDescent="0.25">
      <c r="A30" s="107">
        <v>28</v>
      </c>
      <c r="B30" s="108">
        <v>2224330</v>
      </c>
      <c r="C30" s="109">
        <v>14416947</v>
      </c>
      <c r="D30" s="105" t="s">
        <v>129</v>
      </c>
      <c r="E30" s="105" t="s">
        <v>261</v>
      </c>
      <c r="F30" s="110">
        <v>28120</v>
      </c>
      <c r="G30" s="109">
        <v>44570</v>
      </c>
      <c r="H30" s="110">
        <v>110</v>
      </c>
      <c r="I30" s="110">
        <f t="shared" si="6"/>
        <v>8923</v>
      </c>
      <c r="J30" s="110">
        <f t="shared" si="7"/>
        <v>4457</v>
      </c>
      <c r="K30" s="110">
        <v>2000</v>
      </c>
      <c r="L30" s="110">
        <v>935</v>
      </c>
      <c r="M30" s="111">
        <f t="shared" si="8"/>
        <v>60995</v>
      </c>
      <c r="N30" s="105">
        <v>0</v>
      </c>
      <c r="O30" s="105">
        <v>0</v>
      </c>
      <c r="P30" s="105">
        <v>4000</v>
      </c>
      <c r="Q30" s="105">
        <v>0</v>
      </c>
      <c r="R30" s="105">
        <v>1150</v>
      </c>
      <c r="S30" s="105">
        <v>0</v>
      </c>
      <c r="T30" s="105">
        <v>30</v>
      </c>
      <c r="U30" s="105">
        <v>0</v>
      </c>
      <c r="V30" s="105">
        <v>200</v>
      </c>
      <c r="W30" s="105">
        <v>225</v>
      </c>
      <c r="X30" s="105">
        <v>0</v>
      </c>
      <c r="Y30" s="105">
        <f t="shared" si="9"/>
        <v>5605</v>
      </c>
      <c r="Z30" s="112">
        <f t="shared" si="1"/>
        <v>55390</v>
      </c>
      <c r="AA30" s="106"/>
      <c r="AB30" s="113">
        <f t="shared" si="2"/>
        <v>59357</v>
      </c>
      <c r="AC30" s="113">
        <f t="shared" si="3"/>
        <v>5605</v>
      </c>
      <c r="AD30" s="113">
        <f t="shared" si="4"/>
        <v>53752</v>
      </c>
      <c r="AE30" s="114">
        <f t="shared" si="10"/>
        <v>1638</v>
      </c>
      <c r="AF30" s="113">
        <f t="shared" si="11"/>
        <v>0</v>
      </c>
      <c r="AG30" s="114">
        <f t="shared" si="12"/>
        <v>1638</v>
      </c>
    </row>
    <row r="31" spans="1:33" s="5" customFormat="1" ht="16.5" customHeight="1" x14ac:dyDescent="0.25">
      <c r="A31" s="22">
        <v>29</v>
      </c>
      <c r="B31" s="23">
        <v>2244745</v>
      </c>
      <c r="C31" s="24">
        <v>14352225</v>
      </c>
      <c r="D31" s="25" t="s">
        <v>207</v>
      </c>
      <c r="E31" s="25" t="s">
        <v>262</v>
      </c>
      <c r="F31" s="26">
        <v>32340</v>
      </c>
      <c r="G31" s="24">
        <f t="shared" si="5"/>
        <v>49790</v>
      </c>
      <c r="H31" s="26">
        <v>110</v>
      </c>
      <c r="I31" s="26">
        <f t="shared" si="6"/>
        <v>9968</v>
      </c>
      <c r="J31" s="26">
        <f t="shared" si="7"/>
        <v>4979</v>
      </c>
      <c r="K31" s="26">
        <v>2000</v>
      </c>
      <c r="L31" s="26">
        <v>935</v>
      </c>
      <c r="M31" s="27">
        <f t="shared" si="8"/>
        <v>67782</v>
      </c>
      <c r="N31" s="25">
        <v>0</v>
      </c>
      <c r="O31" s="25">
        <v>0</v>
      </c>
      <c r="P31" s="25">
        <v>0</v>
      </c>
      <c r="Q31" s="25">
        <v>0</v>
      </c>
      <c r="R31" s="25">
        <v>2000</v>
      </c>
      <c r="S31" s="25">
        <v>0</v>
      </c>
      <c r="T31" s="25">
        <v>60</v>
      </c>
      <c r="U31" s="28">
        <f t="shared" ref="U31" si="17">ROUND((G31+I31)*10%,0)</f>
        <v>5976</v>
      </c>
      <c r="V31" s="25">
        <v>200</v>
      </c>
      <c r="W31" s="25">
        <v>225</v>
      </c>
      <c r="X31" s="25">
        <v>0</v>
      </c>
      <c r="Y31" s="25">
        <f t="shared" si="9"/>
        <v>8461</v>
      </c>
      <c r="Z31" s="29">
        <f t="shared" si="1"/>
        <v>59321</v>
      </c>
      <c r="AA31" s="47"/>
      <c r="AB31" s="7">
        <f t="shared" si="2"/>
        <v>66027</v>
      </c>
      <c r="AC31" s="7">
        <f t="shared" si="3"/>
        <v>8269</v>
      </c>
      <c r="AD31" s="7">
        <f t="shared" si="4"/>
        <v>57758</v>
      </c>
      <c r="AE31" s="17">
        <f t="shared" si="10"/>
        <v>1755</v>
      </c>
      <c r="AF31" s="7">
        <f t="shared" si="11"/>
        <v>192</v>
      </c>
      <c r="AG31" s="17">
        <f t="shared" si="12"/>
        <v>1563</v>
      </c>
    </row>
    <row r="32" spans="1:33" s="115" customFormat="1" ht="16.5" customHeight="1" x14ac:dyDescent="0.25">
      <c r="A32" s="107">
        <v>30</v>
      </c>
      <c r="B32" s="108">
        <v>2224307</v>
      </c>
      <c r="C32" s="109">
        <v>14344497</v>
      </c>
      <c r="D32" s="105" t="s">
        <v>166</v>
      </c>
      <c r="E32" s="105" t="s">
        <v>263</v>
      </c>
      <c r="F32" s="110">
        <v>40270</v>
      </c>
      <c r="G32" s="109">
        <v>63660</v>
      </c>
      <c r="H32" s="110">
        <v>110</v>
      </c>
      <c r="I32" s="110">
        <f t="shared" si="6"/>
        <v>12745</v>
      </c>
      <c r="J32" s="110">
        <f t="shared" si="7"/>
        <v>6366</v>
      </c>
      <c r="K32" s="110">
        <v>2000</v>
      </c>
      <c r="L32" s="110">
        <v>860</v>
      </c>
      <c r="M32" s="111">
        <f t="shared" si="8"/>
        <v>85741</v>
      </c>
      <c r="N32" s="105">
        <v>5000</v>
      </c>
      <c r="O32" s="105">
        <v>0</v>
      </c>
      <c r="P32" s="105">
        <v>0</v>
      </c>
      <c r="Q32" s="105">
        <v>0</v>
      </c>
      <c r="R32" s="105">
        <v>1450</v>
      </c>
      <c r="S32" s="105">
        <v>0</v>
      </c>
      <c r="T32" s="105">
        <v>60</v>
      </c>
      <c r="U32" s="105">
        <v>0</v>
      </c>
      <c r="V32" s="105">
        <v>200</v>
      </c>
      <c r="W32" s="105">
        <v>225</v>
      </c>
      <c r="X32" s="105">
        <v>0</v>
      </c>
      <c r="Y32" s="105">
        <f t="shared" si="9"/>
        <v>6935</v>
      </c>
      <c r="Z32" s="112">
        <f t="shared" si="1"/>
        <v>78806</v>
      </c>
      <c r="AA32" s="106"/>
      <c r="AB32" s="113">
        <f t="shared" si="2"/>
        <v>83530</v>
      </c>
      <c r="AC32" s="113">
        <f t="shared" si="3"/>
        <v>6935</v>
      </c>
      <c r="AD32" s="113">
        <f t="shared" si="4"/>
        <v>76595</v>
      </c>
      <c r="AE32" s="114">
        <f t="shared" si="10"/>
        <v>2211</v>
      </c>
      <c r="AF32" s="113">
        <f t="shared" si="11"/>
        <v>0</v>
      </c>
      <c r="AG32" s="114">
        <f t="shared" si="12"/>
        <v>2211</v>
      </c>
    </row>
    <row r="33" spans="1:33" s="5" customFormat="1" ht="16.5" customHeight="1" x14ac:dyDescent="0.25">
      <c r="A33" s="22">
        <v>31</v>
      </c>
      <c r="B33" s="23">
        <v>2224353</v>
      </c>
      <c r="C33" s="24">
        <v>14344524</v>
      </c>
      <c r="D33" s="25" t="s">
        <v>149</v>
      </c>
      <c r="E33" s="25" t="s">
        <v>264</v>
      </c>
      <c r="F33" s="26">
        <v>39160</v>
      </c>
      <c r="G33" s="24">
        <f t="shared" si="5"/>
        <v>60260</v>
      </c>
      <c r="H33" s="26">
        <v>110</v>
      </c>
      <c r="I33" s="26">
        <f t="shared" si="6"/>
        <v>12064</v>
      </c>
      <c r="J33" s="26">
        <f t="shared" si="7"/>
        <v>6026</v>
      </c>
      <c r="K33" s="26">
        <v>2000</v>
      </c>
      <c r="L33" s="26">
        <v>860</v>
      </c>
      <c r="M33" s="27">
        <f t="shared" si="8"/>
        <v>81320</v>
      </c>
      <c r="N33" s="25">
        <v>4000</v>
      </c>
      <c r="O33" s="25">
        <v>0</v>
      </c>
      <c r="P33" s="25">
        <v>0</v>
      </c>
      <c r="Q33" s="25">
        <v>0</v>
      </c>
      <c r="R33" s="25">
        <v>1400</v>
      </c>
      <c r="S33" s="25">
        <v>0</v>
      </c>
      <c r="T33" s="25">
        <v>60</v>
      </c>
      <c r="U33" s="25">
        <v>0</v>
      </c>
      <c r="V33" s="25">
        <v>200</v>
      </c>
      <c r="W33" s="25">
        <v>225</v>
      </c>
      <c r="X33" s="25">
        <v>0</v>
      </c>
      <c r="Y33" s="25">
        <f t="shared" si="9"/>
        <v>5885</v>
      </c>
      <c r="Z33" s="29">
        <f t="shared" si="1"/>
        <v>75435</v>
      </c>
      <c r="AA33" s="47"/>
      <c r="AB33" s="7">
        <f t="shared" si="2"/>
        <v>81320</v>
      </c>
      <c r="AC33" s="7">
        <f t="shared" si="3"/>
        <v>5885</v>
      </c>
      <c r="AD33" s="7">
        <f t="shared" si="4"/>
        <v>75435</v>
      </c>
      <c r="AE33" s="17">
        <f t="shared" si="10"/>
        <v>0</v>
      </c>
      <c r="AF33" s="7">
        <f t="shared" si="11"/>
        <v>0</v>
      </c>
      <c r="AG33" s="17">
        <f t="shared" si="12"/>
        <v>0</v>
      </c>
    </row>
    <row r="34" spans="1:33" s="5" customFormat="1" ht="16.5" customHeight="1" x14ac:dyDescent="0.25">
      <c r="A34" s="22">
        <v>32</v>
      </c>
      <c r="B34" s="23">
        <v>2224369</v>
      </c>
      <c r="C34" s="24">
        <v>14344537</v>
      </c>
      <c r="D34" s="25" t="s">
        <v>162</v>
      </c>
      <c r="E34" s="25" t="s">
        <v>264</v>
      </c>
      <c r="F34" s="26">
        <v>36070</v>
      </c>
      <c r="G34" s="24">
        <f t="shared" si="5"/>
        <v>55520</v>
      </c>
      <c r="H34" s="26">
        <v>0</v>
      </c>
      <c r="I34" s="26">
        <f t="shared" si="6"/>
        <v>11115</v>
      </c>
      <c r="J34" s="26">
        <f t="shared" si="7"/>
        <v>5552</v>
      </c>
      <c r="K34" s="26">
        <v>2000</v>
      </c>
      <c r="L34" s="26">
        <v>860</v>
      </c>
      <c r="M34" s="27">
        <f t="shared" si="8"/>
        <v>75047</v>
      </c>
      <c r="N34" s="25">
        <v>3331</v>
      </c>
      <c r="O34" s="25">
        <v>0</v>
      </c>
      <c r="P34" s="25">
        <v>0</v>
      </c>
      <c r="Q34" s="25">
        <v>0</v>
      </c>
      <c r="R34" s="25">
        <v>1400</v>
      </c>
      <c r="S34" s="25">
        <v>0</v>
      </c>
      <c r="T34" s="25">
        <v>60</v>
      </c>
      <c r="U34" s="28">
        <v>0</v>
      </c>
      <c r="V34" s="25">
        <v>200</v>
      </c>
      <c r="W34" s="25">
        <v>225</v>
      </c>
      <c r="X34" s="25">
        <v>0</v>
      </c>
      <c r="Y34" s="25">
        <f t="shared" si="9"/>
        <v>5216</v>
      </c>
      <c r="Z34" s="29">
        <f t="shared" si="1"/>
        <v>69831</v>
      </c>
      <c r="AA34" s="47"/>
      <c r="AB34" s="7">
        <f t="shared" si="2"/>
        <v>75047</v>
      </c>
      <c r="AC34" s="7">
        <f t="shared" si="3"/>
        <v>5216</v>
      </c>
      <c r="AD34" s="7">
        <f t="shared" si="4"/>
        <v>69831</v>
      </c>
      <c r="AE34" s="17">
        <f t="shared" si="10"/>
        <v>0</v>
      </c>
      <c r="AF34" s="7">
        <f t="shared" si="11"/>
        <v>0</v>
      </c>
      <c r="AG34" s="17">
        <f t="shared" si="12"/>
        <v>0</v>
      </c>
    </row>
    <row r="35" spans="1:33" s="5" customFormat="1" ht="16.5" customHeight="1" x14ac:dyDescent="0.25">
      <c r="A35" s="22">
        <v>33</v>
      </c>
      <c r="B35" s="23">
        <v>2224317</v>
      </c>
      <c r="C35" s="24">
        <v>14344502</v>
      </c>
      <c r="D35" s="25" t="s">
        <v>218</v>
      </c>
      <c r="E35" s="25" t="s">
        <v>265</v>
      </c>
      <c r="F35" s="26">
        <v>47330</v>
      </c>
      <c r="G35" s="24">
        <f t="shared" si="5"/>
        <v>72810</v>
      </c>
      <c r="H35" s="26"/>
      <c r="I35" s="26">
        <f t="shared" si="6"/>
        <v>14577</v>
      </c>
      <c r="J35" s="26">
        <f t="shared" si="7"/>
        <v>7281</v>
      </c>
      <c r="K35" s="26">
        <v>2000</v>
      </c>
      <c r="L35" s="26">
        <v>935</v>
      </c>
      <c r="M35" s="27">
        <f t="shared" si="8"/>
        <v>97603</v>
      </c>
      <c r="N35" s="25">
        <v>6000</v>
      </c>
      <c r="O35" s="25">
        <v>0</v>
      </c>
      <c r="P35" s="25">
        <v>0</v>
      </c>
      <c r="Q35" s="25">
        <v>0</v>
      </c>
      <c r="R35" s="25">
        <v>2000</v>
      </c>
      <c r="S35" s="25">
        <v>0</v>
      </c>
      <c r="T35" s="25">
        <v>60</v>
      </c>
      <c r="U35" s="25">
        <v>0</v>
      </c>
      <c r="V35" s="25">
        <v>200</v>
      </c>
      <c r="W35" s="25">
        <v>300</v>
      </c>
      <c r="X35" s="25">
        <v>0</v>
      </c>
      <c r="Y35" s="25">
        <f t="shared" si="9"/>
        <v>8560</v>
      </c>
      <c r="Z35" s="29">
        <f t="shared" si="1"/>
        <v>89043</v>
      </c>
      <c r="AA35" s="47"/>
      <c r="AB35" s="7">
        <f t="shared" ref="AB35:AB66" si="18">IFERROR(VLOOKUP(C35,MPPCHECK,2,FALSE),"")</f>
        <v>97603</v>
      </c>
      <c r="AC35" s="7">
        <f t="shared" ref="AC35:AC66" si="19">IFERROR(VLOOKUP(C35,MPPCHECK,3,FALSE),"")</f>
        <v>8560</v>
      </c>
      <c r="AD35" s="7">
        <f t="shared" ref="AD35:AD66" si="20">IFERROR(VLOOKUP(C35,MPPCHECK,4,FALSE),"")</f>
        <v>89043</v>
      </c>
      <c r="AE35" s="17">
        <f t="shared" si="10"/>
        <v>0</v>
      </c>
      <c r="AF35" s="7">
        <f t="shared" si="11"/>
        <v>0</v>
      </c>
      <c r="AG35" s="17">
        <f t="shared" si="12"/>
        <v>0</v>
      </c>
    </row>
    <row r="36" spans="1:33" s="5" customFormat="1" ht="16.5" customHeight="1" x14ac:dyDescent="0.25">
      <c r="A36" s="22">
        <v>34</v>
      </c>
      <c r="B36" s="23">
        <v>2243839</v>
      </c>
      <c r="C36" s="24">
        <v>14351477</v>
      </c>
      <c r="D36" s="25" t="s">
        <v>190</v>
      </c>
      <c r="E36" s="25" t="s">
        <v>265</v>
      </c>
      <c r="F36" s="26">
        <f>31460+880</f>
        <v>32340</v>
      </c>
      <c r="G36" s="24">
        <f t="shared" si="5"/>
        <v>49790</v>
      </c>
      <c r="H36" s="26">
        <v>0</v>
      </c>
      <c r="I36" s="26">
        <f t="shared" si="6"/>
        <v>9968</v>
      </c>
      <c r="J36" s="26">
        <f t="shared" si="7"/>
        <v>4979</v>
      </c>
      <c r="K36" s="26">
        <v>2000</v>
      </c>
      <c r="L36" s="26">
        <v>710</v>
      </c>
      <c r="M36" s="27">
        <f t="shared" si="8"/>
        <v>67447</v>
      </c>
      <c r="N36" s="25">
        <v>0</v>
      </c>
      <c r="O36" s="25">
        <v>0</v>
      </c>
      <c r="P36" s="25">
        <v>0</v>
      </c>
      <c r="Q36" s="25">
        <v>0</v>
      </c>
      <c r="R36" s="25">
        <v>1150</v>
      </c>
      <c r="S36" s="25">
        <v>0</v>
      </c>
      <c r="T36" s="25">
        <v>30</v>
      </c>
      <c r="U36" s="28">
        <f t="shared" ref="U36:U38" si="21">ROUND((G36+I36)*10%,0)</f>
        <v>5976</v>
      </c>
      <c r="V36" s="25">
        <v>200</v>
      </c>
      <c r="W36" s="25">
        <v>225</v>
      </c>
      <c r="X36" s="25">
        <v>0</v>
      </c>
      <c r="Y36" s="25">
        <f t="shared" si="9"/>
        <v>7581</v>
      </c>
      <c r="Z36" s="29">
        <f t="shared" si="1"/>
        <v>59866</v>
      </c>
      <c r="AA36" s="47"/>
      <c r="AB36" s="7">
        <f t="shared" si="18"/>
        <v>67447</v>
      </c>
      <c r="AC36" s="7">
        <f t="shared" si="19"/>
        <v>7581</v>
      </c>
      <c r="AD36" s="7">
        <f t="shared" si="20"/>
        <v>59866</v>
      </c>
      <c r="AE36" s="17">
        <f t="shared" si="10"/>
        <v>0</v>
      </c>
      <c r="AF36" s="7">
        <f t="shared" si="11"/>
        <v>0</v>
      </c>
      <c r="AG36" s="17">
        <f t="shared" si="12"/>
        <v>0</v>
      </c>
    </row>
    <row r="37" spans="1:33" s="115" customFormat="1" ht="16.5" customHeight="1" x14ac:dyDescent="0.25">
      <c r="A37" s="107">
        <v>35</v>
      </c>
      <c r="B37" s="108">
        <v>2207580</v>
      </c>
      <c r="C37" s="109">
        <v>14340263</v>
      </c>
      <c r="D37" s="105" t="s">
        <v>174</v>
      </c>
      <c r="E37" s="105" t="s">
        <v>266</v>
      </c>
      <c r="F37" s="110">
        <v>35120</v>
      </c>
      <c r="G37" s="109">
        <v>55520</v>
      </c>
      <c r="H37" s="110">
        <v>110</v>
      </c>
      <c r="I37" s="110">
        <f t="shared" si="6"/>
        <v>11115</v>
      </c>
      <c r="J37" s="110">
        <f t="shared" si="7"/>
        <v>5552</v>
      </c>
      <c r="K37" s="110">
        <v>2000</v>
      </c>
      <c r="L37" s="110">
        <v>860</v>
      </c>
      <c r="M37" s="111">
        <f t="shared" si="8"/>
        <v>75157</v>
      </c>
      <c r="N37" s="105">
        <v>0</v>
      </c>
      <c r="O37" s="105">
        <v>0</v>
      </c>
      <c r="P37" s="105">
        <v>0</v>
      </c>
      <c r="Q37" s="105">
        <v>0</v>
      </c>
      <c r="R37" s="105">
        <v>2000</v>
      </c>
      <c r="S37" s="105">
        <v>0</v>
      </c>
      <c r="T37" s="105">
        <v>60</v>
      </c>
      <c r="U37" s="104">
        <f t="shared" si="21"/>
        <v>6664</v>
      </c>
      <c r="V37" s="105">
        <v>200</v>
      </c>
      <c r="W37" s="105">
        <v>225</v>
      </c>
      <c r="X37" s="105">
        <v>0</v>
      </c>
      <c r="Y37" s="105">
        <f t="shared" si="9"/>
        <v>9149</v>
      </c>
      <c r="Z37" s="112">
        <f t="shared" si="1"/>
        <v>66008</v>
      </c>
      <c r="AA37" s="106"/>
      <c r="AB37" s="113">
        <f t="shared" si="18"/>
        <v>73259</v>
      </c>
      <c r="AC37" s="113">
        <f t="shared" si="19"/>
        <v>8973</v>
      </c>
      <c r="AD37" s="113">
        <f t="shared" si="20"/>
        <v>64286</v>
      </c>
      <c r="AE37" s="114">
        <f t="shared" si="10"/>
        <v>1898</v>
      </c>
      <c r="AF37" s="113">
        <f t="shared" si="11"/>
        <v>176</v>
      </c>
      <c r="AG37" s="114">
        <f t="shared" si="12"/>
        <v>1722</v>
      </c>
    </row>
    <row r="38" spans="1:33" s="5" customFormat="1" ht="16.5" customHeight="1" x14ac:dyDescent="0.25">
      <c r="A38" s="22">
        <v>36</v>
      </c>
      <c r="B38" s="23">
        <v>2244127</v>
      </c>
      <c r="C38" s="24">
        <v>14351726</v>
      </c>
      <c r="D38" s="25" t="s">
        <v>194</v>
      </c>
      <c r="E38" s="25" t="s">
        <v>266</v>
      </c>
      <c r="F38" s="26">
        <v>32340</v>
      </c>
      <c r="G38" s="24">
        <f t="shared" si="5"/>
        <v>49790</v>
      </c>
      <c r="H38" s="26">
        <v>0</v>
      </c>
      <c r="I38" s="26">
        <f t="shared" si="6"/>
        <v>9968</v>
      </c>
      <c r="J38" s="26">
        <f t="shared" si="7"/>
        <v>4979</v>
      </c>
      <c r="K38" s="26">
        <v>2000</v>
      </c>
      <c r="L38" s="26">
        <v>710</v>
      </c>
      <c r="M38" s="27">
        <f t="shared" si="8"/>
        <v>67447</v>
      </c>
      <c r="N38" s="25">
        <v>0</v>
      </c>
      <c r="O38" s="25">
        <v>0</v>
      </c>
      <c r="P38" s="25">
        <v>0</v>
      </c>
      <c r="Q38" s="25">
        <v>0</v>
      </c>
      <c r="R38" s="25">
        <v>1150</v>
      </c>
      <c r="S38" s="25">
        <v>0</v>
      </c>
      <c r="T38" s="25">
        <v>30</v>
      </c>
      <c r="U38" s="28">
        <f t="shared" si="21"/>
        <v>5976</v>
      </c>
      <c r="V38" s="25">
        <v>200</v>
      </c>
      <c r="W38" s="25">
        <v>225</v>
      </c>
      <c r="X38" s="25">
        <v>0</v>
      </c>
      <c r="Y38" s="25">
        <f t="shared" si="9"/>
        <v>7581</v>
      </c>
      <c r="Z38" s="29">
        <f t="shared" si="1"/>
        <v>59866</v>
      </c>
      <c r="AA38" s="47"/>
      <c r="AB38" s="7">
        <f t="shared" si="18"/>
        <v>67447</v>
      </c>
      <c r="AC38" s="7">
        <f t="shared" si="19"/>
        <v>7581</v>
      </c>
      <c r="AD38" s="7">
        <f t="shared" si="20"/>
        <v>59866</v>
      </c>
      <c r="AE38" s="17">
        <f t="shared" si="10"/>
        <v>0</v>
      </c>
      <c r="AF38" s="7">
        <f t="shared" si="11"/>
        <v>0</v>
      </c>
      <c r="AG38" s="17">
        <f t="shared" si="12"/>
        <v>0</v>
      </c>
    </row>
    <row r="39" spans="1:33" s="5" customFormat="1" ht="16.5" customHeight="1" x14ac:dyDescent="0.25">
      <c r="A39" s="22">
        <v>37</v>
      </c>
      <c r="B39" s="23">
        <v>2224792</v>
      </c>
      <c r="C39" s="24">
        <v>14344825</v>
      </c>
      <c r="D39" s="25" t="s">
        <v>205</v>
      </c>
      <c r="E39" s="25" t="s">
        <v>267</v>
      </c>
      <c r="F39" s="26">
        <f>43680+1190</f>
        <v>44870</v>
      </c>
      <c r="G39" s="24">
        <f t="shared" si="5"/>
        <v>69020</v>
      </c>
      <c r="H39" s="26">
        <v>110</v>
      </c>
      <c r="I39" s="26">
        <f t="shared" si="6"/>
        <v>13818</v>
      </c>
      <c r="J39" s="26">
        <f t="shared" si="7"/>
        <v>6902</v>
      </c>
      <c r="K39" s="26">
        <v>2000</v>
      </c>
      <c r="L39" s="26">
        <v>1125</v>
      </c>
      <c r="M39" s="27">
        <f t="shared" si="8"/>
        <v>92975</v>
      </c>
      <c r="N39" s="25">
        <v>12000</v>
      </c>
      <c r="O39" s="25">
        <v>0</v>
      </c>
      <c r="P39" s="25">
        <v>0</v>
      </c>
      <c r="Q39" s="25">
        <v>0</v>
      </c>
      <c r="R39" s="25">
        <v>1400</v>
      </c>
      <c r="S39" s="25">
        <v>0</v>
      </c>
      <c r="T39" s="25">
        <v>60</v>
      </c>
      <c r="U39" s="25">
        <v>0</v>
      </c>
      <c r="V39" s="25">
        <v>200</v>
      </c>
      <c r="W39" s="25">
        <v>225</v>
      </c>
      <c r="X39" s="25">
        <v>0</v>
      </c>
      <c r="Y39" s="25">
        <f t="shared" si="9"/>
        <v>13885</v>
      </c>
      <c r="Z39" s="29">
        <f t="shared" si="1"/>
        <v>79090</v>
      </c>
      <c r="AA39" s="47"/>
      <c r="AB39" s="7">
        <f t="shared" si="18"/>
        <v>92975</v>
      </c>
      <c r="AC39" s="7">
        <f t="shared" si="19"/>
        <v>13885</v>
      </c>
      <c r="AD39" s="7">
        <f t="shared" si="20"/>
        <v>79090</v>
      </c>
      <c r="AE39" s="17">
        <f t="shared" si="10"/>
        <v>0</v>
      </c>
      <c r="AF39" s="7">
        <f t="shared" si="11"/>
        <v>0</v>
      </c>
      <c r="AG39" s="17">
        <f t="shared" si="12"/>
        <v>0</v>
      </c>
    </row>
    <row r="40" spans="1:33" s="5" customFormat="1" ht="16.5" customHeight="1" x14ac:dyDescent="0.25">
      <c r="A40" s="22">
        <v>38</v>
      </c>
      <c r="B40" s="23">
        <v>2224360</v>
      </c>
      <c r="C40" s="24">
        <v>14344530</v>
      </c>
      <c r="D40" s="25" t="s">
        <v>144</v>
      </c>
      <c r="E40" s="25" t="s">
        <v>267</v>
      </c>
      <c r="F40" s="26">
        <v>38130</v>
      </c>
      <c r="G40" s="24">
        <f t="shared" si="5"/>
        <v>58680</v>
      </c>
      <c r="H40" s="26">
        <v>0</v>
      </c>
      <c r="I40" s="26">
        <f t="shared" si="6"/>
        <v>11748</v>
      </c>
      <c r="J40" s="26">
        <f t="shared" si="7"/>
        <v>5868</v>
      </c>
      <c r="K40" s="26">
        <v>2000</v>
      </c>
      <c r="L40" s="26">
        <v>1050</v>
      </c>
      <c r="M40" s="27">
        <f t="shared" si="8"/>
        <v>79346</v>
      </c>
      <c r="N40" s="25">
        <v>5000</v>
      </c>
      <c r="O40" s="25">
        <v>0</v>
      </c>
      <c r="P40" s="25">
        <v>0</v>
      </c>
      <c r="Q40" s="25">
        <v>0</v>
      </c>
      <c r="R40" s="25">
        <v>1400</v>
      </c>
      <c r="S40" s="25">
        <v>0</v>
      </c>
      <c r="T40" s="25">
        <v>60</v>
      </c>
      <c r="U40" s="25">
        <v>0</v>
      </c>
      <c r="V40" s="25">
        <v>200</v>
      </c>
      <c r="W40" s="25">
        <v>225</v>
      </c>
      <c r="X40" s="25">
        <v>0</v>
      </c>
      <c r="Y40" s="25">
        <f t="shared" si="9"/>
        <v>6885</v>
      </c>
      <c r="Z40" s="29">
        <f t="shared" si="1"/>
        <v>72461</v>
      </c>
      <c r="AA40" s="47"/>
      <c r="AB40" s="7">
        <f t="shared" si="18"/>
        <v>79346</v>
      </c>
      <c r="AC40" s="7">
        <f t="shared" si="19"/>
        <v>6885</v>
      </c>
      <c r="AD40" s="7">
        <f t="shared" si="20"/>
        <v>72461</v>
      </c>
      <c r="AE40" s="17">
        <f t="shared" si="10"/>
        <v>0</v>
      </c>
      <c r="AF40" s="7">
        <f t="shared" si="11"/>
        <v>0</v>
      </c>
      <c r="AG40" s="17">
        <f t="shared" si="12"/>
        <v>0</v>
      </c>
    </row>
    <row r="41" spans="1:33" s="5" customFormat="1" ht="16.5" customHeight="1" x14ac:dyDescent="0.25">
      <c r="A41" s="22">
        <v>39</v>
      </c>
      <c r="B41" s="23">
        <v>2229550</v>
      </c>
      <c r="C41" s="24">
        <v>14346245</v>
      </c>
      <c r="D41" s="25" t="s">
        <v>163</v>
      </c>
      <c r="E41" s="25" t="s">
        <v>268</v>
      </c>
      <c r="F41" s="26">
        <v>43680</v>
      </c>
      <c r="G41" s="24">
        <f t="shared" si="5"/>
        <v>67190</v>
      </c>
      <c r="H41" s="26">
        <v>110</v>
      </c>
      <c r="I41" s="26">
        <f t="shared" si="6"/>
        <v>13451</v>
      </c>
      <c r="J41" s="26">
        <f t="shared" si="7"/>
        <v>6719</v>
      </c>
      <c r="K41" s="26">
        <v>2000</v>
      </c>
      <c r="L41" s="26">
        <v>1125</v>
      </c>
      <c r="M41" s="27">
        <f t="shared" si="8"/>
        <v>90595</v>
      </c>
      <c r="N41" s="25">
        <v>5000</v>
      </c>
      <c r="O41" s="25">
        <v>0</v>
      </c>
      <c r="P41" s="25">
        <v>0</v>
      </c>
      <c r="Q41" s="25">
        <v>0</v>
      </c>
      <c r="R41" s="25">
        <v>1400</v>
      </c>
      <c r="S41" s="25">
        <v>0</v>
      </c>
      <c r="T41" s="25">
        <v>60</v>
      </c>
      <c r="U41" s="25">
        <v>0</v>
      </c>
      <c r="V41" s="25">
        <v>200</v>
      </c>
      <c r="W41" s="25">
        <v>225</v>
      </c>
      <c r="X41" s="25">
        <v>0</v>
      </c>
      <c r="Y41" s="25">
        <f t="shared" si="9"/>
        <v>6885</v>
      </c>
      <c r="Z41" s="29">
        <f t="shared" si="1"/>
        <v>83710</v>
      </c>
      <c r="AA41" s="47"/>
      <c r="AB41" s="7">
        <f t="shared" si="18"/>
        <v>90595</v>
      </c>
      <c r="AC41" s="7">
        <f t="shared" si="19"/>
        <v>6885</v>
      </c>
      <c r="AD41" s="7">
        <f t="shared" si="20"/>
        <v>83710</v>
      </c>
      <c r="AE41" s="17">
        <f t="shared" si="10"/>
        <v>0</v>
      </c>
      <c r="AF41" s="7">
        <f t="shared" si="11"/>
        <v>0</v>
      </c>
      <c r="AG41" s="17">
        <f t="shared" si="12"/>
        <v>0</v>
      </c>
    </row>
    <row r="42" spans="1:33" s="115" customFormat="1" ht="16.5" customHeight="1" x14ac:dyDescent="0.25">
      <c r="A42" s="107">
        <v>40</v>
      </c>
      <c r="B42" s="108">
        <v>2249744</v>
      </c>
      <c r="C42" s="109">
        <v>14355551</v>
      </c>
      <c r="D42" s="105" t="s">
        <v>180</v>
      </c>
      <c r="E42" s="105" t="s">
        <v>269</v>
      </c>
      <c r="F42" s="110">
        <v>23740</v>
      </c>
      <c r="G42" s="109">
        <v>37640</v>
      </c>
      <c r="H42" s="110">
        <v>0</v>
      </c>
      <c r="I42" s="110">
        <f t="shared" si="6"/>
        <v>7536</v>
      </c>
      <c r="J42" s="110">
        <f t="shared" si="7"/>
        <v>3764</v>
      </c>
      <c r="K42" s="110">
        <v>2000</v>
      </c>
      <c r="L42" s="110">
        <v>600</v>
      </c>
      <c r="M42" s="111">
        <f t="shared" si="8"/>
        <v>51540</v>
      </c>
      <c r="N42" s="105">
        <v>0</v>
      </c>
      <c r="O42" s="105">
        <v>0</v>
      </c>
      <c r="P42" s="105">
        <v>0</v>
      </c>
      <c r="Q42" s="105">
        <v>0</v>
      </c>
      <c r="R42" s="105">
        <v>850</v>
      </c>
      <c r="S42" s="105">
        <v>0</v>
      </c>
      <c r="T42" s="105">
        <v>30</v>
      </c>
      <c r="U42" s="104">
        <f t="shared" ref="U42" si="22">ROUND((G42+I42)*10%,0)</f>
        <v>4518</v>
      </c>
      <c r="V42" s="105">
        <v>200</v>
      </c>
      <c r="W42" s="105">
        <v>225</v>
      </c>
      <c r="X42" s="105">
        <v>0</v>
      </c>
      <c r="Y42" s="105">
        <f t="shared" si="9"/>
        <v>5823</v>
      </c>
      <c r="Z42" s="112">
        <f t="shared" si="1"/>
        <v>45717</v>
      </c>
      <c r="AA42" s="106"/>
      <c r="AB42" s="113">
        <f t="shared" si="18"/>
        <v>50135</v>
      </c>
      <c r="AC42" s="113">
        <f t="shared" si="19"/>
        <v>5693</v>
      </c>
      <c r="AD42" s="113">
        <f t="shared" si="20"/>
        <v>44442</v>
      </c>
      <c r="AE42" s="114">
        <f t="shared" si="10"/>
        <v>1405</v>
      </c>
      <c r="AF42" s="113">
        <f t="shared" si="11"/>
        <v>130</v>
      </c>
      <c r="AG42" s="114">
        <f t="shared" si="12"/>
        <v>1275</v>
      </c>
    </row>
    <row r="43" spans="1:33" s="5" customFormat="1" ht="16.5" customHeight="1" x14ac:dyDescent="0.25">
      <c r="A43" s="22">
        <v>41</v>
      </c>
      <c r="B43" s="23">
        <v>2224528</v>
      </c>
      <c r="C43" s="24">
        <v>14344618</v>
      </c>
      <c r="D43" s="25" t="s">
        <v>220</v>
      </c>
      <c r="E43" s="25" t="s">
        <v>270</v>
      </c>
      <c r="F43" s="26">
        <v>63010</v>
      </c>
      <c r="G43" s="24">
        <f t="shared" si="5"/>
        <v>96890</v>
      </c>
      <c r="H43" s="26"/>
      <c r="I43" s="26">
        <f t="shared" si="6"/>
        <v>19397</v>
      </c>
      <c r="J43" s="26">
        <f t="shared" si="7"/>
        <v>9689</v>
      </c>
      <c r="K43" s="26">
        <v>2000</v>
      </c>
      <c r="L43" s="26">
        <v>1275</v>
      </c>
      <c r="M43" s="27">
        <f t="shared" si="8"/>
        <v>129251</v>
      </c>
      <c r="N43" s="25">
        <v>6000</v>
      </c>
      <c r="O43" s="25">
        <v>0</v>
      </c>
      <c r="P43" s="25">
        <v>0</v>
      </c>
      <c r="Q43" s="25">
        <v>0</v>
      </c>
      <c r="R43" s="25">
        <v>2000</v>
      </c>
      <c r="S43" s="25">
        <v>0</v>
      </c>
      <c r="T43" s="25">
        <v>60</v>
      </c>
      <c r="U43" s="25">
        <v>0</v>
      </c>
      <c r="V43" s="25">
        <v>200</v>
      </c>
      <c r="W43" s="25">
        <v>300</v>
      </c>
      <c r="X43" s="25">
        <v>0</v>
      </c>
      <c r="Y43" s="25">
        <f t="shared" si="9"/>
        <v>8560</v>
      </c>
      <c r="Z43" s="29">
        <f t="shared" si="1"/>
        <v>120691</v>
      </c>
      <c r="AA43" s="47"/>
      <c r="AB43" s="7">
        <f t="shared" si="18"/>
        <v>129251</v>
      </c>
      <c r="AC43" s="7">
        <f t="shared" si="19"/>
        <v>8560</v>
      </c>
      <c r="AD43" s="7">
        <f t="shared" si="20"/>
        <v>120691</v>
      </c>
      <c r="AE43" s="17">
        <f t="shared" si="10"/>
        <v>0</v>
      </c>
      <c r="AF43" s="7">
        <f t="shared" si="11"/>
        <v>0</v>
      </c>
      <c r="AG43" s="17">
        <f t="shared" si="12"/>
        <v>0</v>
      </c>
    </row>
    <row r="44" spans="1:33" s="5" customFormat="1" ht="16.5" customHeight="1" x14ac:dyDescent="0.25">
      <c r="A44" s="22">
        <v>42</v>
      </c>
      <c r="B44" s="23">
        <v>2224343</v>
      </c>
      <c r="C44" s="24">
        <v>14344518</v>
      </c>
      <c r="D44" s="25" t="s">
        <v>157</v>
      </c>
      <c r="E44" s="25" t="s">
        <v>270</v>
      </c>
      <c r="F44" s="26">
        <v>38130</v>
      </c>
      <c r="G44" s="24">
        <f t="shared" si="5"/>
        <v>58680</v>
      </c>
      <c r="H44" s="26">
        <v>0</v>
      </c>
      <c r="I44" s="26">
        <f t="shared" si="6"/>
        <v>11748</v>
      </c>
      <c r="J44" s="26">
        <f t="shared" si="7"/>
        <v>5868</v>
      </c>
      <c r="K44" s="26">
        <v>2000</v>
      </c>
      <c r="L44" s="26">
        <v>1050</v>
      </c>
      <c r="M44" s="27">
        <f t="shared" si="8"/>
        <v>79346</v>
      </c>
      <c r="N44" s="25">
        <v>4000</v>
      </c>
      <c r="O44" s="25">
        <v>0</v>
      </c>
      <c r="P44" s="25">
        <v>0</v>
      </c>
      <c r="Q44" s="25">
        <v>0</v>
      </c>
      <c r="R44" s="25">
        <v>1400</v>
      </c>
      <c r="S44" s="25">
        <v>0</v>
      </c>
      <c r="T44" s="25">
        <v>60</v>
      </c>
      <c r="U44" s="25">
        <v>0</v>
      </c>
      <c r="V44" s="25">
        <v>200</v>
      </c>
      <c r="W44" s="25">
        <v>225</v>
      </c>
      <c r="X44" s="25">
        <v>0</v>
      </c>
      <c r="Y44" s="25">
        <f t="shared" si="9"/>
        <v>5885</v>
      </c>
      <c r="Z44" s="29">
        <f t="shared" si="1"/>
        <v>73461</v>
      </c>
      <c r="AA44" s="47"/>
      <c r="AB44" s="7">
        <f t="shared" si="18"/>
        <v>79346</v>
      </c>
      <c r="AC44" s="7">
        <f t="shared" si="19"/>
        <v>5885</v>
      </c>
      <c r="AD44" s="7">
        <f t="shared" si="20"/>
        <v>73461</v>
      </c>
      <c r="AE44" s="17">
        <f t="shared" si="10"/>
        <v>0</v>
      </c>
      <c r="AF44" s="7">
        <f t="shared" si="11"/>
        <v>0</v>
      </c>
      <c r="AG44" s="17">
        <f t="shared" si="12"/>
        <v>0</v>
      </c>
    </row>
    <row r="45" spans="1:33" s="5" customFormat="1" ht="16.5" customHeight="1" x14ac:dyDescent="0.25">
      <c r="A45" s="22">
        <v>43</v>
      </c>
      <c r="B45" s="23">
        <v>2224346</v>
      </c>
      <c r="C45" s="24">
        <v>14344521</v>
      </c>
      <c r="D45" s="25" t="s">
        <v>142</v>
      </c>
      <c r="E45" s="25" t="s">
        <v>271</v>
      </c>
      <c r="F45" s="26">
        <v>42490</v>
      </c>
      <c r="G45" s="24">
        <f t="shared" si="5"/>
        <v>65360</v>
      </c>
      <c r="H45" s="26">
        <v>110</v>
      </c>
      <c r="I45" s="26">
        <f t="shared" si="6"/>
        <v>13085</v>
      </c>
      <c r="J45" s="26">
        <f t="shared" si="7"/>
        <v>6536</v>
      </c>
      <c r="K45" s="26">
        <v>2000</v>
      </c>
      <c r="L45" s="26">
        <v>935</v>
      </c>
      <c r="M45" s="27">
        <f t="shared" si="8"/>
        <v>88026</v>
      </c>
      <c r="N45" s="25">
        <v>7000</v>
      </c>
      <c r="O45" s="25">
        <v>0</v>
      </c>
      <c r="P45" s="25">
        <v>0</v>
      </c>
      <c r="Q45" s="25">
        <v>0</v>
      </c>
      <c r="R45" s="25">
        <v>1150</v>
      </c>
      <c r="S45" s="25">
        <v>0</v>
      </c>
      <c r="T45" s="25">
        <v>60</v>
      </c>
      <c r="U45" s="25">
        <v>0</v>
      </c>
      <c r="V45" s="25">
        <v>200</v>
      </c>
      <c r="W45" s="25">
        <v>225</v>
      </c>
      <c r="X45" s="25">
        <v>0</v>
      </c>
      <c r="Y45" s="25">
        <f t="shared" si="9"/>
        <v>8635</v>
      </c>
      <c r="Z45" s="29">
        <f t="shared" si="1"/>
        <v>79391</v>
      </c>
      <c r="AA45" s="47"/>
      <c r="AB45" s="7">
        <f t="shared" si="18"/>
        <v>88026</v>
      </c>
      <c r="AC45" s="7">
        <f t="shared" si="19"/>
        <v>8635</v>
      </c>
      <c r="AD45" s="7">
        <f t="shared" si="20"/>
        <v>79391</v>
      </c>
      <c r="AE45" s="17">
        <f t="shared" si="10"/>
        <v>0</v>
      </c>
      <c r="AF45" s="7">
        <f t="shared" si="11"/>
        <v>0</v>
      </c>
      <c r="AG45" s="17">
        <f t="shared" si="12"/>
        <v>0</v>
      </c>
    </row>
    <row r="46" spans="1:33" s="5" customFormat="1" ht="16.5" customHeight="1" x14ac:dyDescent="0.25">
      <c r="A46" s="22">
        <v>44</v>
      </c>
      <c r="B46" s="23">
        <v>2224338</v>
      </c>
      <c r="C46" s="24">
        <v>14416951</v>
      </c>
      <c r="D46" s="25" t="s">
        <v>147</v>
      </c>
      <c r="E46" s="25" t="s">
        <v>272</v>
      </c>
      <c r="F46" s="26">
        <v>38130</v>
      </c>
      <c r="G46" s="24">
        <f t="shared" si="5"/>
        <v>58680</v>
      </c>
      <c r="H46" s="26">
        <v>110</v>
      </c>
      <c r="I46" s="26">
        <f t="shared" si="6"/>
        <v>11748</v>
      </c>
      <c r="J46" s="26">
        <f t="shared" si="7"/>
        <v>5868</v>
      </c>
      <c r="K46" s="26">
        <v>2000</v>
      </c>
      <c r="L46" s="26">
        <v>860</v>
      </c>
      <c r="M46" s="27">
        <f t="shared" si="8"/>
        <v>79266</v>
      </c>
      <c r="N46" s="25">
        <v>8000</v>
      </c>
      <c r="O46" s="25">
        <v>0</v>
      </c>
      <c r="P46" s="25">
        <v>0</v>
      </c>
      <c r="Q46" s="25">
        <v>0</v>
      </c>
      <c r="R46" s="25">
        <v>1400</v>
      </c>
      <c r="S46" s="25">
        <v>0</v>
      </c>
      <c r="T46" s="25">
        <v>60</v>
      </c>
      <c r="U46" s="25">
        <v>0</v>
      </c>
      <c r="V46" s="25">
        <v>200</v>
      </c>
      <c r="W46" s="25">
        <v>225</v>
      </c>
      <c r="X46" s="25">
        <v>0</v>
      </c>
      <c r="Y46" s="25">
        <f t="shared" si="9"/>
        <v>9885</v>
      </c>
      <c r="Z46" s="29">
        <f t="shared" si="1"/>
        <v>69381</v>
      </c>
      <c r="AA46" s="47"/>
      <c r="AB46" s="7">
        <f t="shared" si="18"/>
        <v>79266</v>
      </c>
      <c r="AC46" s="7">
        <f t="shared" si="19"/>
        <v>9885</v>
      </c>
      <c r="AD46" s="7">
        <f t="shared" si="20"/>
        <v>69381</v>
      </c>
      <c r="AE46" s="17">
        <f t="shared" si="10"/>
        <v>0</v>
      </c>
      <c r="AF46" s="7">
        <f t="shared" si="11"/>
        <v>0</v>
      </c>
      <c r="AG46" s="17">
        <f t="shared" si="12"/>
        <v>0</v>
      </c>
    </row>
    <row r="47" spans="1:33" s="5" customFormat="1" ht="16.5" customHeight="1" x14ac:dyDescent="0.25">
      <c r="A47" s="22">
        <v>45</v>
      </c>
      <c r="B47" s="23">
        <v>2246943</v>
      </c>
      <c r="C47" s="24">
        <v>14353447</v>
      </c>
      <c r="D47" s="25" t="s">
        <v>158</v>
      </c>
      <c r="E47" s="25" t="s">
        <v>272</v>
      </c>
      <c r="F47" s="26">
        <v>30580</v>
      </c>
      <c r="G47" s="24">
        <f t="shared" si="5"/>
        <v>47090</v>
      </c>
      <c r="H47" s="26">
        <v>0</v>
      </c>
      <c r="I47" s="26">
        <f t="shared" si="6"/>
        <v>9427</v>
      </c>
      <c r="J47" s="26">
        <f t="shared" si="7"/>
        <v>4709</v>
      </c>
      <c r="K47" s="26">
        <v>2000</v>
      </c>
      <c r="L47" s="26">
        <v>710</v>
      </c>
      <c r="M47" s="27">
        <f t="shared" si="8"/>
        <v>63936</v>
      </c>
      <c r="N47" s="25">
        <v>0</v>
      </c>
      <c r="O47" s="25">
        <v>0</v>
      </c>
      <c r="P47" s="25">
        <v>0</v>
      </c>
      <c r="Q47" s="25">
        <v>0</v>
      </c>
      <c r="R47" s="25">
        <v>1150</v>
      </c>
      <c r="S47" s="25">
        <v>0</v>
      </c>
      <c r="T47" s="25">
        <v>30</v>
      </c>
      <c r="U47" s="28">
        <f t="shared" ref="U47" si="23">ROUND((G47+I47)*10%,0)</f>
        <v>5652</v>
      </c>
      <c r="V47" s="25">
        <v>200</v>
      </c>
      <c r="W47" s="25">
        <v>225</v>
      </c>
      <c r="X47" s="25">
        <v>0</v>
      </c>
      <c r="Y47" s="25">
        <f t="shared" si="9"/>
        <v>7257</v>
      </c>
      <c r="Z47" s="29">
        <f t="shared" si="1"/>
        <v>56679</v>
      </c>
      <c r="AA47" s="47"/>
      <c r="AB47" s="7">
        <f t="shared" si="18"/>
        <v>63936</v>
      </c>
      <c r="AC47" s="7">
        <f t="shared" si="19"/>
        <v>7257</v>
      </c>
      <c r="AD47" s="7">
        <f t="shared" si="20"/>
        <v>56679</v>
      </c>
      <c r="AE47" s="17">
        <f t="shared" si="10"/>
        <v>0</v>
      </c>
      <c r="AF47" s="7">
        <f t="shared" si="11"/>
        <v>0</v>
      </c>
      <c r="AG47" s="17">
        <f t="shared" si="12"/>
        <v>0</v>
      </c>
    </row>
    <row r="48" spans="1:33" s="5" customFormat="1" ht="16.5" customHeight="1" x14ac:dyDescent="0.25">
      <c r="A48" s="22">
        <v>46</v>
      </c>
      <c r="B48" s="23">
        <v>2224318</v>
      </c>
      <c r="C48" s="24">
        <v>14344503</v>
      </c>
      <c r="D48" s="25" t="s">
        <v>168</v>
      </c>
      <c r="E48" s="25" t="s">
        <v>273</v>
      </c>
      <c r="F48" s="26">
        <v>43680</v>
      </c>
      <c r="G48" s="24">
        <f t="shared" si="5"/>
        <v>67190</v>
      </c>
      <c r="H48" s="26">
        <v>110</v>
      </c>
      <c r="I48" s="26">
        <f t="shared" si="6"/>
        <v>13451</v>
      </c>
      <c r="J48" s="26">
        <f t="shared" si="7"/>
        <v>6719</v>
      </c>
      <c r="K48" s="26">
        <v>2000</v>
      </c>
      <c r="L48" s="26">
        <v>935</v>
      </c>
      <c r="M48" s="27">
        <f t="shared" si="8"/>
        <v>90405</v>
      </c>
      <c r="N48" s="25">
        <v>12000</v>
      </c>
      <c r="O48" s="25">
        <v>0</v>
      </c>
      <c r="P48" s="25">
        <v>0</v>
      </c>
      <c r="Q48" s="25">
        <v>0</v>
      </c>
      <c r="R48" s="25">
        <v>1400</v>
      </c>
      <c r="S48" s="25">
        <v>0</v>
      </c>
      <c r="T48" s="25">
        <v>60</v>
      </c>
      <c r="U48" s="25">
        <v>0</v>
      </c>
      <c r="V48" s="25">
        <v>200</v>
      </c>
      <c r="W48" s="25">
        <v>225</v>
      </c>
      <c r="X48" s="25">
        <v>0</v>
      </c>
      <c r="Y48" s="25">
        <f t="shared" si="9"/>
        <v>13885</v>
      </c>
      <c r="Z48" s="29">
        <f t="shared" si="1"/>
        <v>76520</v>
      </c>
      <c r="AA48" s="47"/>
      <c r="AB48" s="7">
        <f t="shared" si="18"/>
        <v>90405</v>
      </c>
      <c r="AC48" s="7">
        <f t="shared" si="19"/>
        <v>13885</v>
      </c>
      <c r="AD48" s="7">
        <f t="shared" si="20"/>
        <v>76520</v>
      </c>
      <c r="AE48" s="17">
        <f t="shared" si="10"/>
        <v>0</v>
      </c>
      <c r="AF48" s="7">
        <f t="shared" si="11"/>
        <v>0</v>
      </c>
      <c r="AG48" s="17">
        <f t="shared" si="12"/>
        <v>0</v>
      </c>
    </row>
    <row r="49" spans="1:33" s="5" customFormat="1" ht="16.5" customHeight="1" x14ac:dyDescent="0.25">
      <c r="A49" s="22">
        <v>47</v>
      </c>
      <c r="B49" s="23">
        <v>2249473</v>
      </c>
      <c r="C49" s="24">
        <v>14355341</v>
      </c>
      <c r="D49" s="25" t="s">
        <v>172</v>
      </c>
      <c r="E49" s="25" t="s">
        <v>274</v>
      </c>
      <c r="F49" s="26">
        <f>23740+700</f>
        <v>24440</v>
      </c>
      <c r="G49" s="24">
        <f t="shared" si="5"/>
        <v>37640</v>
      </c>
      <c r="H49" s="26">
        <v>0</v>
      </c>
      <c r="I49" s="26">
        <f t="shared" si="6"/>
        <v>7536</v>
      </c>
      <c r="J49" s="26">
        <f t="shared" si="7"/>
        <v>3764</v>
      </c>
      <c r="K49" s="26">
        <v>2000</v>
      </c>
      <c r="L49" s="26">
        <v>600</v>
      </c>
      <c r="M49" s="27">
        <f t="shared" si="8"/>
        <v>51540</v>
      </c>
      <c r="N49" s="25">
        <v>0</v>
      </c>
      <c r="O49" s="25">
        <v>0</v>
      </c>
      <c r="P49" s="25">
        <v>0</v>
      </c>
      <c r="Q49" s="25">
        <v>0</v>
      </c>
      <c r="R49" s="25">
        <v>850</v>
      </c>
      <c r="S49" s="25">
        <v>0</v>
      </c>
      <c r="T49" s="25">
        <v>30</v>
      </c>
      <c r="U49" s="28">
        <f t="shared" ref="U49" si="24">ROUND((G49+I49)*10%,0)</f>
        <v>4518</v>
      </c>
      <c r="V49" s="25">
        <v>200</v>
      </c>
      <c r="W49" s="25">
        <v>225</v>
      </c>
      <c r="X49" s="25">
        <v>0</v>
      </c>
      <c r="Y49" s="25">
        <f t="shared" si="9"/>
        <v>5823</v>
      </c>
      <c r="Z49" s="29">
        <f t="shared" si="1"/>
        <v>45717</v>
      </c>
      <c r="AA49" s="47"/>
      <c r="AB49" s="7">
        <f t="shared" si="18"/>
        <v>51540</v>
      </c>
      <c r="AC49" s="7">
        <f t="shared" si="19"/>
        <v>5823</v>
      </c>
      <c r="AD49" s="7">
        <f t="shared" si="20"/>
        <v>45717</v>
      </c>
      <c r="AE49" s="17">
        <f t="shared" si="10"/>
        <v>0</v>
      </c>
      <c r="AF49" s="7">
        <f t="shared" si="11"/>
        <v>0</v>
      </c>
      <c r="AG49" s="17">
        <f t="shared" si="12"/>
        <v>0</v>
      </c>
    </row>
    <row r="50" spans="1:33" s="5" customFormat="1" ht="16.5" customHeight="1" x14ac:dyDescent="0.25">
      <c r="A50" s="22">
        <v>48</v>
      </c>
      <c r="B50" s="23">
        <v>2229168</v>
      </c>
      <c r="C50" s="24">
        <v>14345931</v>
      </c>
      <c r="D50" s="25" t="s">
        <v>275</v>
      </c>
      <c r="E50" s="25" t="s">
        <v>276</v>
      </c>
      <c r="F50" s="26">
        <v>38130</v>
      </c>
      <c r="G50" s="24">
        <f t="shared" si="5"/>
        <v>58680</v>
      </c>
      <c r="H50" s="26">
        <v>110</v>
      </c>
      <c r="I50" s="26">
        <f t="shared" si="6"/>
        <v>11748</v>
      </c>
      <c r="J50" s="26">
        <f t="shared" si="7"/>
        <v>5868</v>
      </c>
      <c r="K50" s="26">
        <v>2000</v>
      </c>
      <c r="L50" s="26">
        <v>860</v>
      </c>
      <c r="M50" s="27">
        <f t="shared" si="8"/>
        <v>79266</v>
      </c>
      <c r="N50" s="25">
        <v>7500</v>
      </c>
      <c r="O50" s="25">
        <v>0</v>
      </c>
      <c r="P50" s="25">
        <v>0</v>
      </c>
      <c r="Q50" s="25">
        <v>0</v>
      </c>
      <c r="R50" s="25">
        <v>1400</v>
      </c>
      <c r="S50" s="25">
        <v>0</v>
      </c>
      <c r="T50" s="25">
        <v>60</v>
      </c>
      <c r="U50" s="25">
        <v>0</v>
      </c>
      <c r="V50" s="25">
        <v>200</v>
      </c>
      <c r="W50" s="25">
        <v>225</v>
      </c>
      <c r="X50" s="25">
        <v>0</v>
      </c>
      <c r="Y50" s="25">
        <f t="shared" si="9"/>
        <v>9385</v>
      </c>
      <c r="Z50" s="29">
        <f t="shared" si="1"/>
        <v>69881</v>
      </c>
      <c r="AA50" s="47"/>
      <c r="AB50" s="7">
        <f t="shared" si="18"/>
        <v>79266</v>
      </c>
      <c r="AC50" s="7">
        <f t="shared" si="19"/>
        <v>9385</v>
      </c>
      <c r="AD50" s="7">
        <f t="shared" si="20"/>
        <v>69881</v>
      </c>
      <c r="AE50" s="17">
        <f t="shared" si="10"/>
        <v>0</v>
      </c>
      <c r="AF50" s="7">
        <f t="shared" si="11"/>
        <v>0</v>
      </c>
      <c r="AG50" s="17">
        <f t="shared" si="12"/>
        <v>0</v>
      </c>
    </row>
    <row r="51" spans="1:33" s="5" customFormat="1" ht="16.5" customHeight="1" x14ac:dyDescent="0.25">
      <c r="A51" s="22">
        <v>49</v>
      </c>
      <c r="B51" s="23">
        <v>2247111</v>
      </c>
      <c r="C51" s="24">
        <v>14353592</v>
      </c>
      <c r="D51" s="25" t="s">
        <v>141</v>
      </c>
      <c r="E51" s="25" t="s">
        <v>276</v>
      </c>
      <c r="F51" s="26">
        <v>30580</v>
      </c>
      <c r="G51" s="24">
        <f t="shared" si="5"/>
        <v>47090</v>
      </c>
      <c r="H51" s="26">
        <v>0</v>
      </c>
      <c r="I51" s="26">
        <f t="shared" si="6"/>
        <v>9427</v>
      </c>
      <c r="J51" s="26">
        <f t="shared" si="7"/>
        <v>4709</v>
      </c>
      <c r="K51" s="26">
        <v>2000</v>
      </c>
      <c r="L51" s="26">
        <v>710</v>
      </c>
      <c r="M51" s="27">
        <f t="shared" si="8"/>
        <v>63936</v>
      </c>
      <c r="N51" s="25">
        <v>0</v>
      </c>
      <c r="O51" s="25">
        <v>0</v>
      </c>
      <c r="P51" s="25">
        <v>0</v>
      </c>
      <c r="Q51" s="25">
        <v>0</v>
      </c>
      <c r="R51" s="25">
        <v>1150</v>
      </c>
      <c r="S51" s="25">
        <v>0</v>
      </c>
      <c r="T51" s="25">
        <v>30</v>
      </c>
      <c r="U51" s="28">
        <f t="shared" ref="U51" si="25">ROUND((G51+I51)*10%,0)</f>
        <v>5652</v>
      </c>
      <c r="V51" s="25">
        <v>200</v>
      </c>
      <c r="W51" s="25">
        <v>225</v>
      </c>
      <c r="X51" s="25">
        <v>0</v>
      </c>
      <c r="Y51" s="25">
        <f t="shared" si="9"/>
        <v>7257</v>
      </c>
      <c r="Z51" s="29">
        <f t="shared" si="1"/>
        <v>56679</v>
      </c>
      <c r="AA51" s="47"/>
      <c r="AB51" s="7">
        <f t="shared" si="18"/>
        <v>63936</v>
      </c>
      <c r="AC51" s="7">
        <f t="shared" si="19"/>
        <v>7257</v>
      </c>
      <c r="AD51" s="7">
        <f t="shared" si="20"/>
        <v>56679</v>
      </c>
      <c r="AE51" s="17">
        <f t="shared" si="10"/>
        <v>0</v>
      </c>
      <c r="AF51" s="7">
        <f t="shared" si="11"/>
        <v>0</v>
      </c>
      <c r="AG51" s="17">
        <f t="shared" si="12"/>
        <v>0</v>
      </c>
    </row>
    <row r="52" spans="1:33" s="5" customFormat="1" ht="16.5" customHeight="1" x14ac:dyDescent="0.25">
      <c r="A52" s="22">
        <v>50</v>
      </c>
      <c r="B52" s="23">
        <v>2224325</v>
      </c>
      <c r="C52" s="24">
        <v>14344507</v>
      </c>
      <c r="D52" s="25" t="s">
        <v>148</v>
      </c>
      <c r="E52" s="25" t="s">
        <v>277</v>
      </c>
      <c r="F52" s="26">
        <v>38130</v>
      </c>
      <c r="G52" s="24">
        <f t="shared" si="5"/>
        <v>58680</v>
      </c>
      <c r="H52" s="26">
        <v>110</v>
      </c>
      <c r="I52" s="26">
        <f t="shared" si="6"/>
        <v>11748</v>
      </c>
      <c r="J52" s="26">
        <f t="shared" si="7"/>
        <v>5868</v>
      </c>
      <c r="K52" s="26">
        <v>2000</v>
      </c>
      <c r="L52" s="26">
        <v>860</v>
      </c>
      <c r="M52" s="27">
        <f t="shared" si="8"/>
        <v>79266</v>
      </c>
      <c r="N52" s="25">
        <v>6500</v>
      </c>
      <c r="O52" s="25">
        <v>0</v>
      </c>
      <c r="P52" s="25">
        <v>0</v>
      </c>
      <c r="Q52" s="25">
        <v>0</v>
      </c>
      <c r="R52" s="25">
        <v>2000</v>
      </c>
      <c r="S52" s="25">
        <v>0</v>
      </c>
      <c r="T52" s="25">
        <v>60</v>
      </c>
      <c r="U52" s="25">
        <v>0</v>
      </c>
      <c r="V52" s="25">
        <v>200</v>
      </c>
      <c r="W52" s="25">
        <v>225</v>
      </c>
      <c r="X52" s="25">
        <v>0</v>
      </c>
      <c r="Y52" s="25">
        <f t="shared" si="9"/>
        <v>8985</v>
      </c>
      <c r="Z52" s="29">
        <f t="shared" si="1"/>
        <v>70281</v>
      </c>
      <c r="AA52" s="47"/>
      <c r="AB52" s="7">
        <f t="shared" si="18"/>
        <v>79266</v>
      </c>
      <c r="AC52" s="7">
        <f t="shared" si="19"/>
        <v>8985</v>
      </c>
      <c r="AD52" s="7">
        <f t="shared" si="20"/>
        <v>70281</v>
      </c>
      <c r="AE52" s="17">
        <f t="shared" si="10"/>
        <v>0</v>
      </c>
      <c r="AF52" s="7">
        <f t="shared" si="11"/>
        <v>0</v>
      </c>
      <c r="AG52" s="17">
        <f t="shared" si="12"/>
        <v>0</v>
      </c>
    </row>
    <row r="53" spans="1:33" s="5" customFormat="1" ht="16.5" customHeight="1" x14ac:dyDescent="0.25">
      <c r="A53" s="22">
        <v>51</v>
      </c>
      <c r="B53" s="23">
        <v>2224768</v>
      </c>
      <c r="C53" s="24">
        <v>14344807</v>
      </c>
      <c r="D53" s="25" t="s">
        <v>278</v>
      </c>
      <c r="E53" s="25" t="s">
        <v>279</v>
      </c>
      <c r="F53" s="26">
        <v>34170</v>
      </c>
      <c r="G53" s="24">
        <f t="shared" si="5"/>
        <v>52600</v>
      </c>
      <c r="H53" s="26">
        <v>110</v>
      </c>
      <c r="I53" s="26">
        <f t="shared" si="6"/>
        <v>10531</v>
      </c>
      <c r="J53" s="26">
        <f t="shared" si="7"/>
        <v>5260</v>
      </c>
      <c r="K53" s="26">
        <v>2000</v>
      </c>
      <c r="L53" s="26">
        <v>710</v>
      </c>
      <c r="M53" s="27">
        <f t="shared" si="8"/>
        <v>71211</v>
      </c>
      <c r="N53" s="25">
        <v>0</v>
      </c>
      <c r="O53" s="25">
        <v>0</v>
      </c>
      <c r="P53" s="25">
        <v>3000</v>
      </c>
      <c r="Q53" s="25">
        <v>0</v>
      </c>
      <c r="R53" s="25">
        <v>1150</v>
      </c>
      <c r="S53" s="25">
        <v>0</v>
      </c>
      <c r="T53" s="25">
        <v>60</v>
      </c>
      <c r="U53" s="25">
        <v>0</v>
      </c>
      <c r="V53" s="25">
        <v>200</v>
      </c>
      <c r="W53" s="25">
        <v>225</v>
      </c>
      <c r="X53" s="25">
        <v>0</v>
      </c>
      <c r="Y53" s="25">
        <f t="shared" si="9"/>
        <v>4635</v>
      </c>
      <c r="Z53" s="29">
        <f t="shared" si="1"/>
        <v>66576</v>
      </c>
      <c r="AA53" s="47"/>
      <c r="AB53" s="7">
        <f t="shared" si="18"/>
        <v>71211</v>
      </c>
      <c r="AC53" s="7">
        <f t="shared" si="19"/>
        <v>4635</v>
      </c>
      <c r="AD53" s="7">
        <f t="shared" si="20"/>
        <v>66576</v>
      </c>
      <c r="AE53" s="17">
        <f t="shared" si="10"/>
        <v>0</v>
      </c>
      <c r="AF53" s="7">
        <f t="shared" si="11"/>
        <v>0</v>
      </c>
      <c r="AG53" s="17">
        <f t="shared" si="12"/>
        <v>0</v>
      </c>
    </row>
    <row r="54" spans="1:33" s="5" customFormat="1" ht="16.5" customHeight="1" x14ac:dyDescent="0.25">
      <c r="A54" s="22">
        <v>52</v>
      </c>
      <c r="B54" s="23">
        <v>2224288</v>
      </c>
      <c r="C54" s="24">
        <v>14344482</v>
      </c>
      <c r="D54" s="25" t="s">
        <v>127</v>
      </c>
      <c r="E54" s="25" t="s">
        <v>280</v>
      </c>
      <c r="F54" s="26">
        <v>37100</v>
      </c>
      <c r="G54" s="24">
        <f t="shared" si="5"/>
        <v>57100</v>
      </c>
      <c r="H54" s="26">
        <v>110</v>
      </c>
      <c r="I54" s="26">
        <f t="shared" si="6"/>
        <v>11431</v>
      </c>
      <c r="J54" s="26">
        <f t="shared" si="7"/>
        <v>5710</v>
      </c>
      <c r="K54" s="26">
        <v>2000</v>
      </c>
      <c r="L54" s="26">
        <v>860</v>
      </c>
      <c r="M54" s="27">
        <f t="shared" si="8"/>
        <v>77211</v>
      </c>
      <c r="N54" s="25">
        <v>4000</v>
      </c>
      <c r="O54" s="25">
        <v>0</v>
      </c>
      <c r="P54" s="25">
        <v>0</v>
      </c>
      <c r="Q54" s="25">
        <v>0</v>
      </c>
      <c r="R54" s="25">
        <v>1400</v>
      </c>
      <c r="S54" s="25">
        <v>0</v>
      </c>
      <c r="T54" s="25">
        <v>60</v>
      </c>
      <c r="U54" s="25">
        <v>0</v>
      </c>
      <c r="V54" s="25">
        <v>200</v>
      </c>
      <c r="W54" s="25">
        <v>225</v>
      </c>
      <c r="X54" s="25">
        <v>0</v>
      </c>
      <c r="Y54" s="25">
        <f t="shared" si="9"/>
        <v>5885</v>
      </c>
      <c r="Z54" s="29">
        <f t="shared" si="1"/>
        <v>71326</v>
      </c>
      <c r="AA54" s="47"/>
      <c r="AB54" s="7">
        <f t="shared" si="18"/>
        <v>77211</v>
      </c>
      <c r="AC54" s="7">
        <f t="shared" si="19"/>
        <v>5855</v>
      </c>
      <c r="AD54" s="7">
        <f t="shared" si="20"/>
        <v>71356</v>
      </c>
      <c r="AE54" s="17">
        <f t="shared" si="10"/>
        <v>0</v>
      </c>
      <c r="AF54" s="7">
        <f t="shared" si="11"/>
        <v>30</v>
      </c>
      <c r="AG54" s="17">
        <f t="shared" si="12"/>
        <v>-30</v>
      </c>
    </row>
    <row r="55" spans="1:33" s="5" customFormat="1" ht="16.5" customHeight="1" x14ac:dyDescent="0.25">
      <c r="A55" s="22">
        <v>53</v>
      </c>
      <c r="B55" s="23">
        <v>2224268</v>
      </c>
      <c r="C55" s="24">
        <v>14344469</v>
      </c>
      <c r="D55" s="25" t="s">
        <v>209</v>
      </c>
      <c r="E55" s="25" t="s">
        <v>281</v>
      </c>
      <c r="F55" s="26">
        <v>43680</v>
      </c>
      <c r="G55" s="24">
        <f t="shared" si="5"/>
        <v>67190</v>
      </c>
      <c r="H55" s="26">
        <v>110</v>
      </c>
      <c r="I55" s="26">
        <f t="shared" si="6"/>
        <v>13451</v>
      </c>
      <c r="J55" s="26">
        <f t="shared" si="7"/>
        <v>6719</v>
      </c>
      <c r="K55" s="26">
        <v>2000</v>
      </c>
      <c r="L55" s="26">
        <v>1125</v>
      </c>
      <c r="M55" s="27">
        <f t="shared" si="8"/>
        <v>90595</v>
      </c>
      <c r="N55" s="25">
        <v>10000</v>
      </c>
      <c r="O55" s="25">
        <v>0</v>
      </c>
      <c r="P55" s="25">
        <v>0</v>
      </c>
      <c r="Q55" s="25">
        <v>0</v>
      </c>
      <c r="R55" s="25">
        <v>1400</v>
      </c>
      <c r="S55" s="25">
        <v>0</v>
      </c>
      <c r="T55" s="25">
        <v>60</v>
      </c>
      <c r="U55" s="25">
        <v>0</v>
      </c>
      <c r="V55" s="25">
        <v>200</v>
      </c>
      <c r="W55" s="25">
        <v>225</v>
      </c>
      <c r="X55" s="25">
        <v>0</v>
      </c>
      <c r="Y55" s="25">
        <f t="shared" si="9"/>
        <v>11885</v>
      </c>
      <c r="Z55" s="29">
        <f t="shared" si="1"/>
        <v>78710</v>
      </c>
      <c r="AA55" s="47"/>
      <c r="AB55" s="7">
        <f t="shared" si="18"/>
        <v>90595</v>
      </c>
      <c r="AC55" s="7">
        <f t="shared" si="19"/>
        <v>11885</v>
      </c>
      <c r="AD55" s="7">
        <f t="shared" si="20"/>
        <v>78710</v>
      </c>
      <c r="AE55" s="17">
        <f t="shared" si="10"/>
        <v>0</v>
      </c>
      <c r="AF55" s="7">
        <f t="shared" si="11"/>
        <v>0</v>
      </c>
      <c r="AG55" s="17">
        <f t="shared" si="12"/>
        <v>0</v>
      </c>
    </row>
    <row r="56" spans="1:33" s="5" customFormat="1" ht="16.5" customHeight="1" x14ac:dyDescent="0.25">
      <c r="A56" s="22">
        <v>54</v>
      </c>
      <c r="B56" s="23">
        <v>2249477</v>
      </c>
      <c r="C56" s="24">
        <v>14355345</v>
      </c>
      <c r="D56" s="25" t="s">
        <v>202</v>
      </c>
      <c r="E56" s="25" t="s">
        <v>282</v>
      </c>
      <c r="F56" s="26">
        <f>23740+700</f>
        <v>24440</v>
      </c>
      <c r="G56" s="24">
        <f t="shared" si="5"/>
        <v>37640</v>
      </c>
      <c r="H56" s="26">
        <v>110</v>
      </c>
      <c r="I56" s="26">
        <f t="shared" si="6"/>
        <v>7536</v>
      </c>
      <c r="J56" s="26">
        <f t="shared" si="7"/>
        <v>3764</v>
      </c>
      <c r="K56" s="26">
        <v>2000</v>
      </c>
      <c r="L56" s="26">
        <v>600</v>
      </c>
      <c r="M56" s="27">
        <f t="shared" si="8"/>
        <v>51650</v>
      </c>
      <c r="N56" s="25">
        <v>0</v>
      </c>
      <c r="O56" s="25">
        <v>0</v>
      </c>
      <c r="P56" s="25">
        <v>0</v>
      </c>
      <c r="Q56" s="25">
        <v>0</v>
      </c>
      <c r="R56" s="25">
        <v>850</v>
      </c>
      <c r="S56" s="25">
        <v>0</v>
      </c>
      <c r="T56" s="25">
        <v>30</v>
      </c>
      <c r="U56" s="28">
        <f t="shared" ref="U56" si="26">ROUND((G56+I56)*10%,0)</f>
        <v>4518</v>
      </c>
      <c r="V56" s="25">
        <v>200</v>
      </c>
      <c r="W56" s="25">
        <v>225</v>
      </c>
      <c r="X56" s="25">
        <v>0</v>
      </c>
      <c r="Y56" s="25">
        <f t="shared" si="9"/>
        <v>5823</v>
      </c>
      <c r="Z56" s="29">
        <f t="shared" si="1"/>
        <v>45827</v>
      </c>
      <c r="AA56" s="47"/>
      <c r="AB56" s="7">
        <f t="shared" si="18"/>
        <v>51650</v>
      </c>
      <c r="AC56" s="7">
        <f t="shared" si="19"/>
        <v>5823</v>
      </c>
      <c r="AD56" s="7">
        <f t="shared" si="20"/>
        <v>45827</v>
      </c>
      <c r="AE56" s="17">
        <f t="shared" si="10"/>
        <v>0</v>
      </c>
      <c r="AF56" s="7">
        <f t="shared" si="11"/>
        <v>0</v>
      </c>
      <c r="AG56" s="17">
        <f t="shared" si="12"/>
        <v>0</v>
      </c>
    </row>
    <row r="57" spans="1:33" s="5" customFormat="1" ht="16.5" customHeight="1" x14ac:dyDescent="0.25">
      <c r="A57" s="22">
        <v>55</v>
      </c>
      <c r="B57" s="23">
        <v>2208458</v>
      </c>
      <c r="C57" s="24">
        <v>14340912</v>
      </c>
      <c r="D57" s="25" t="s">
        <v>225</v>
      </c>
      <c r="E57" s="25" t="s">
        <v>283</v>
      </c>
      <c r="F57" s="26">
        <v>78910</v>
      </c>
      <c r="G57" s="24">
        <f t="shared" si="5"/>
        <v>121280</v>
      </c>
      <c r="H57" s="26">
        <v>0</v>
      </c>
      <c r="I57" s="26">
        <f t="shared" si="6"/>
        <v>24280</v>
      </c>
      <c r="J57" s="26">
        <v>11000</v>
      </c>
      <c r="K57" s="26">
        <v>2000</v>
      </c>
      <c r="L57" s="26">
        <v>1110</v>
      </c>
      <c r="M57" s="27">
        <f t="shared" si="8"/>
        <v>159670</v>
      </c>
      <c r="N57" s="25">
        <v>7277</v>
      </c>
      <c r="O57" s="25">
        <v>0</v>
      </c>
      <c r="P57" s="25">
        <v>0</v>
      </c>
      <c r="Q57" s="25">
        <v>0</v>
      </c>
      <c r="R57" s="25">
        <v>2000</v>
      </c>
      <c r="S57" s="25">
        <v>0</v>
      </c>
      <c r="T57" s="25">
        <v>60</v>
      </c>
      <c r="U57" s="25">
        <v>0</v>
      </c>
      <c r="V57" s="25">
        <v>200</v>
      </c>
      <c r="W57" s="25">
        <v>225</v>
      </c>
      <c r="X57" s="25">
        <v>0</v>
      </c>
      <c r="Y57" s="25">
        <f t="shared" si="9"/>
        <v>9762</v>
      </c>
      <c r="Z57" s="29">
        <f t="shared" si="1"/>
        <v>149908</v>
      </c>
      <c r="AA57" s="47"/>
      <c r="AB57" s="7">
        <f t="shared" si="18"/>
        <v>159670</v>
      </c>
      <c r="AC57" s="7">
        <f t="shared" si="19"/>
        <v>9837</v>
      </c>
      <c r="AD57" s="7">
        <f t="shared" si="20"/>
        <v>149833</v>
      </c>
      <c r="AE57" s="17">
        <f t="shared" si="10"/>
        <v>0</v>
      </c>
      <c r="AF57" s="7">
        <f t="shared" si="11"/>
        <v>-75</v>
      </c>
      <c r="AG57" s="17">
        <f t="shared" si="12"/>
        <v>75</v>
      </c>
    </row>
    <row r="58" spans="1:33" s="5" customFormat="1" ht="16.5" customHeight="1" x14ac:dyDescent="0.25">
      <c r="A58" s="22">
        <v>56</v>
      </c>
      <c r="B58" s="23">
        <v>2256872</v>
      </c>
      <c r="C58" s="24">
        <v>15028778</v>
      </c>
      <c r="D58" s="25" t="s">
        <v>211</v>
      </c>
      <c r="E58" s="25" t="s">
        <v>283</v>
      </c>
      <c r="F58" s="26">
        <v>21820</v>
      </c>
      <c r="G58" s="24">
        <f t="shared" si="5"/>
        <v>33590</v>
      </c>
      <c r="H58" s="26">
        <v>0</v>
      </c>
      <c r="I58" s="26">
        <f t="shared" si="6"/>
        <v>6725</v>
      </c>
      <c r="J58" s="26">
        <f t="shared" si="7"/>
        <v>3359</v>
      </c>
      <c r="K58" s="26">
        <v>2000</v>
      </c>
      <c r="L58" s="26">
        <v>600</v>
      </c>
      <c r="M58" s="27">
        <f t="shared" si="8"/>
        <v>46274</v>
      </c>
      <c r="N58" s="25">
        <v>0</v>
      </c>
      <c r="O58" s="25">
        <v>0</v>
      </c>
      <c r="P58" s="25">
        <v>0</v>
      </c>
      <c r="Q58" s="25">
        <v>0</v>
      </c>
      <c r="R58" s="25">
        <v>850</v>
      </c>
      <c r="S58" s="25">
        <v>0</v>
      </c>
      <c r="T58" s="25">
        <v>30</v>
      </c>
      <c r="U58" s="28">
        <f t="shared" ref="U58" si="27">ROUND((G58+I58)*10%,0)</f>
        <v>4032</v>
      </c>
      <c r="V58" s="25">
        <v>200</v>
      </c>
      <c r="W58" s="25">
        <v>225</v>
      </c>
      <c r="X58" s="25">
        <v>0</v>
      </c>
      <c r="Y58" s="25">
        <f t="shared" si="9"/>
        <v>5337</v>
      </c>
      <c r="Z58" s="29">
        <f t="shared" si="1"/>
        <v>40937</v>
      </c>
      <c r="AA58" s="47"/>
      <c r="AB58" s="7">
        <f t="shared" si="18"/>
        <v>45078</v>
      </c>
      <c r="AC58" s="7">
        <f t="shared" si="19"/>
        <v>5226</v>
      </c>
      <c r="AD58" s="7">
        <f t="shared" si="20"/>
        <v>39852</v>
      </c>
      <c r="AE58" s="17">
        <f t="shared" si="10"/>
        <v>1196</v>
      </c>
      <c r="AF58" s="7">
        <f t="shared" si="11"/>
        <v>111</v>
      </c>
      <c r="AG58" s="17">
        <f t="shared" si="12"/>
        <v>1085</v>
      </c>
    </row>
    <row r="59" spans="1:33" s="5" customFormat="1" ht="16.5" customHeight="1" x14ac:dyDescent="0.25">
      <c r="A59" s="22">
        <v>57</v>
      </c>
      <c r="B59" s="23">
        <v>2224334</v>
      </c>
      <c r="C59" s="24">
        <v>14344513</v>
      </c>
      <c r="D59" s="25" t="s">
        <v>176</v>
      </c>
      <c r="E59" s="25" t="s">
        <v>283</v>
      </c>
      <c r="F59" s="26">
        <v>39160</v>
      </c>
      <c r="G59" s="24">
        <f t="shared" si="5"/>
        <v>60260</v>
      </c>
      <c r="H59" s="26">
        <v>0</v>
      </c>
      <c r="I59" s="26">
        <f t="shared" si="6"/>
        <v>12064</v>
      </c>
      <c r="J59" s="26">
        <f t="shared" si="7"/>
        <v>6026</v>
      </c>
      <c r="K59" s="26">
        <v>2000</v>
      </c>
      <c r="L59" s="26">
        <v>860</v>
      </c>
      <c r="M59" s="27">
        <f t="shared" si="8"/>
        <v>81210</v>
      </c>
      <c r="N59" s="25">
        <v>3000</v>
      </c>
      <c r="O59" s="25">
        <v>0</v>
      </c>
      <c r="P59" s="25">
        <v>0</v>
      </c>
      <c r="Q59" s="25">
        <v>0</v>
      </c>
      <c r="R59" s="25">
        <v>1400</v>
      </c>
      <c r="S59" s="25">
        <v>0</v>
      </c>
      <c r="T59" s="25">
        <v>60</v>
      </c>
      <c r="U59" s="25">
        <v>0</v>
      </c>
      <c r="V59" s="25">
        <v>200</v>
      </c>
      <c r="W59" s="25">
        <v>0</v>
      </c>
      <c r="X59" s="25">
        <v>0</v>
      </c>
      <c r="Y59" s="25">
        <f t="shared" si="9"/>
        <v>4660</v>
      </c>
      <c r="Z59" s="29">
        <f t="shared" si="1"/>
        <v>76550</v>
      </c>
      <c r="AA59" s="47"/>
      <c r="AB59" s="7">
        <f t="shared" si="18"/>
        <v>83420</v>
      </c>
      <c r="AC59" s="7">
        <f t="shared" si="19"/>
        <v>5378</v>
      </c>
      <c r="AD59" s="7">
        <f t="shared" si="20"/>
        <v>78042</v>
      </c>
      <c r="AE59" s="17">
        <f t="shared" si="10"/>
        <v>-2210</v>
      </c>
      <c r="AF59" s="7">
        <f t="shared" si="11"/>
        <v>-718</v>
      </c>
      <c r="AG59" s="17">
        <f t="shared" si="12"/>
        <v>-1492</v>
      </c>
    </row>
    <row r="60" spans="1:33" s="115" customFormat="1" ht="16.5" customHeight="1" x14ac:dyDescent="0.25">
      <c r="A60" s="107">
        <v>58</v>
      </c>
      <c r="B60" s="108">
        <v>2224348</v>
      </c>
      <c r="C60" s="109">
        <v>14344523</v>
      </c>
      <c r="D60" s="105" t="s">
        <v>151</v>
      </c>
      <c r="E60" s="105" t="s">
        <v>284</v>
      </c>
      <c r="F60" s="110">
        <v>40270</v>
      </c>
      <c r="G60" s="109">
        <v>63660</v>
      </c>
      <c r="H60" s="110">
        <v>110</v>
      </c>
      <c r="I60" s="110">
        <f t="shared" si="6"/>
        <v>12745</v>
      </c>
      <c r="J60" s="110">
        <f t="shared" si="7"/>
        <v>6366</v>
      </c>
      <c r="K60" s="110">
        <v>2000</v>
      </c>
      <c r="L60" s="110">
        <v>860</v>
      </c>
      <c r="M60" s="111">
        <f t="shared" si="8"/>
        <v>85741</v>
      </c>
      <c r="N60" s="105">
        <v>8000</v>
      </c>
      <c r="O60" s="105">
        <v>0</v>
      </c>
      <c r="P60" s="105">
        <v>0</v>
      </c>
      <c r="Q60" s="105">
        <v>0</v>
      </c>
      <c r="R60" s="105">
        <v>1400</v>
      </c>
      <c r="S60" s="105">
        <v>0</v>
      </c>
      <c r="T60" s="105">
        <v>60</v>
      </c>
      <c r="U60" s="105">
        <v>0</v>
      </c>
      <c r="V60" s="105">
        <v>200</v>
      </c>
      <c r="W60" s="105">
        <v>225</v>
      </c>
      <c r="X60" s="105">
        <v>0</v>
      </c>
      <c r="Y60" s="105">
        <f t="shared" si="9"/>
        <v>9885</v>
      </c>
      <c r="Z60" s="112">
        <f t="shared" si="1"/>
        <v>75856</v>
      </c>
      <c r="AA60" s="106"/>
      <c r="AB60" s="113">
        <f t="shared" si="18"/>
        <v>83530</v>
      </c>
      <c r="AC60" s="113">
        <f t="shared" si="19"/>
        <v>9885</v>
      </c>
      <c r="AD60" s="113">
        <f t="shared" si="20"/>
        <v>73645</v>
      </c>
      <c r="AE60" s="114">
        <f t="shared" si="10"/>
        <v>2211</v>
      </c>
      <c r="AF60" s="113">
        <f t="shared" si="11"/>
        <v>0</v>
      </c>
      <c r="AG60" s="114">
        <f t="shared" si="12"/>
        <v>2211</v>
      </c>
    </row>
    <row r="61" spans="1:33" s="5" customFormat="1" ht="16.5" customHeight="1" x14ac:dyDescent="0.25">
      <c r="A61" s="22">
        <v>59</v>
      </c>
      <c r="B61" s="23">
        <v>2224269</v>
      </c>
      <c r="C61" s="24">
        <v>14344470</v>
      </c>
      <c r="D61" s="25" t="s">
        <v>143</v>
      </c>
      <c r="E61" s="25" t="s">
        <v>285</v>
      </c>
      <c r="F61" s="26">
        <v>43680</v>
      </c>
      <c r="G61" s="24">
        <f t="shared" si="5"/>
        <v>67190</v>
      </c>
      <c r="H61" s="26">
        <v>110</v>
      </c>
      <c r="I61" s="26">
        <f t="shared" si="6"/>
        <v>13451</v>
      </c>
      <c r="J61" s="26">
        <f t="shared" si="7"/>
        <v>6719</v>
      </c>
      <c r="K61" s="26">
        <v>2000</v>
      </c>
      <c r="L61" s="26">
        <v>1050</v>
      </c>
      <c r="M61" s="27">
        <f t="shared" si="8"/>
        <v>90520</v>
      </c>
      <c r="N61" s="25">
        <v>5000</v>
      </c>
      <c r="O61" s="25">
        <v>0</v>
      </c>
      <c r="P61" s="25">
        <v>0</v>
      </c>
      <c r="Q61" s="25">
        <v>0</v>
      </c>
      <c r="R61" s="25">
        <v>1400</v>
      </c>
      <c r="S61" s="25">
        <v>0</v>
      </c>
      <c r="T61" s="25">
        <v>60</v>
      </c>
      <c r="U61" s="25">
        <v>0</v>
      </c>
      <c r="V61" s="25">
        <v>200</v>
      </c>
      <c r="W61" s="25">
        <v>225</v>
      </c>
      <c r="X61" s="25">
        <v>0</v>
      </c>
      <c r="Y61" s="25">
        <f t="shared" si="9"/>
        <v>6885</v>
      </c>
      <c r="Z61" s="29">
        <f t="shared" si="1"/>
        <v>83635</v>
      </c>
      <c r="AA61" s="47"/>
      <c r="AB61" s="7">
        <f t="shared" si="18"/>
        <v>90520</v>
      </c>
      <c r="AC61" s="7">
        <f t="shared" si="19"/>
        <v>6885</v>
      </c>
      <c r="AD61" s="7">
        <f t="shared" si="20"/>
        <v>83635</v>
      </c>
      <c r="AE61" s="17">
        <f t="shared" si="10"/>
        <v>0</v>
      </c>
      <c r="AF61" s="7">
        <f t="shared" si="11"/>
        <v>0</v>
      </c>
      <c r="AG61" s="17">
        <f t="shared" si="12"/>
        <v>0</v>
      </c>
    </row>
    <row r="62" spans="1:33" s="5" customFormat="1" ht="16.5" customHeight="1" x14ac:dyDescent="0.25">
      <c r="A62" s="22">
        <v>60</v>
      </c>
      <c r="B62" s="23">
        <v>2224363</v>
      </c>
      <c r="C62" s="24">
        <v>14344532</v>
      </c>
      <c r="D62" s="25" t="s">
        <v>212</v>
      </c>
      <c r="E62" s="25" t="s">
        <v>286</v>
      </c>
      <c r="F62" s="26">
        <v>43680</v>
      </c>
      <c r="G62" s="24">
        <f t="shared" si="5"/>
        <v>67190</v>
      </c>
      <c r="H62" s="26">
        <v>110</v>
      </c>
      <c r="I62" s="26">
        <f t="shared" si="6"/>
        <v>13451</v>
      </c>
      <c r="J62" s="26">
        <f t="shared" si="7"/>
        <v>6719</v>
      </c>
      <c r="K62" s="26">
        <v>2000</v>
      </c>
      <c r="L62" s="26">
        <v>935</v>
      </c>
      <c r="M62" s="27">
        <f t="shared" si="8"/>
        <v>90405</v>
      </c>
      <c r="N62" s="25">
        <v>8000</v>
      </c>
      <c r="O62" s="25">
        <v>0</v>
      </c>
      <c r="P62" s="25">
        <v>0</v>
      </c>
      <c r="Q62" s="25">
        <v>0</v>
      </c>
      <c r="R62" s="25">
        <v>1400</v>
      </c>
      <c r="S62" s="25">
        <v>0</v>
      </c>
      <c r="T62" s="25">
        <v>60</v>
      </c>
      <c r="U62" s="25">
        <v>0</v>
      </c>
      <c r="V62" s="25">
        <v>200</v>
      </c>
      <c r="W62" s="25">
        <v>225</v>
      </c>
      <c r="X62" s="25">
        <v>0</v>
      </c>
      <c r="Y62" s="25">
        <f t="shared" si="9"/>
        <v>9885</v>
      </c>
      <c r="Z62" s="29">
        <f t="shared" si="1"/>
        <v>80520</v>
      </c>
      <c r="AA62" s="47"/>
      <c r="AB62" s="7">
        <f t="shared" si="18"/>
        <v>90405</v>
      </c>
      <c r="AC62" s="7">
        <f t="shared" si="19"/>
        <v>9885</v>
      </c>
      <c r="AD62" s="7">
        <f t="shared" si="20"/>
        <v>80520</v>
      </c>
      <c r="AE62" s="17">
        <f t="shared" si="10"/>
        <v>0</v>
      </c>
      <c r="AF62" s="7">
        <f t="shared" si="11"/>
        <v>0</v>
      </c>
      <c r="AG62" s="17">
        <f t="shared" si="12"/>
        <v>0</v>
      </c>
    </row>
    <row r="63" spans="1:33" s="5" customFormat="1" ht="16.5" customHeight="1" x14ac:dyDescent="0.25">
      <c r="A63" s="22">
        <v>61</v>
      </c>
      <c r="B63" s="23">
        <v>2244410</v>
      </c>
      <c r="C63" s="24">
        <v>14351944</v>
      </c>
      <c r="D63" s="25" t="s">
        <v>287</v>
      </c>
      <c r="E63" s="25" t="s">
        <v>286</v>
      </c>
      <c r="F63" s="26">
        <v>32340</v>
      </c>
      <c r="G63" s="24">
        <f t="shared" si="5"/>
        <v>49790</v>
      </c>
      <c r="H63" s="26">
        <v>0</v>
      </c>
      <c r="I63" s="26">
        <f t="shared" si="6"/>
        <v>9968</v>
      </c>
      <c r="J63" s="26">
        <f t="shared" si="7"/>
        <v>4979</v>
      </c>
      <c r="K63" s="26">
        <v>2000</v>
      </c>
      <c r="L63" s="26">
        <v>710</v>
      </c>
      <c r="M63" s="27">
        <f t="shared" si="8"/>
        <v>67447</v>
      </c>
      <c r="N63" s="25">
        <v>0</v>
      </c>
      <c r="O63" s="25">
        <v>0</v>
      </c>
      <c r="P63" s="25">
        <v>0</v>
      </c>
      <c r="Q63" s="25">
        <v>0</v>
      </c>
      <c r="R63" s="25">
        <v>1150</v>
      </c>
      <c r="S63" s="25">
        <v>0</v>
      </c>
      <c r="T63" s="25">
        <v>30</v>
      </c>
      <c r="U63" s="28">
        <f t="shared" ref="U63" si="28">ROUND((G63+I63)*10%,0)</f>
        <v>5976</v>
      </c>
      <c r="V63" s="25">
        <v>200</v>
      </c>
      <c r="W63" s="25">
        <v>225</v>
      </c>
      <c r="X63" s="25">
        <v>0</v>
      </c>
      <c r="Y63" s="25">
        <f t="shared" si="9"/>
        <v>7581</v>
      </c>
      <c r="Z63" s="29">
        <f t="shared" si="1"/>
        <v>59866</v>
      </c>
      <c r="AA63" s="47"/>
      <c r="AB63" s="7">
        <f t="shared" si="18"/>
        <v>67447</v>
      </c>
      <c r="AC63" s="7">
        <f t="shared" si="19"/>
        <v>7581</v>
      </c>
      <c r="AD63" s="7">
        <f t="shared" si="20"/>
        <v>59866</v>
      </c>
      <c r="AE63" s="17">
        <f t="shared" si="10"/>
        <v>0</v>
      </c>
      <c r="AF63" s="7">
        <f t="shared" si="11"/>
        <v>0</v>
      </c>
      <c r="AG63" s="17">
        <f t="shared" si="12"/>
        <v>0</v>
      </c>
    </row>
    <row r="64" spans="1:33" s="115" customFormat="1" ht="16.5" customHeight="1" x14ac:dyDescent="0.25">
      <c r="A64" s="107">
        <v>62</v>
      </c>
      <c r="B64" s="108">
        <v>2224754</v>
      </c>
      <c r="C64" s="109">
        <v>14344794</v>
      </c>
      <c r="D64" s="105" t="s">
        <v>222</v>
      </c>
      <c r="E64" s="105" t="s">
        <v>288</v>
      </c>
      <c r="F64" s="110">
        <v>44870</v>
      </c>
      <c r="G64" s="109">
        <v>70850</v>
      </c>
      <c r="H64" s="110"/>
      <c r="I64" s="110">
        <f t="shared" si="6"/>
        <v>14184</v>
      </c>
      <c r="J64" s="110">
        <f t="shared" si="7"/>
        <v>7085</v>
      </c>
      <c r="K64" s="110">
        <v>2000</v>
      </c>
      <c r="L64" s="110">
        <v>935</v>
      </c>
      <c r="M64" s="111">
        <f t="shared" si="8"/>
        <v>95054</v>
      </c>
      <c r="N64" s="105">
        <v>8000</v>
      </c>
      <c r="O64" s="105">
        <v>0</v>
      </c>
      <c r="P64" s="105">
        <v>0</v>
      </c>
      <c r="Q64" s="105">
        <v>0</v>
      </c>
      <c r="R64" s="105">
        <v>1400</v>
      </c>
      <c r="S64" s="105">
        <v>0</v>
      </c>
      <c r="T64" s="105">
        <v>60</v>
      </c>
      <c r="U64" s="105">
        <v>0</v>
      </c>
      <c r="V64" s="105">
        <v>200</v>
      </c>
      <c r="W64" s="105">
        <v>300</v>
      </c>
      <c r="X64" s="105">
        <v>0</v>
      </c>
      <c r="Y64" s="105">
        <f t="shared" si="9"/>
        <v>9960</v>
      </c>
      <c r="Z64" s="112">
        <f t="shared" si="1"/>
        <v>85094</v>
      </c>
      <c r="AA64" s="106"/>
      <c r="AB64" s="113">
        <f t="shared" si="18"/>
        <v>92675</v>
      </c>
      <c r="AC64" s="113">
        <f t="shared" si="19"/>
        <v>9960</v>
      </c>
      <c r="AD64" s="113">
        <f t="shared" si="20"/>
        <v>82715</v>
      </c>
      <c r="AE64" s="114">
        <f t="shared" si="10"/>
        <v>2379</v>
      </c>
      <c r="AF64" s="113">
        <f t="shared" si="11"/>
        <v>0</v>
      </c>
      <c r="AG64" s="114">
        <f t="shared" si="12"/>
        <v>2379</v>
      </c>
    </row>
    <row r="65" spans="1:33" s="5" customFormat="1" ht="16.5" customHeight="1" x14ac:dyDescent="0.25">
      <c r="A65" s="22">
        <v>63</v>
      </c>
      <c r="B65" s="23">
        <v>2224633</v>
      </c>
      <c r="C65" s="24">
        <v>14344702</v>
      </c>
      <c r="D65" s="25" t="s">
        <v>139</v>
      </c>
      <c r="E65" s="25" t="s">
        <v>289</v>
      </c>
      <c r="F65" s="26">
        <v>41380</v>
      </c>
      <c r="G65" s="24">
        <f t="shared" si="5"/>
        <v>63660</v>
      </c>
      <c r="H65" s="26">
        <v>110</v>
      </c>
      <c r="I65" s="26">
        <f t="shared" si="6"/>
        <v>12745</v>
      </c>
      <c r="J65" s="26">
        <f t="shared" si="7"/>
        <v>6366</v>
      </c>
      <c r="K65" s="26">
        <v>2000</v>
      </c>
      <c r="L65" s="26">
        <v>1050</v>
      </c>
      <c r="M65" s="27">
        <f t="shared" si="8"/>
        <v>85931</v>
      </c>
      <c r="N65" s="25">
        <v>10000</v>
      </c>
      <c r="O65" s="25">
        <v>0</v>
      </c>
      <c r="P65" s="25">
        <v>0</v>
      </c>
      <c r="Q65" s="25">
        <v>0</v>
      </c>
      <c r="R65" s="25">
        <v>1400</v>
      </c>
      <c r="S65" s="25">
        <v>0</v>
      </c>
      <c r="T65" s="25">
        <v>60</v>
      </c>
      <c r="U65" s="25">
        <v>0</v>
      </c>
      <c r="V65" s="25">
        <v>200</v>
      </c>
      <c r="W65" s="25">
        <v>225</v>
      </c>
      <c r="X65" s="25">
        <v>0</v>
      </c>
      <c r="Y65" s="25">
        <f t="shared" si="9"/>
        <v>11885</v>
      </c>
      <c r="Z65" s="29">
        <f t="shared" si="1"/>
        <v>74046</v>
      </c>
      <c r="AA65" s="47"/>
      <c r="AB65" s="7">
        <f t="shared" si="18"/>
        <v>85931</v>
      </c>
      <c r="AC65" s="7">
        <f t="shared" si="19"/>
        <v>11885</v>
      </c>
      <c r="AD65" s="7">
        <f t="shared" si="20"/>
        <v>74046</v>
      </c>
      <c r="AE65" s="17">
        <f t="shared" si="10"/>
        <v>0</v>
      </c>
      <c r="AF65" s="7">
        <f t="shared" si="11"/>
        <v>0</v>
      </c>
      <c r="AG65" s="17">
        <f t="shared" si="12"/>
        <v>0</v>
      </c>
    </row>
    <row r="66" spans="1:33" s="5" customFormat="1" ht="16.5" customHeight="1" x14ac:dyDescent="0.25">
      <c r="A66" s="22">
        <v>64</v>
      </c>
      <c r="B66" s="23">
        <v>2224331</v>
      </c>
      <c r="C66" s="24">
        <v>14416948</v>
      </c>
      <c r="D66" s="25" t="s">
        <v>171</v>
      </c>
      <c r="E66" s="25" t="s">
        <v>290</v>
      </c>
      <c r="F66" s="26">
        <v>38130</v>
      </c>
      <c r="G66" s="24">
        <f t="shared" si="5"/>
        <v>58680</v>
      </c>
      <c r="H66" s="26">
        <v>110</v>
      </c>
      <c r="I66" s="26">
        <f t="shared" si="6"/>
        <v>11748</v>
      </c>
      <c r="J66" s="26">
        <f t="shared" si="7"/>
        <v>5868</v>
      </c>
      <c r="K66" s="26">
        <v>2000</v>
      </c>
      <c r="L66" s="26">
        <v>1050</v>
      </c>
      <c r="M66" s="27">
        <f t="shared" si="8"/>
        <v>79456</v>
      </c>
      <c r="N66" s="25">
        <v>5000</v>
      </c>
      <c r="O66" s="25">
        <v>0</v>
      </c>
      <c r="P66" s="25">
        <v>0</v>
      </c>
      <c r="Q66" s="25">
        <v>0</v>
      </c>
      <c r="R66" s="25">
        <v>1400</v>
      </c>
      <c r="S66" s="25">
        <v>0</v>
      </c>
      <c r="T66" s="25">
        <v>60</v>
      </c>
      <c r="U66" s="25">
        <v>0</v>
      </c>
      <c r="V66" s="25">
        <v>200</v>
      </c>
      <c r="W66" s="25">
        <v>225</v>
      </c>
      <c r="X66" s="25">
        <v>0</v>
      </c>
      <c r="Y66" s="25">
        <f t="shared" si="9"/>
        <v>6885</v>
      </c>
      <c r="Z66" s="29">
        <f t="shared" si="1"/>
        <v>72571</v>
      </c>
      <c r="AA66" s="47"/>
      <c r="AB66" s="7">
        <f t="shared" si="18"/>
        <v>79456</v>
      </c>
      <c r="AC66" s="7">
        <f t="shared" si="19"/>
        <v>6885</v>
      </c>
      <c r="AD66" s="7">
        <f t="shared" si="20"/>
        <v>72571</v>
      </c>
      <c r="AE66" s="17">
        <f t="shared" si="10"/>
        <v>0</v>
      </c>
      <c r="AF66" s="7">
        <f t="shared" si="11"/>
        <v>0</v>
      </c>
      <c r="AG66" s="17">
        <f t="shared" si="12"/>
        <v>0</v>
      </c>
    </row>
    <row r="67" spans="1:33" s="5" customFormat="1" ht="16.5" customHeight="1" x14ac:dyDescent="0.25">
      <c r="A67" s="22">
        <v>65</v>
      </c>
      <c r="B67" s="23">
        <v>2224711</v>
      </c>
      <c r="C67" s="24">
        <v>14344764</v>
      </c>
      <c r="D67" s="25" t="s">
        <v>291</v>
      </c>
      <c r="E67" s="25" t="s">
        <v>292</v>
      </c>
      <c r="F67" s="26">
        <v>41380</v>
      </c>
      <c r="G67" s="24">
        <f t="shared" ref="G67:G79" si="29">IFERROR(VLOOKUP(F67,PRCFIX,5,FALSE),"")</f>
        <v>63660</v>
      </c>
      <c r="H67" s="26">
        <v>110</v>
      </c>
      <c r="I67" s="26">
        <f t="shared" si="6"/>
        <v>12745</v>
      </c>
      <c r="J67" s="26">
        <f t="shared" si="7"/>
        <v>6366</v>
      </c>
      <c r="K67" s="26">
        <v>2000</v>
      </c>
      <c r="L67" s="26">
        <v>860</v>
      </c>
      <c r="M67" s="27">
        <f t="shared" si="8"/>
        <v>85741</v>
      </c>
      <c r="N67" s="25">
        <v>10000</v>
      </c>
      <c r="O67" s="25">
        <v>0</v>
      </c>
      <c r="P67" s="25">
        <v>0</v>
      </c>
      <c r="Q67" s="25">
        <v>0</v>
      </c>
      <c r="R67" s="25">
        <v>2000</v>
      </c>
      <c r="S67" s="25">
        <v>0</v>
      </c>
      <c r="T67" s="25">
        <v>60</v>
      </c>
      <c r="U67" s="25">
        <v>0</v>
      </c>
      <c r="V67" s="25">
        <v>200</v>
      </c>
      <c r="W67" s="25">
        <v>225</v>
      </c>
      <c r="X67" s="25">
        <v>0</v>
      </c>
      <c r="Y67" s="25">
        <f t="shared" si="9"/>
        <v>12485</v>
      </c>
      <c r="Z67" s="29">
        <f t="shared" ref="Z67:Z77" si="30">M67-Y67</f>
        <v>73256</v>
      </c>
      <c r="AA67" s="47"/>
      <c r="AB67" s="7">
        <f t="shared" ref="AB67:AB79" si="31">IFERROR(VLOOKUP(C67,MPPCHECK,2,FALSE),"")</f>
        <v>85741</v>
      </c>
      <c r="AC67" s="7">
        <f t="shared" ref="AC67:AC79" si="32">IFERROR(VLOOKUP(C67,MPPCHECK,3,FALSE),"")</f>
        <v>12485</v>
      </c>
      <c r="AD67" s="7">
        <f t="shared" ref="AD67:AD79" si="33">IFERROR(VLOOKUP(C67,MPPCHECK,4,FALSE),"")</f>
        <v>73256</v>
      </c>
      <c r="AE67" s="17">
        <f t="shared" si="10"/>
        <v>0</v>
      </c>
      <c r="AF67" s="7">
        <f t="shared" si="11"/>
        <v>0</v>
      </c>
      <c r="AG67" s="17">
        <f t="shared" si="12"/>
        <v>0</v>
      </c>
    </row>
    <row r="68" spans="1:33" s="115" customFormat="1" ht="16.5" customHeight="1" x14ac:dyDescent="0.25">
      <c r="A68" s="107">
        <v>66</v>
      </c>
      <c r="B68" s="108">
        <v>2224284</v>
      </c>
      <c r="C68" s="109">
        <v>14344478</v>
      </c>
      <c r="D68" s="105" t="s">
        <v>182</v>
      </c>
      <c r="E68" s="105" t="s">
        <v>293</v>
      </c>
      <c r="F68" s="110">
        <v>40270</v>
      </c>
      <c r="G68" s="109">
        <v>63660</v>
      </c>
      <c r="H68" s="110">
        <v>110</v>
      </c>
      <c r="I68" s="110">
        <f t="shared" ref="I68:I79" si="34">ROUND(G68*20.02%,0)</f>
        <v>12745</v>
      </c>
      <c r="J68" s="110">
        <f t="shared" ref="J68:J79" si="35">ROUND(G68*10%,0)</f>
        <v>6366</v>
      </c>
      <c r="K68" s="110">
        <v>2000</v>
      </c>
      <c r="L68" s="110">
        <v>860</v>
      </c>
      <c r="M68" s="111">
        <f t="shared" ref="M68:M79" si="36">SUM(G68:L68)</f>
        <v>85741</v>
      </c>
      <c r="N68" s="105">
        <v>7000</v>
      </c>
      <c r="O68" s="105">
        <v>0</v>
      </c>
      <c r="P68" s="105">
        <v>0</v>
      </c>
      <c r="Q68" s="105">
        <v>0</v>
      </c>
      <c r="R68" s="105">
        <v>1400</v>
      </c>
      <c r="S68" s="105">
        <v>0</v>
      </c>
      <c r="T68" s="105">
        <v>60</v>
      </c>
      <c r="U68" s="105">
        <v>0</v>
      </c>
      <c r="V68" s="105">
        <v>200</v>
      </c>
      <c r="W68" s="105">
        <v>225</v>
      </c>
      <c r="X68" s="105">
        <v>0</v>
      </c>
      <c r="Y68" s="105">
        <f t="shared" ref="Y68:Y79" si="37">SUM(N68:X68)</f>
        <v>8885</v>
      </c>
      <c r="Z68" s="112">
        <f t="shared" si="30"/>
        <v>76856</v>
      </c>
      <c r="AA68" s="106"/>
      <c r="AB68" s="113">
        <f t="shared" si="31"/>
        <v>83530</v>
      </c>
      <c r="AC68" s="113">
        <f t="shared" si="32"/>
        <v>8885</v>
      </c>
      <c r="AD68" s="113">
        <f t="shared" si="33"/>
        <v>74645</v>
      </c>
      <c r="AE68" s="114">
        <f t="shared" ref="AE68:AE79" si="38">M68-AB68</f>
        <v>2211</v>
      </c>
      <c r="AF68" s="113">
        <f t="shared" ref="AF68:AF79" si="39">Y68-AC68</f>
        <v>0</v>
      </c>
      <c r="AG68" s="114">
        <f t="shared" ref="AG68:AG79" si="40">Z68-AD68</f>
        <v>2211</v>
      </c>
    </row>
    <row r="69" spans="1:33" s="5" customFormat="1" ht="16.5" customHeight="1" x14ac:dyDescent="0.25">
      <c r="A69" s="22">
        <v>67</v>
      </c>
      <c r="B69" s="23">
        <v>2224773</v>
      </c>
      <c r="C69" s="24">
        <v>14344811</v>
      </c>
      <c r="D69" s="25" t="s">
        <v>136</v>
      </c>
      <c r="E69" s="25" t="s">
        <v>293</v>
      </c>
      <c r="F69" s="26">
        <v>38130</v>
      </c>
      <c r="G69" s="24">
        <f t="shared" si="29"/>
        <v>58680</v>
      </c>
      <c r="H69" s="26">
        <v>0</v>
      </c>
      <c r="I69" s="26">
        <f t="shared" si="34"/>
        <v>11748</v>
      </c>
      <c r="J69" s="26">
        <f t="shared" si="35"/>
        <v>5868</v>
      </c>
      <c r="K69" s="26">
        <v>2000</v>
      </c>
      <c r="L69" s="26">
        <v>860</v>
      </c>
      <c r="M69" s="27">
        <f t="shared" si="36"/>
        <v>79156</v>
      </c>
      <c r="N69" s="25">
        <v>10000</v>
      </c>
      <c r="O69" s="25">
        <v>0</v>
      </c>
      <c r="P69" s="25">
        <v>0</v>
      </c>
      <c r="Q69" s="25">
        <v>0</v>
      </c>
      <c r="R69" s="25">
        <v>1400</v>
      </c>
      <c r="S69" s="25">
        <v>0</v>
      </c>
      <c r="T69" s="25">
        <v>60</v>
      </c>
      <c r="U69" s="25">
        <v>0</v>
      </c>
      <c r="V69" s="25">
        <v>200</v>
      </c>
      <c r="W69" s="25">
        <v>225</v>
      </c>
      <c r="X69" s="25">
        <v>0</v>
      </c>
      <c r="Y69" s="25">
        <f t="shared" si="37"/>
        <v>11885</v>
      </c>
      <c r="Z69" s="29">
        <f t="shared" si="30"/>
        <v>67271</v>
      </c>
      <c r="AA69" s="47"/>
      <c r="AB69" s="7">
        <f t="shared" si="31"/>
        <v>79156</v>
      </c>
      <c r="AC69" s="7">
        <f t="shared" si="32"/>
        <v>11885</v>
      </c>
      <c r="AD69" s="7">
        <f t="shared" si="33"/>
        <v>67271</v>
      </c>
      <c r="AE69" s="17">
        <f t="shared" si="38"/>
        <v>0</v>
      </c>
      <c r="AF69" s="7">
        <f t="shared" si="39"/>
        <v>0</v>
      </c>
      <c r="AG69" s="17">
        <f t="shared" si="40"/>
        <v>0</v>
      </c>
    </row>
    <row r="70" spans="1:33" s="5" customFormat="1" ht="16.5" customHeight="1" x14ac:dyDescent="0.25">
      <c r="A70" s="22">
        <v>68</v>
      </c>
      <c r="B70" s="23">
        <v>2224324</v>
      </c>
      <c r="C70" s="24">
        <v>14344506</v>
      </c>
      <c r="D70" s="25" t="s">
        <v>214</v>
      </c>
      <c r="E70" s="25" t="s">
        <v>294</v>
      </c>
      <c r="F70" s="26">
        <v>56870</v>
      </c>
      <c r="G70" s="24">
        <f t="shared" si="29"/>
        <v>87480</v>
      </c>
      <c r="H70" s="26"/>
      <c r="I70" s="26">
        <f t="shared" si="34"/>
        <v>17513</v>
      </c>
      <c r="J70" s="26">
        <f t="shared" si="35"/>
        <v>8748</v>
      </c>
      <c r="K70" s="26">
        <v>2000</v>
      </c>
      <c r="L70" s="26">
        <v>935</v>
      </c>
      <c r="M70" s="27">
        <f t="shared" si="36"/>
        <v>116676</v>
      </c>
      <c r="N70" s="25">
        <v>6000</v>
      </c>
      <c r="O70" s="25">
        <v>0</v>
      </c>
      <c r="P70" s="25">
        <v>0</v>
      </c>
      <c r="Q70" s="25">
        <v>0</v>
      </c>
      <c r="R70" s="25">
        <v>1400</v>
      </c>
      <c r="S70" s="25">
        <v>0</v>
      </c>
      <c r="T70" s="25">
        <v>60</v>
      </c>
      <c r="U70" s="25">
        <v>0</v>
      </c>
      <c r="V70" s="25">
        <v>200</v>
      </c>
      <c r="W70" s="25">
        <v>300</v>
      </c>
      <c r="X70" s="25">
        <v>0</v>
      </c>
      <c r="Y70" s="25">
        <f t="shared" si="37"/>
        <v>7960</v>
      </c>
      <c r="Z70" s="29">
        <f t="shared" si="30"/>
        <v>108716</v>
      </c>
      <c r="AA70" s="47"/>
      <c r="AB70" s="7">
        <f t="shared" si="31"/>
        <v>116676</v>
      </c>
      <c r="AC70" s="7">
        <f t="shared" si="32"/>
        <v>7960</v>
      </c>
      <c r="AD70" s="7">
        <f t="shared" si="33"/>
        <v>108716</v>
      </c>
      <c r="AE70" s="17">
        <f t="shared" si="38"/>
        <v>0</v>
      </c>
      <c r="AF70" s="7">
        <f t="shared" si="39"/>
        <v>0</v>
      </c>
      <c r="AG70" s="17">
        <f t="shared" si="40"/>
        <v>0</v>
      </c>
    </row>
    <row r="71" spans="1:33" s="5" customFormat="1" ht="16.5" customHeight="1" x14ac:dyDescent="0.25">
      <c r="A71" s="22">
        <v>69</v>
      </c>
      <c r="B71" s="33">
        <v>116574</v>
      </c>
      <c r="C71" s="24">
        <v>14008285</v>
      </c>
      <c r="D71" s="25" t="s">
        <v>140</v>
      </c>
      <c r="E71" s="25" t="s">
        <v>294</v>
      </c>
      <c r="F71" s="26">
        <v>37100</v>
      </c>
      <c r="G71" s="24">
        <f t="shared" si="29"/>
        <v>57100</v>
      </c>
      <c r="H71" s="26">
        <v>0</v>
      </c>
      <c r="I71" s="26">
        <f t="shared" si="34"/>
        <v>11431</v>
      </c>
      <c r="J71" s="26">
        <f t="shared" si="35"/>
        <v>5710</v>
      </c>
      <c r="K71" s="26">
        <v>2000</v>
      </c>
      <c r="L71" s="26">
        <v>860</v>
      </c>
      <c r="M71" s="27">
        <f t="shared" si="36"/>
        <v>77101</v>
      </c>
      <c r="N71" s="25">
        <v>10000</v>
      </c>
      <c r="O71" s="25">
        <v>0</v>
      </c>
      <c r="P71" s="25">
        <v>0</v>
      </c>
      <c r="Q71" s="25">
        <v>0</v>
      </c>
      <c r="R71" s="25">
        <v>2000</v>
      </c>
      <c r="S71" s="25">
        <v>0</v>
      </c>
      <c r="T71" s="25">
        <v>60</v>
      </c>
      <c r="U71" s="25">
        <v>0</v>
      </c>
      <c r="V71" s="25">
        <v>200</v>
      </c>
      <c r="W71" s="25">
        <v>0</v>
      </c>
      <c r="X71" s="25">
        <v>0</v>
      </c>
      <c r="Y71" s="25">
        <f t="shared" si="37"/>
        <v>12260</v>
      </c>
      <c r="Z71" s="29">
        <f t="shared" si="30"/>
        <v>64841</v>
      </c>
      <c r="AA71" s="47"/>
      <c r="AB71" s="7">
        <f t="shared" si="31"/>
        <v>77101</v>
      </c>
      <c r="AC71" s="7">
        <f t="shared" si="32"/>
        <v>12260</v>
      </c>
      <c r="AD71" s="7">
        <f t="shared" si="33"/>
        <v>64841</v>
      </c>
      <c r="AE71" s="17">
        <f t="shared" si="38"/>
        <v>0</v>
      </c>
      <c r="AF71" s="7">
        <f t="shared" si="39"/>
        <v>0</v>
      </c>
      <c r="AG71" s="17">
        <f t="shared" si="40"/>
        <v>0</v>
      </c>
    </row>
    <row r="72" spans="1:33" s="5" customFormat="1" ht="16.5" customHeight="1" x14ac:dyDescent="0.25">
      <c r="A72" s="22">
        <v>70</v>
      </c>
      <c r="B72" s="23">
        <v>2243837</v>
      </c>
      <c r="C72" s="24">
        <v>14351475</v>
      </c>
      <c r="D72" s="25" t="s">
        <v>210</v>
      </c>
      <c r="E72" s="25" t="s">
        <v>295</v>
      </c>
      <c r="F72" s="26">
        <f>31460+880</f>
        <v>32340</v>
      </c>
      <c r="G72" s="24">
        <f t="shared" si="29"/>
        <v>49790</v>
      </c>
      <c r="H72" s="26">
        <v>110</v>
      </c>
      <c r="I72" s="26">
        <f t="shared" si="34"/>
        <v>9968</v>
      </c>
      <c r="J72" s="26">
        <f t="shared" si="35"/>
        <v>4979</v>
      </c>
      <c r="K72" s="26">
        <v>2000</v>
      </c>
      <c r="L72" s="26">
        <v>710</v>
      </c>
      <c r="M72" s="27">
        <f t="shared" si="36"/>
        <v>67557</v>
      </c>
      <c r="N72" s="25">
        <v>0</v>
      </c>
      <c r="O72" s="25">
        <v>0</v>
      </c>
      <c r="P72" s="25">
        <v>0</v>
      </c>
      <c r="Q72" s="25">
        <v>0</v>
      </c>
      <c r="R72" s="25">
        <v>1150</v>
      </c>
      <c r="S72" s="25">
        <v>0</v>
      </c>
      <c r="T72" s="25">
        <v>30</v>
      </c>
      <c r="U72" s="28">
        <f t="shared" ref="U72" si="41">ROUND((G72+I72)*10%,0)</f>
        <v>5976</v>
      </c>
      <c r="V72" s="25">
        <v>200</v>
      </c>
      <c r="W72" s="25">
        <v>225</v>
      </c>
      <c r="X72" s="25">
        <v>0</v>
      </c>
      <c r="Y72" s="25">
        <f t="shared" si="37"/>
        <v>7581</v>
      </c>
      <c r="Z72" s="29">
        <f t="shared" si="30"/>
        <v>59976</v>
      </c>
      <c r="AA72" s="47"/>
      <c r="AB72" s="7">
        <f t="shared" si="31"/>
        <v>67557</v>
      </c>
      <c r="AC72" s="7">
        <f t="shared" si="32"/>
        <v>7581</v>
      </c>
      <c r="AD72" s="7">
        <f t="shared" si="33"/>
        <v>59976</v>
      </c>
      <c r="AE72" s="17">
        <f t="shared" si="38"/>
        <v>0</v>
      </c>
      <c r="AF72" s="7">
        <f t="shared" si="39"/>
        <v>0</v>
      </c>
      <c r="AG72" s="17">
        <f t="shared" si="40"/>
        <v>0</v>
      </c>
    </row>
    <row r="73" spans="1:33" s="5" customFormat="1" ht="16.5" customHeight="1" x14ac:dyDescent="0.25">
      <c r="A73" s="22">
        <v>71</v>
      </c>
      <c r="B73" s="23">
        <v>2224347</v>
      </c>
      <c r="C73" s="24">
        <v>14344522</v>
      </c>
      <c r="D73" s="25" t="s">
        <v>152</v>
      </c>
      <c r="E73" s="25" t="s">
        <v>296</v>
      </c>
      <c r="F73" s="26">
        <v>38130</v>
      </c>
      <c r="G73" s="24">
        <f t="shared" si="29"/>
        <v>58680</v>
      </c>
      <c r="H73" s="26">
        <v>110</v>
      </c>
      <c r="I73" s="26">
        <f t="shared" si="34"/>
        <v>11748</v>
      </c>
      <c r="J73" s="26">
        <f t="shared" si="35"/>
        <v>5868</v>
      </c>
      <c r="K73" s="26">
        <v>2000</v>
      </c>
      <c r="L73" s="26">
        <v>860</v>
      </c>
      <c r="M73" s="27">
        <f t="shared" si="36"/>
        <v>79266</v>
      </c>
      <c r="N73" s="25">
        <v>7000</v>
      </c>
      <c r="O73" s="25">
        <v>0</v>
      </c>
      <c r="P73" s="25">
        <v>0</v>
      </c>
      <c r="Q73" s="25">
        <v>0</v>
      </c>
      <c r="R73" s="25">
        <v>1400</v>
      </c>
      <c r="S73" s="25">
        <v>0</v>
      </c>
      <c r="T73" s="25">
        <v>60</v>
      </c>
      <c r="U73" s="25">
        <v>0</v>
      </c>
      <c r="V73" s="25">
        <v>200</v>
      </c>
      <c r="W73" s="25">
        <v>225</v>
      </c>
      <c r="X73" s="25">
        <v>0</v>
      </c>
      <c r="Y73" s="25">
        <f t="shared" si="37"/>
        <v>8885</v>
      </c>
      <c r="Z73" s="29">
        <f t="shared" si="30"/>
        <v>70381</v>
      </c>
      <c r="AA73" s="47"/>
      <c r="AB73" s="7">
        <f t="shared" si="31"/>
        <v>79266</v>
      </c>
      <c r="AC73" s="7">
        <f t="shared" si="32"/>
        <v>8885</v>
      </c>
      <c r="AD73" s="7">
        <f t="shared" si="33"/>
        <v>70381</v>
      </c>
      <c r="AE73" s="17">
        <f t="shared" si="38"/>
        <v>0</v>
      </c>
      <c r="AF73" s="7">
        <f t="shared" si="39"/>
        <v>0</v>
      </c>
      <c r="AG73" s="17">
        <f t="shared" si="40"/>
        <v>0</v>
      </c>
    </row>
    <row r="74" spans="1:33" s="5" customFormat="1" ht="16.5" customHeight="1" x14ac:dyDescent="0.25">
      <c r="A74" s="22">
        <v>72</v>
      </c>
      <c r="B74" s="23">
        <v>4220689</v>
      </c>
      <c r="C74" s="24">
        <v>14713516</v>
      </c>
      <c r="D74" s="25" t="s">
        <v>189</v>
      </c>
      <c r="E74" s="25" t="s">
        <v>296</v>
      </c>
      <c r="F74" s="26">
        <v>21820</v>
      </c>
      <c r="G74" s="24">
        <f t="shared" si="29"/>
        <v>33590</v>
      </c>
      <c r="H74" s="26">
        <v>0</v>
      </c>
      <c r="I74" s="26">
        <f t="shared" si="34"/>
        <v>6725</v>
      </c>
      <c r="J74" s="26">
        <f t="shared" si="35"/>
        <v>3359</v>
      </c>
      <c r="K74" s="26">
        <v>2000</v>
      </c>
      <c r="L74" s="26">
        <v>600</v>
      </c>
      <c r="M74" s="27">
        <f t="shared" si="36"/>
        <v>46274</v>
      </c>
      <c r="N74" s="25">
        <v>0</v>
      </c>
      <c r="O74" s="25">
        <v>0</v>
      </c>
      <c r="P74" s="25">
        <v>0</v>
      </c>
      <c r="Q74" s="25">
        <v>0</v>
      </c>
      <c r="R74" s="25">
        <v>850</v>
      </c>
      <c r="S74" s="25">
        <v>0</v>
      </c>
      <c r="T74" s="25">
        <v>30</v>
      </c>
      <c r="U74" s="28">
        <f t="shared" ref="U74:U75" si="42">ROUND((G74+I74)*10%,0)</f>
        <v>4032</v>
      </c>
      <c r="V74" s="25">
        <v>200</v>
      </c>
      <c r="W74" s="25">
        <v>225</v>
      </c>
      <c r="X74" s="25">
        <v>0</v>
      </c>
      <c r="Y74" s="25">
        <f t="shared" si="37"/>
        <v>5337</v>
      </c>
      <c r="Z74" s="29">
        <f t="shared" si="30"/>
        <v>40937</v>
      </c>
      <c r="AA74" s="47"/>
      <c r="AB74" s="7">
        <f t="shared" si="31"/>
        <v>45078</v>
      </c>
      <c r="AC74" s="7">
        <f t="shared" si="32"/>
        <v>1305</v>
      </c>
      <c r="AD74" s="7">
        <f t="shared" si="33"/>
        <v>43773</v>
      </c>
      <c r="AE74" s="17">
        <f t="shared" si="38"/>
        <v>1196</v>
      </c>
      <c r="AF74" s="7">
        <f t="shared" si="39"/>
        <v>4032</v>
      </c>
      <c r="AG74" s="17">
        <f t="shared" si="40"/>
        <v>-2836</v>
      </c>
    </row>
    <row r="75" spans="1:33" s="5" customFormat="1" ht="16.5" customHeight="1" x14ac:dyDescent="0.25">
      <c r="A75" s="22">
        <v>73</v>
      </c>
      <c r="B75" s="23">
        <v>2249475</v>
      </c>
      <c r="C75" s="24">
        <v>14355343</v>
      </c>
      <c r="D75" s="25" t="s">
        <v>192</v>
      </c>
      <c r="E75" s="25" t="s">
        <v>297</v>
      </c>
      <c r="F75" s="26">
        <f>23740+700</f>
        <v>24440</v>
      </c>
      <c r="G75" s="24">
        <f t="shared" si="29"/>
        <v>37640</v>
      </c>
      <c r="H75" s="26">
        <v>0</v>
      </c>
      <c r="I75" s="26">
        <f t="shared" si="34"/>
        <v>7536</v>
      </c>
      <c r="J75" s="26">
        <f t="shared" si="35"/>
        <v>3764</v>
      </c>
      <c r="K75" s="26">
        <v>2000</v>
      </c>
      <c r="L75" s="26">
        <v>825</v>
      </c>
      <c r="M75" s="27">
        <f t="shared" si="36"/>
        <v>51765</v>
      </c>
      <c r="N75" s="25">
        <v>0</v>
      </c>
      <c r="O75" s="25">
        <v>0</v>
      </c>
      <c r="P75" s="25">
        <v>0</v>
      </c>
      <c r="Q75" s="25">
        <v>0</v>
      </c>
      <c r="R75" s="25">
        <v>850</v>
      </c>
      <c r="S75" s="25">
        <v>0</v>
      </c>
      <c r="T75" s="25">
        <v>30</v>
      </c>
      <c r="U75" s="28">
        <f t="shared" si="42"/>
        <v>4518</v>
      </c>
      <c r="V75" s="25">
        <v>200</v>
      </c>
      <c r="W75" s="25">
        <v>225</v>
      </c>
      <c r="X75" s="25">
        <v>0</v>
      </c>
      <c r="Y75" s="25">
        <f t="shared" si="37"/>
        <v>5823</v>
      </c>
      <c r="Z75" s="29">
        <f t="shared" si="30"/>
        <v>45942</v>
      </c>
      <c r="AA75" s="47"/>
      <c r="AB75" s="7">
        <f t="shared" si="31"/>
        <v>51765</v>
      </c>
      <c r="AC75" s="7">
        <f t="shared" si="32"/>
        <v>5823</v>
      </c>
      <c r="AD75" s="7">
        <f t="shared" si="33"/>
        <v>45942</v>
      </c>
      <c r="AE75" s="17">
        <f t="shared" si="38"/>
        <v>0</v>
      </c>
      <c r="AF75" s="7">
        <f t="shared" si="39"/>
        <v>0</v>
      </c>
      <c r="AG75" s="17">
        <f t="shared" si="40"/>
        <v>0</v>
      </c>
    </row>
    <row r="76" spans="1:33" s="5" customFormat="1" ht="16.5" customHeight="1" x14ac:dyDescent="0.25">
      <c r="A76" s="22">
        <v>74</v>
      </c>
      <c r="B76" s="23">
        <v>2224276</v>
      </c>
      <c r="C76" s="24">
        <v>14344475</v>
      </c>
      <c r="D76" s="25" t="s">
        <v>201</v>
      </c>
      <c r="E76" s="25" t="s">
        <v>298</v>
      </c>
      <c r="F76" s="26">
        <v>38130</v>
      </c>
      <c r="G76" s="24">
        <f t="shared" si="29"/>
        <v>58680</v>
      </c>
      <c r="H76" s="26">
        <v>110</v>
      </c>
      <c r="I76" s="26">
        <f t="shared" si="34"/>
        <v>11748</v>
      </c>
      <c r="J76" s="26">
        <f t="shared" si="35"/>
        <v>5868</v>
      </c>
      <c r="K76" s="26">
        <v>2000</v>
      </c>
      <c r="L76" s="26">
        <v>1050</v>
      </c>
      <c r="M76" s="27">
        <f t="shared" si="36"/>
        <v>79456</v>
      </c>
      <c r="N76" s="25">
        <v>6000</v>
      </c>
      <c r="O76" s="25">
        <v>0</v>
      </c>
      <c r="P76" s="25">
        <v>0</v>
      </c>
      <c r="Q76" s="25">
        <v>0</v>
      </c>
      <c r="R76" s="25">
        <v>1400</v>
      </c>
      <c r="S76" s="25">
        <v>0</v>
      </c>
      <c r="T76" s="25">
        <v>60</v>
      </c>
      <c r="U76" s="25">
        <v>0</v>
      </c>
      <c r="V76" s="25">
        <v>200</v>
      </c>
      <c r="W76" s="25">
        <v>225</v>
      </c>
      <c r="X76" s="25">
        <v>0</v>
      </c>
      <c r="Y76" s="25">
        <f t="shared" si="37"/>
        <v>7885</v>
      </c>
      <c r="Z76" s="29">
        <f t="shared" si="30"/>
        <v>71571</v>
      </c>
      <c r="AA76" s="47"/>
      <c r="AB76" s="7">
        <f t="shared" si="31"/>
        <v>79456</v>
      </c>
      <c r="AC76" s="7">
        <f t="shared" si="32"/>
        <v>7885</v>
      </c>
      <c r="AD76" s="7">
        <f t="shared" si="33"/>
        <v>71571</v>
      </c>
      <c r="AE76" s="17">
        <f t="shared" si="38"/>
        <v>0</v>
      </c>
      <c r="AF76" s="7">
        <f t="shared" si="39"/>
        <v>0</v>
      </c>
      <c r="AG76" s="17">
        <f t="shared" si="40"/>
        <v>0</v>
      </c>
    </row>
    <row r="77" spans="1:33" s="5" customFormat="1" ht="16.5" customHeight="1" x14ac:dyDescent="0.25">
      <c r="A77" s="22">
        <v>75</v>
      </c>
      <c r="B77" s="23">
        <v>2224774</v>
      </c>
      <c r="C77" s="24">
        <v>14371715</v>
      </c>
      <c r="D77" s="25" t="s">
        <v>203</v>
      </c>
      <c r="E77" s="25" t="s">
        <v>298</v>
      </c>
      <c r="F77" s="26">
        <v>38130</v>
      </c>
      <c r="G77" s="24">
        <f t="shared" si="29"/>
        <v>58680</v>
      </c>
      <c r="H77" s="26">
        <v>0</v>
      </c>
      <c r="I77" s="26">
        <f t="shared" si="34"/>
        <v>11748</v>
      </c>
      <c r="J77" s="26">
        <f t="shared" si="35"/>
        <v>5868</v>
      </c>
      <c r="K77" s="26">
        <v>2000</v>
      </c>
      <c r="L77" s="26">
        <v>1050</v>
      </c>
      <c r="M77" s="27">
        <f t="shared" si="36"/>
        <v>79346</v>
      </c>
      <c r="N77" s="25">
        <v>6000</v>
      </c>
      <c r="O77" s="25">
        <v>0</v>
      </c>
      <c r="P77" s="25">
        <v>0</v>
      </c>
      <c r="Q77" s="25">
        <v>0</v>
      </c>
      <c r="R77" s="25">
        <v>1400</v>
      </c>
      <c r="S77" s="25">
        <v>0</v>
      </c>
      <c r="T77" s="25">
        <v>60</v>
      </c>
      <c r="U77" s="25">
        <v>0</v>
      </c>
      <c r="V77" s="25">
        <v>200</v>
      </c>
      <c r="W77" s="25">
        <v>225</v>
      </c>
      <c r="X77" s="25">
        <v>0</v>
      </c>
      <c r="Y77" s="25">
        <f t="shared" si="37"/>
        <v>7885</v>
      </c>
      <c r="Z77" s="29">
        <f t="shared" si="30"/>
        <v>71461</v>
      </c>
      <c r="AA77" s="47"/>
      <c r="AB77" s="7">
        <f t="shared" si="31"/>
        <v>79346</v>
      </c>
      <c r="AC77" s="7">
        <f t="shared" si="32"/>
        <v>7885</v>
      </c>
      <c r="AD77" s="7">
        <f t="shared" si="33"/>
        <v>71461</v>
      </c>
      <c r="AE77" s="17">
        <f t="shared" si="38"/>
        <v>0</v>
      </c>
      <c r="AF77" s="7">
        <f t="shared" si="39"/>
        <v>0</v>
      </c>
      <c r="AG77" s="17">
        <f t="shared" si="40"/>
        <v>0</v>
      </c>
    </row>
    <row r="78" spans="1:33" s="5" customFormat="1" ht="16.5" customHeight="1" x14ac:dyDescent="0.25">
      <c r="A78" s="22">
        <v>76</v>
      </c>
      <c r="B78" s="23">
        <v>2224293</v>
      </c>
      <c r="C78" s="24">
        <v>14344487</v>
      </c>
      <c r="D78" s="25" t="s">
        <v>299</v>
      </c>
      <c r="E78" s="25" t="s">
        <v>297</v>
      </c>
      <c r="F78" s="26">
        <v>42490</v>
      </c>
      <c r="G78" s="24">
        <f t="shared" si="29"/>
        <v>65360</v>
      </c>
      <c r="H78" s="26">
        <v>0</v>
      </c>
      <c r="I78" s="26">
        <f t="shared" si="34"/>
        <v>13085</v>
      </c>
      <c r="J78" s="26">
        <f t="shared" si="35"/>
        <v>6536</v>
      </c>
      <c r="K78" s="26">
        <v>2000</v>
      </c>
      <c r="L78" s="26">
        <v>860</v>
      </c>
      <c r="M78" s="27">
        <f t="shared" si="36"/>
        <v>87841</v>
      </c>
      <c r="N78" s="25">
        <v>5000</v>
      </c>
      <c r="O78" s="25">
        <v>0</v>
      </c>
      <c r="P78" s="25">
        <v>0</v>
      </c>
      <c r="Q78" s="25">
        <v>0</v>
      </c>
      <c r="R78" s="25">
        <v>2000</v>
      </c>
      <c r="S78" s="25">
        <v>0</v>
      </c>
      <c r="T78" s="25">
        <v>60</v>
      </c>
      <c r="U78" s="25">
        <v>0</v>
      </c>
      <c r="V78" s="25">
        <v>200</v>
      </c>
      <c r="W78" s="25">
        <v>225</v>
      </c>
      <c r="X78" s="25">
        <v>0</v>
      </c>
      <c r="Y78" s="25">
        <f t="shared" si="37"/>
        <v>7485</v>
      </c>
      <c r="Z78" s="29">
        <f>M78-Y78</f>
        <v>80356</v>
      </c>
      <c r="AA78" s="47"/>
      <c r="AB78" s="7">
        <f t="shared" si="31"/>
        <v>87841</v>
      </c>
      <c r="AC78" s="7">
        <f t="shared" si="32"/>
        <v>7485</v>
      </c>
      <c r="AD78" s="7">
        <f t="shared" si="33"/>
        <v>80356</v>
      </c>
      <c r="AE78" s="17">
        <f t="shared" si="38"/>
        <v>0</v>
      </c>
      <c r="AF78" s="7">
        <f t="shared" si="39"/>
        <v>0</v>
      </c>
      <c r="AG78" s="17">
        <f t="shared" si="40"/>
        <v>0</v>
      </c>
    </row>
    <row r="79" spans="1:33" s="5" customFormat="1" ht="16.5" customHeight="1" x14ac:dyDescent="0.25">
      <c r="A79" s="22">
        <v>77</v>
      </c>
      <c r="B79" s="23">
        <v>2224319</v>
      </c>
      <c r="C79" s="24">
        <v>14344504</v>
      </c>
      <c r="D79" s="25" t="s">
        <v>184</v>
      </c>
      <c r="E79" s="25" t="s">
        <v>282</v>
      </c>
      <c r="F79" s="26">
        <v>46060</v>
      </c>
      <c r="G79" s="24">
        <f t="shared" si="29"/>
        <v>70850</v>
      </c>
      <c r="H79" s="26"/>
      <c r="I79" s="26">
        <f t="shared" si="34"/>
        <v>14184</v>
      </c>
      <c r="J79" s="26">
        <f t="shared" si="35"/>
        <v>7085</v>
      </c>
      <c r="K79" s="26">
        <v>2000</v>
      </c>
      <c r="L79" s="26">
        <v>935</v>
      </c>
      <c r="M79" s="27">
        <f t="shared" si="36"/>
        <v>95054</v>
      </c>
      <c r="N79" s="25">
        <v>10000</v>
      </c>
      <c r="O79" s="25">
        <v>0</v>
      </c>
      <c r="P79" s="25">
        <v>0</v>
      </c>
      <c r="Q79" s="25">
        <v>0</v>
      </c>
      <c r="R79" s="25">
        <v>1400</v>
      </c>
      <c r="S79" s="25">
        <v>0</v>
      </c>
      <c r="T79" s="25">
        <v>60</v>
      </c>
      <c r="U79" s="25">
        <v>0</v>
      </c>
      <c r="V79" s="25">
        <v>200</v>
      </c>
      <c r="W79" s="25">
        <v>225</v>
      </c>
      <c r="X79" s="25">
        <v>0</v>
      </c>
      <c r="Y79" s="25">
        <f t="shared" si="37"/>
        <v>11885</v>
      </c>
      <c r="Z79" s="29">
        <f>M79-Y79</f>
        <v>83169</v>
      </c>
      <c r="AA79" s="47"/>
      <c r="AB79" s="7">
        <f t="shared" si="31"/>
        <v>95054</v>
      </c>
      <c r="AC79" s="7">
        <f t="shared" si="32"/>
        <v>11885</v>
      </c>
      <c r="AD79" s="7">
        <f t="shared" si="33"/>
        <v>83169</v>
      </c>
      <c r="AE79" s="17">
        <f t="shared" si="38"/>
        <v>0</v>
      </c>
      <c r="AF79" s="7">
        <f t="shared" si="39"/>
        <v>0</v>
      </c>
      <c r="AG79" s="17">
        <f t="shared" si="40"/>
        <v>0</v>
      </c>
    </row>
    <row r="80" spans="1:33" s="34" customFormat="1" ht="65.25" customHeight="1" x14ac:dyDescent="0.25">
      <c r="A80" s="50" t="s">
        <v>310</v>
      </c>
      <c r="B80" s="50"/>
      <c r="C80" s="50"/>
      <c r="D80" s="50"/>
      <c r="E80" s="50"/>
      <c r="F80" s="36">
        <f t="shared" ref="F80:Z80" si="43">SUM(F3:F79)</f>
        <v>2955710</v>
      </c>
      <c r="G80" s="36">
        <f t="shared" si="43"/>
        <v>4563210</v>
      </c>
      <c r="H80" s="36">
        <f t="shared" si="43"/>
        <v>4510</v>
      </c>
      <c r="I80" s="36">
        <f t="shared" si="43"/>
        <v>913558</v>
      </c>
      <c r="J80" s="36">
        <f t="shared" si="43"/>
        <v>455193</v>
      </c>
      <c r="K80" s="36">
        <f t="shared" si="43"/>
        <v>148000</v>
      </c>
      <c r="L80" s="36">
        <f t="shared" si="43"/>
        <v>65130</v>
      </c>
      <c r="M80" s="36">
        <f t="shared" si="43"/>
        <v>6149601</v>
      </c>
      <c r="N80" s="37">
        <f t="shared" si="43"/>
        <v>337108</v>
      </c>
      <c r="O80" s="37">
        <f t="shared" si="43"/>
        <v>0</v>
      </c>
      <c r="P80" s="37">
        <f t="shared" si="43"/>
        <v>16500</v>
      </c>
      <c r="Q80" s="37">
        <f t="shared" si="43"/>
        <v>0</v>
      </c>
      <c r="R80" s="37">
        <f t="shared" si="43"/>
        <v>106050</v>
      </c>
      <c r="S80" s="37">
        <f t="shared" si="43"/>
        <v>0</v>
      </c>
      <c r="T80" s="37">
        <f t="shared" si="43"/>
        <v>3960</v>
      </c>
      <c r="U80" s="37">
        <f t="shared" si="43"/>
        <v>124756</v>
      </c>
      <c r="V80" s="37">
        <f t="shared" si="43"/>
        <v>15400</v>
      </c>
      <c r="W80" s="37">
        <f t="shared" si="43"/>
        <v>17025</v>
      </c>
      <c r="X80" s="37">
        <f t="shared" si="43"/>
        <v>0</v>
      </c>
      <c r="Y80" s="37">
        <f t="shared" si="43"/>
        <v>620799</v>
      </c>
      <c r="Z80" s="38">
        <f t="shared" si="43"/>
        <v>5528802</v>
      </c>
      <c r="AA80" s="47" t="str">
        <f>IFERROR(VLOOKUP(C80,INCREMENTS,8,FALSE),"")</f>
        <v/>
      </c>
      <c r="AB80" s="35"/>
      <c r="AC80" s="35"/>
      <c r="AD80" s="35"/>
      <c r="AE80" s="35"/>
      <c r="AF80" s="35"/>
      <c r="AG80" s="35"/>
    </row>
  </sheetData>
  <autoFilter ref="A2:AG80"/>
  <mergeCells count="2">
    <mergeCell ref="A1:Z1"/>
    <mergeCell ref="A80:E80"/>
  </mergeCells>
  <pageMargins left="0.25" right="0.25" top="0.43" bottom="0.36" header="0.3" footer="0.3"/>
  <pageSetup paperSize="9" scale="7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9"/>
  <sheetViews>
    <sheetView workbookViewId="0">
      <selection activeCell="E29" sqref="E29"/>
    </sheetView>
  </sheetViews>
  <sheetFormatPr defaultRowHeight="12.75" x14ac:dyDescent="0.2"/>
  <cols>
    <col min="1" max="1" width="15.7109375" style="101" bestFit="1" customWidth="1"/>
    <col min="2" max="2" width="33.28515625" style="101" customWidth="1"/>
    <col min="3" max="3" width="10.42578125" style="101" customWidth="1"/>
    <col min="4" max="4" width="13" style="101" customWidth="1"/>
    <col min="5" max="16384" width="9.140625" style="95"/>
  </cols>
  <sheetData>
    <row r="1" spans="1:4" x14ac:dyDescent="0.2">
      <c r="A1" s="96" t="s">
        <v>356</v>
      </c>
      <c r="B1" s="96" t="s">
        <v>357</v>
      </c>
      <c r="C1" s="96" t="s">
        <v>358</v>
      </c>
      <c r="D1" s="97" t="s">
        <v>362</v>
      </c>
    </row>
    <row r="2" spans="1:4" x14ac:dyDescent="0.2">
      <c r="A2" s="98">
        <v>14008285</v>
      </c>
      <c r="B2" s="98" t="s">
        <v>140</v>
      </c>
      <c r="C2" s="99" t="s">
        <v>361</v>
      </c>
      <c r="D2" s="100" t="s">
        <v>364</v>
      </c>
    </row>
    <row r="3" spans="1:4" x14ac:dyDescent="0.2">
      <c r="A3" s="98">
        <v>14340263</v>
      </c>
      <c r="B3" s="98" t="s">
        <v>174</v>
      </c>
      <c r="C3" s="98">
        <v>2207580</v>
      </c>
      <c r="D3" s="100" t="s">
        <v>364</v>
      </c>
    </row>
    <row r="4" spans="1:4" x14ac:dyDescent="0.2">
      <c r="A4" s="98">
        <v>14340374</v>
      </c>
      <c r="B4" s="98" t="s">
        <v>57</v>
      </c>
      <c r="C4" s="98">
        <v>2207713</v>
      </c>
      <c r="D4" s="100" t="s">
        <v>364</v>
      </c>
    </row>
    <row r="5" spans="1:4" x14ac:dyDescent="0.2">
      <c r="A5" s="98">
        <v>14340912</v>
      </c>
      <c r="B5" s="98" t="s">
        <v>225</v>
      </c>
      <c r="C5" s="98">
        <v>2208458</v>
      </c>
      <c r="D5" s="100" t="s">
        <v>363</v>
      </c>
    </row>
    <row r="6" spans="1:4" x14ac:dyDescent="0.2">
      <c r="A6" s="98">
        <v>14341708</v>
      </c>
      <c r="B6" s="98" t="s">
        <v>46</v>
      </c>
      <c r="C6" s="98">
        <v>2214132</v>
      </c>
      <c r="D6" s="100" t="s">
        <v>363</v>
      </c>
    </row>
    <row r="7" spans="1:4" x14ac:dyDescent="0.2">
      <c r="A7" s="98">
        <v>14342258</v>
      </c>
      <c r="B7" s="98" t="s">
        <v>26</v>
      </c>
      <c r="C7" s="98">
        <v>2215020</v>
      </c>
      <c r="D7" s="100" t="s">
        <v>363</v>
      </c>
    </row>
    <row r="8" spans="1:4" x14ac:dyDescent="0.2">
      <c r="A8" s="98">
        <v>14342283</v>
      </c>
      <c r="B8" s="98" t="s">
        <v>29</v>
      </c>
      <c r="C8" s="98">
        <v>2215047</v>
      </c>
      <c r="D8" s="100" t="s">
        <v>363</v>
      </c>
    </row>
    <row r="9" spans="1:4" x14ac:dyDescent="0.2">
      <c r="A9" s="98">
        <v>14343135</v>
      </c>
      <c r="B9" s="98" t="s">
        <v>77</v>
      </c>
      <c r="C9" s="98">
        <v>2219017</v>
      </c>
      <c r="D9" s="100" t="s">
        <v>363</v>
      </c>
    </row>
    <row r="10" spans="1:4" x14ac:dyDescent="0.2">
      <c r="A10" s="98">
        <v>14343334</v>
      </c>
      <c r="B10" s="98" t="s">
        <v>70</v>
      </c>
      <c r="C10" s="98">
        <v>2219276</v>
      </c>
      <c r="D10" s="100" t="s">
        <v>363</v>
      </c>
    </row>
    <row r="11" spans="1:4" x14ac:dyDescent="0.2">
      <c r="A11" s="98">
        <v>14344389</v>
      </c>
      <c r="B11" s="98" t="s">
        <v>153</v>
      </c>
      <c r="C11" s="98">
        <v>2224170</v>
      </c>
      <c r="D11" s="100" t="s">
        <v>364</v>
      </c>
    </row>
    <row r="12" spans="1:4" x14ac:dyDescent="0.2">
      <c r="A12" s="98">
        <v>14344396</v>
      </c>
      <c r="B12" s="98" t="s">
        <v>35</v>
      </c>
      <c r="C12" s="98">
        <v>2224177</v>
      </c>
      <c r="D12" s="100" t="s">
        <v>363</v>
      </c>
    </row>
    <row r="13" spans="1:4" x14ac:dyDescent="0.2">
      <c r="A13" s="98">
        <v>14344399</v>
      </c>
      <c r="B13" s="98" t="s">
        <v>99</v>
      </c>
      <c r="C13" s="98">
        <v>2224180</v>
      </c>
      <c r="D13" s="100" t="s">
        <v>368</v>
      </c>
    </row>
    <row r="14" spans="1:4" x14ac:dyDescent="0.2">
      <c r="A14" s="98">
        <v>14344403</v>
      </c>
      <c r="B14" s="98" t="s">
        <v>32</v>
      </c>
      <c r="C14" s="98">
        <v>2224186</v>
      </c>
      <c r="D14" s="100" t="s">
        <v>364</v>
      </c>
    </row>
    <row r="15" spans="1:4" x14ac:dyDescent="0.2">
      <c r="A15" s="98">
        <v>14344404</v>
      </c>
      <c r="B15" s="98" t="s">
        <v>145</v>
      </c>
      <c r="C15" s="98">
        <v>2224187</v>
      </c>
      <c r="D15" s="100" t="s">
        <v>364</v>
      </c>
    </row>
    <row r="16" spans="1:4" x14ac:dyDescent="0.2">
      <c r="A16" s="98">
        <v>14344410</v>
      </c>
      <c r="B16" s="98" t="s">
        <v>196</v>
      </c>
      <c r="C16" s="98">
        <v>2224197</v>
      </c>
      <c r="D16" s="100" t="s">
        <v>364</v>
      </c>
    </row>
    <row r="17" spans="1:4" x14ac:dyDescent="0.2">
      <c r="A17" s="98">
        <v>14344415</v>
      </c>
      <c r="B17" s="98" t="s">
        <v>125</v>
      </c>
      <c r="C17" s="98">
        <v>2224202</v>
      </c>
      <c r="D17" s="100" t="s">
        <v>364</v>
      </c>
    </row>
    <row r="18" spans="1:4" x14ac:dyDescent="0.2">
      <c r="A18" s="98">
        <v>14344416</v>
      </c>
      <c r="B18" s="98" t="s">
        <v>199</v>
      </c>
      <c r="C18" s="98">
        <v>2224203</v>
      </c>
      <c r="D18" s="100" t="s">
        <v>364</v>
      </c>
    </row>
    <row r="19" spans="1:4" x14ac:dyDescent="0.2">
      <c r="A19" s="98">
        <v>14344418</v>
      </c>
      <c r="B19" s="98" t="s">
        <v>122</v>
      </c>
      <c r="C19" s="98">
        <v>2224207</v>
      </c>
      <c r="D19" s="100" t="s">
        <v>363</v>
      </c>
    </row>
    <row r="20" spans="1:4" x14ac:dyDescent="0.2">
      <c r="A20" s="98">
        <v>14344420</v>
      </c>
      <c r="B20" s="98" t="s">
        <v>24</v>
      </c>
      <c r="C20" s="98">
        <v>2224209</v>
      </c>
      <c r="D20" s="100" t="s">
        <v>364</v>
      </c>
    </row>
    <row r="21" spans="1:4" x14ac:dyDescent="0.2">
      <c r="A21" s="98">
        <v>14344424</v>
      </c>
      <c r="B21" s="98" t="s">
        <v>360</v>
      </c>
      <c r="C21" s="98">
        <v>2224213</v>
      </c>
      <c r="D21" s="100" t="s">
        <v>364</v>
      </c>
    </row>
    <row r="22" spans="1:4" x14ac:dyDescent="0.2">
      <c r="A22" s="98">
        <v>14344425</v>
      </c>
      <c r="B22" s="98" t="s">
        <v>128</v>
      </c>
      <c r="C22" s="98">
        <v>2224214</v>
      </c>
      <c r="D22" s="100" t="s">
        <v>364</v>
      </c>
    </row>
    <row r="23" spans="1:4" x14ac:dyDescent="0.2">
      <c r="A23" s="98">
        <v>14344429</v>
      </c>
      <c r="B23" s="98" t="s">
        <v>85</v>
      </c>
      <c r="C23" s="98">
        <v>2224219</v>
      </c>
      <c r="D23" s="100" t="s">
        <v>364</v>
      </c>
    </row>
    <row r="24" spans="1:4" x14ac:dyDescent="0.2">
      <c r="A24" s="98">
        <v>14344431</v>
      </c>
      <c r="B24" s="98" t="s">
        <v>103</v>
      </c>
      <c r="C24" s="98">
        <v>2224223</v>
      </c>
      <c r="D24" s="100" t="s">
        <v>363</v>
      </c>
    </row>
    <row r="25" spans="1:4" x14ac:dyDescent="0.2">
      <c r="A25" s="98">
        <v>14344432</v>
      </c>
      <c r="B25" s="98" t="s">
        <v>185</v>
      </c>
      <c r="C25" s="98">
        <v>2224224</v>
      </c>
      <c r="D25" s="100" t="s">
        <v>367</v>
      </c>
    </row>
    <row r="26" spans="1:4" x14ac:dyDescent="0.2">
      <c r="A26" s="98">
        <v>14344435</v>
      </c>
      <c r="B26" s="98" t="s">
        <v>79</v>
      </c>
      <c r="C26" s="98">
        <v>2224227</v>
      </c>
      <c r="D26" s="100" t="s">
        <v>364</v>
      </c>
    </row>
    <row r="27" spans="1:4" x14ac:dyDescent="0.2">
      <c r="A27" s="98">
        <v>14344436</v>
      </c>
      <c r="B27" s="98" t="s">
        <v>213</v>
      </c>
      <c r="C27" s="98">
        <v>2224228</v>
      </c>
      <c r="D27" s="100" t="s">
        <v>363</v>
      </c>
    </row>
    <row r="28" spans="1:4" x14ac:dyDescent="0.2">
      <c r="A28" s="98">
        <v>14344437</v>
      </c>
      <c r="B28" s="98" t="s">
        <v>17</v>
      </c>
      <c r="C28" s="98">
        <v>2224229</v>
      </c>
      <c r="D28" s="100" t="s">
        <v>364</v>
      </c>
    </row>
    <row r="29" spans="1:4" x14ac:dyDescent="0.2">
      <c r="A29" s="98">
        <v>14344438</v>
      </c>
      <c r="B29" s="98" t="s">
        <v>80</v>
      </c>
      <c r="C29" s="98">
        <v>2224230</v>
      </c>
      <c r="D29" s="100" t="s">
        <v>364</v>
      </c>
    </row>
    <row r="30" spans="1:4" x14ac:dyDescent="0.2">
      <c r="A30" s="98">
        <v>14344442</v>
      </c>
      <c r="B30" s="98" t="s">
        <v>216</v>
      </c>
      <c r="C30" s="98">
        <v>2224236</v>
      </c>
      <c r="D30" s="100" t="s">
        <v>363</v>
      </c>
    </row>
    <row r="31" spans="1:4" x14ac:dyDescent="0.2">
      <c r="A31" s="98">
        <v>14344447</v>
      </c>
      <c r="B31" s="98" t="s">
        <v>19</v>
      </c>
      <c r="C31" s="98">
        <v>2224242</v>
      </c>
      <c r="D31" s="100" t="s">
        <v>364</v>
      </c>
    </row>
    <row r="32" spans="1:4" x14ac:dyDescent="0.2">
      <c r="A32" s="98">
        <v>14344456</v>
      </c>
      <c r="B32" s="98" t="s">
        <v>132</v>
      </c>
      <c r="C32" s="98">
        <v>2224252</v>
      </c>
      <c r="D32" s="100" t="s">
        <v>364</v>
      </c>
    </row>
    <row r="33" spans="1:4" x14ac:dyDescent="0.2">
      <c r="A33" s="98">
        <v>14344457</v>
      </c>
      <c r="B33" s="98" t="s">
        <v>68</v>
      </c>
      <c r="C33" s="98">
        <v>2224253</v>
      </c>
      <c r="D33" s="100" t="s">
        <v>364</v>
      </c>
    </row>
    <row r="34" spans="1:4" x14ac:dyDescent="0.2">
      <c r="A34" s="98">
        <v>14344460</v>
      </c>
      <c r="B34" s="98" t="s">
        <v>173</v>
      </c>
      <c r="C34" s="98">
        <v>2224256</v>
      </c>
      <c r="D34" s="100" t="s">
        <v>364</v>
      </c>
    </row>
    <row r="35" spans="1:4" x14ac:dyDescent="0.2">
      <c r="A35" s="98">
        <v>14344461</v>
      </c>
      <c r="B35" s="98" t="s">
        <v>215</v>
      </c>
      <c r="C35" s="98">
        <v>2224257</v>
      </c>
      <c r="D35" s="100" t="s">
        <v>364</v>
      </c>
    </row>
    <row r="36" spans="1:4" x14ac:dyDescent="0.2">
      <c r="A36" s="98">
        <v>14344462</v>
      </c>
      <c r="B36" s="98" t="s">
        <v>13</v>
      </c>
      <c r="C36" s="98">
        <v>2224258</v>
      </c>
      <c r="D36" s="100" t="s">
        <v>364</v>
      </c>
    </row>
    <row r="37" spans="1:4" x14ac:dyDescent="0.2">
      <c r="A37" s="98">
        <v>14344463</v>
      </c>
      <c r="B37" s="98" t="s">
        <v>167</v>
      </c>
      <c r="C37" s="98">
        <v>2224260</v>
      </c>
      <c r="D37" s="100" t="s">
        <v>364</v>
      </c>
    </row>
    <row r="38" spans="1:4" x14ac:dyDescent="0.2">
      <c r="A38" s="98">
        <v>14344469</v>
      </c>
      <c r="B38" s="98" t="s">
        <v>209</v>
      </c>
      <c r="C38" s="98">
        <v>2224268</v>
      </c>
      <c r="D38" s="100" t="s">
        <v>364</v>
      </c>
    </row>
    <row r="39" spans="1:4" x14ac:dyDescent="0.2">
      <c r="A39" s="98">
        <v>14344470</v>
      </c>
      <c r="B39" s="98" t="s">
        <v>143</v>
      </c>
      <c r="C39" s="98">
        <v>2224269</v>
      </c>
      <c r="D39" s="100" t="s">
        <v>364</v>
      </c>
    </row>
    <row r="40" spans="1:4" x14ac:dyDescent="0.2">
      <c r="A40" s="98">
        <v>14344471</v>
      </c>
      <c r="B40" s="98" t="s">
        <v>183</v>
      </c>
      <c r="C40" s="98">
        <v>2224272</v>
      </c>
      <c r="D40" s="100" t="s">
        <v>363</v>
      </c>
    </row>
    <row r="41" spans="1:4" x14ac:dyDescent="0.2">
      <c r="A41" s="98">
        <v>14344472</v>
      </c>
      <c r="B41" s="98" t="s">
        <v>31</v>
      </c>
      <c r="C41" s="98">
        <v>2224273</v>
      </c>
      <c r="D41" s="100" t="s">
        <v>364</v>
      </c>
    </row>
    <row r="42" spans="1:4" x14ac:dyDescent="0.2">
      <c r="A42" s="98">
        <v>14344475</v>
      </c>
      <c r="B42" s="98" t="s">
        <v>201</v>
      </c>
      <c r="C42" s="98">
        <v>2224276</v>
      </c>
      <c r="D42" s="100" t="s">
        <v>364</v>
      </c>
    </row>
    <row r="43" spans="1:4" x14ac:dyDescent="0.2">
      <c r="A43" s="98">
        <v>14344478</v>
      </c>
      <c r="B43" s="98" t="s">
        <v>182</v>
      </c>
      <c r="C43" s="98">
        <v>2224284</v>
      </c>
      <c r="D43" s="100" t="s">
        <v>364</v>
      </c>
    </row>
    <row r="44" spans="1:4" x14ac:dyDescent="0.2">
      <c r="A44" s="98">
        <v>14344479</v>
      </c>
      <c r="B44" s="98" t="s">
        <v>165</v>
      </c>
      <c r="C44" s="98">
        <v>2224285</v>
      </c>
      <c r="D44" s="100" t="s">
        <v>364</v>
      </c>
    </row>
    <row r="45" spans="1:4" x14ac:dyDescent="0.2">
      <c r="A45" s="98">
        <v>14344482</v>
      </c>
      <c r="B45" s="98" t="s">
        <v>127</v>
      </c>
      <c r="C45" s="98">
        <v>2224288</v>
      </c>
      <c r="D45" s="100" t="s">
        <v>364</v>
      </c>
    </row>
    <row r="46" spans="1:4" x14ac:dyDescent="0.2">
      <c r="A46" s="98">
        <v>14344487</v>
      </c>
      <c r="B46" s="98" t="s">
        <v>217</v>
      </c>
      <c r="C46" s="98">
        <v>2224293</v>
      </c>
      <c r="D46" s="100" t="s">
        <v>363</v>
      </c>
    </row>
    <row r="47" spans="1:4" x14ac:dyDescent="0.2">
      <c r="A47" s="98">
        <v>14344491</v>
      </c>
      <c r="B47" s="98" t="s">
        <v>198</v>
      </c>
      <c r="C47" s="98">
        <v>2224300</v>
      </c>
      <c r="D47" s="100" t="s">
        <v>364</v>
      </c>
    </row>
    <row r="48" spans="1:4" x14ac:dyDescent="0.2">
      <c r="A48" s="98">
        <v>14344497</v>
      </c>
      <c r="B48" s="98" t="s">
        <v>166</v>
      </c>
      <c r="C48" s="98">
        <v>2224307</v>
      </c>
      <c r="D48" s="100" t="s">
        <v>364</v>
      </c>
    </row>
    <row r="49" spans="1:4" x14ac:dyDescent="0.2">
      <c r="A49" s="98">
        <v>14344500</v>
      </c>
      <c r="B49" s="98" t="s">
        <v>188</v>
      </c>
      <c r="C49" s="98">
        <v>2224312</v>
      </c>
      <c r="D49" s="100" t="s">
        <v>364</v>
      </c>
    </row>
    <row r="50" spans="1:4" x14ac:dyDescent="0.2">
      <c r="A50" s="98">
        <v>14344502</v>
      </c>
      <c r="B50" s="98" t="s">
        <v>218</v>
      </c>
      <c r="C50" s="98">
        <v>2224317</v>
      </c>
      <c r="D50" s="100" t="s">
        <v>363</v>
      </c>
    </row>
    <row r="51" spans="1:4" x14ac:dyDescent="0.2">
      <c r="A51" s="98">
        <v>14344503</v>
      </c>
      <c r="B51" s="98" t="s">
        <v>168</v>
      </c>
      <c r="C51" s="98">
        <v>2224318</v>
      </c>
      <c r="D51" s="100" t="s">
        <v>364</v>
      </c>
    </row>
    <row r="52" spans="1:4" x14ac:dyDescent="0.2">
      <c r="A52" s="98">
        <v>14344504</v>
      </c>
      <c r="B52" s="98" t="s">
        <v>184</v>
      </c>
      <c r="C52" s="98">
        <v>2224319</v>
      </c>
      <c r="D52" s="100" t="s">
        <v>363</v>
      </c>
    </row>
    <row r="53" spans="1:4" x14ac:dyDescent="0.2">
      <c r="A53" s="98">
        <v>14344506</v>
      </c>
      <c r="B53" s="98" t="s">
        <v>214</v>
      </c>
      <c r="C53" s="98">
        <v>2224324</v>
      </c>
      <c r="D53" s="100" t="s">
        <v>363</v>
      </c>
    </row>
    <row r="54" spans="1:4" x14ac:dyDescent="0.2">
      <c r="A54" s="98">
        <v>14344507</v>
      </c>
      <c r="B54" s="98" t="s">
        <v>148</v>
      </c>
      <c r="C54" s="98">
        <v>2224325</v>
      </c>
      <c r="D54" s="100" t="s">
        <v>364</v>
      </c>
    </row>
    <row r="55" spans="1:4" x14ac:dyDescent="0.2">
      <c r="A55" s="98">
        <v>14344509</v>
      </c>
      <c r="B55" s="98" t="s">
        <v>195</v>
      </c>
      <c r="C55" s="98">
        <v>2224327</v>
      </c>
      <c r="D55" s="100" t="s">
        <v>364</v>
      </c>
    </row>
    <row r="56" spans="1:4" x14ac:dyDescent="0.2">
      <c r="A56" s="98">
        <v>14344511</v>
      </c>
      <c r="B56" s="98" t="s">
        <v>206</v>
      </c>
      <c r="C56" s="98">
        <v>2224332</v>
      </c>
      <c r="D56" s="100" t="s">
        <v>364</v>
      </c>
    </row>
    <row r="57" spans="1:4" x14ac:dyDescent="0.2">
      <c r="A57" s="98">
        <v>14344513</v>
      </c>
      <c r="B57" s="98" t="s">
        <v>176</v>
      </c>
      <c r="C57" s="98">
        <v>2224334</v>
      </c>
      <c r="D57" s="100" t="s">
        <v>364</v>
      </c>
    </row>
    <row r="58" spans="1:4" x14ac:dyDescent="0.2">
      <c r="A58" s="98">
        <v>14344518</v>
      </c>
      <c r="B58" s="98" t="s">
        <v>157</v>
      </c>
      <c r="C58" s="98">
        <v>2224343</v>
      </c>
      <c r="D58" s="100" t="s">
        <v>364</v>
      </c>
    </row>
    <row r="59" spans="1:4" x14ac:dyDescent="0.2">
      <c r="A59" s="98">
        <v>14344521</v>
      </c>
      <c r="B59" s="98" t="s">
        <v>142</v>
      </c>
      <c r="C59" s="98">
        <v>2224346</v>
      </c>
      <c r="D59" s="100" t="s">
        <v>364</v>
      </c>
    </row>
    <row r="60" spans="1:4" x14ac:dyDescent="0.2">
      <c r="A60" s="98">
        <v>14344522</v>
      </c>
      <c r="B60" s="98" t="s">
        <v>152</v>
      </c>
      <c r="C60" s="98">
        <v>2224347</v>
      </c>
      <c r="D60" s="100" t="s">
        <v>364</v>
      </c>
    </row>
    <row r="61" spans="1:4" x14ac:dyDescent="0.2">
      <c r="A61" s="98">
        <v>14344523</v>
      </c>
      <c r="B61" s="98" t="s">
        <v>151</v>
      </c>
      <c r="C61" s="98">
        <v>2224348</v>
      </c>
      <c r="D61" s="100" t="s">
        <v>364</v>
      </c>
    </row>
    <row r="62" spans="1:4" x14ac:dyDescent="0.2">
      <c r="A62" s="98">
        <v>14344524</v>
      </c>
      <c r="B62" s="98" t="s">
        <v>149</v>
      </c>
      <c r="C62" s="98">
        <v>2224353</v>
      </c>
      <c r="D62" s="100" t="s">
        <v>364</v>
      </c>
    </row>
    <row r="63" spans="1:4" x14ac:dyDescent="0.2">
      <c r="A63" s="98">
        <v>14344527</v>
      </c>
      <c r="B63" s="98" t="s">
        <v>124</v>
      </c>
      <c r="C63" s="98">
        <v>2224356</v>
      </c>
      <c r="D63" s="100" t="s">
        <v>364</v>
      </c>
    </row>
    <row r="64" spans="1:4" x14ac:dyDescent="0.2">
      <c r="A64" s="98">
        <v>14344530</v>
      </c>
      <c r="B64" s="98" t="s">
        <v>144</v>
      </c>
      <c r="C64" s="98">
        <v>2224360</v>
      </c>
      <c r="D64" s="100" t="s">
        <v>364</v>
      </c>
    </row>
    <row r="65" spans="1:4" x14ac:dyDescent="0.2">
      <c r="A65" s="98">
        <v>14344532</v>
      </c>
      <c r="B65" s="98" t="s">
        <v>212</v>
      </c>
      <c r="C65" s="98">
        <v>2224363</v>
      </c>
      <c r="D65" s="100" t="s">
        <v>364</v>
      </c>
    </row>
    <row r="66" spans="1:4" x14ac:dyDescent="0.2">
      <c r="A66" s="98">
        <v>14344533</v>
      </c>
      <c r="B66" s="98" t="s">
        <v>219</v>
      </c>
      <c r="C66" s="98">
        <v>2224364</v>
      </c>
      <c r="D66" s="100" t="s">
        <v>363</v>
      </c>
    </row>
    <row r="67" spans="1:4" x14ac:dyDescent="0.2">
      <c r="A67" s="98">
        <v>14344534</v>
      </c>
      <c r="B67" s="98" t="s">
        <v>134</v>
      </c>
      <c r="C67" s="98">
        <v>2224365</v>
      </c>
      <c r="D67" s="100" t="s">
        <v>364</v>
      </c>
    </row>
    <row r="68" spans="1:4" x14ac:dyDescent="0.2">
      <c r="A68" s="98">
        <v>14344537</v>
      </c>
      <c r="B68" s="98" t="s">
        <v>162</v>
      </c>
      <c r="C68" s="98">
        <v>2224369</v>
      </c>
      <c r="D68" s="100" t="s">
        <v>364</v>
      </c>
    </row>
    <row r="69" spans="1:4" x14ac:dyDescent="0.2">
      <c r="A69" s="98">
        <v>14344618</v>
      </c>
      <c r="B69" s="98" t="s">
        <v>220</v>
      </c>
      <c r="C69" s="98">
        <v>2224528</v>
      </c>
      <c r="D69" s="100" t="s">
        <v>363</v>
      </c>
    </row>
    <row r="70" spans="1:4" x14ac:dyDescent="0.2">
      <c r="A70" s="98">
        <v>14344702</v>
      </c>
      <c r="B70" s="98" t="s">
        <v>139</v>
      </c>
      <c r="C70" s="98">
        <v>2224633</v>
      </c>
      <c r="D70" s="100" t="s">
        <v>364</v>
      </c>
    </row>
    <row r="71" spans="1:4" x14ac:dyDescent="0.2">
      <c r="A71" s="98">
        <v>14344705</v>
      </c>
      <c r="B71" s="98" t="s">
        <v>67</v>
      </c>
      <c r="C71" s="98">
        <v>2224637</v>
      </c>
      <c r="D71" s="100" t="s">
        <v>364</v>
      </c>
    </row>
    <row r="72" spans="1:4" x14ac:dyDescent="0.2">
      <c r="A72" s="98">
        <v>14344706</v>
      </c>
      <c r="B72" s="98" t="s">
        <v>101</v>
      </c>
      <c r="C72" s="98">
        <v>2224638</v>
      </c>
      <c r="D72" s="100" t="s">
        <v>364</v>
      </c>
    </row>
    <row r="73" spans="1:4" x14ac:dyDescent="0.2">
      <c r="A73" s="98">
        <v>14344708</v>
      </c>
      <c r="B73" s="98" t="s">
        <v>97</v>
      </c>
      <c r="C73" s="98">
        <v>2224641</v>
      </c>
      <c r="D73" s="100" t="s">
        <v>366</v>
      </c>
    </row>
    <row r="74" spans="1:4" x14ac:dyDescent="0.2">
      <c r="A74" s="98">
        <v>14344709</v>
      </c>
      <c r="B74" s="98" t="s">
        <v>9</v>
      </c>
      <c r="C74" s="98">
        <v>2224642</v>
      </c>
      <c r="D74" s="100" t="s">
        <v>364</v>
      </c>
    </row>
    <row r="75" spans="1:4" x14ac:dyDescent="0.2">
      <c r="A75" s="98">
        <v>14344711</v>
      </c>
      <c r="B75" s="98" t="s">
        <v>11</v>
      </c>
      <c r="C75" s="98">
        <v>2224644</v>
      </c>
      <c r="D75" s="100" t="s">
        <v>364</v>
      </c>
    </row>
    <row r="76" spans="1:4" x14ac:dyDescent="0.2">
      <c r="A76" s="98">
        <v>14344719</v>
      </c>
      <c r="B76" s="98" t="s">
        <v>104</v>
      </c>
      <c r="C76" s="98">
        <v>2224657</v>
      </c>
      <c r="D76" s="100" t="s">
        <v>364</v>
      </c>
    </row>
    <row r="77" spans="1:4" x14ac:dyDescent="0.2">
      <c r="A77" s="98">
        <v>14344721</v>
      </c>
      <c r="B77" s="98" t="s">
        <v>76</v>
      </c>
      <c r="C77" s="98">
        <v>2224660</v>
      </c>
      <c r="D77" s="100" t="s">
        <v>364</v>
      </c>
    </row>
    <row r="78" spans="1:4" x14ac:dyDescent="0.2">
      <c r="A78" s="98">
        <v>14344725</v>
      </c>
      <c r="B78" s="98" t="s">
        <v>126</v>
      </c>
      <c r="C78" s="98">
        <v>2224665</v>
      </c>
      <c r="D78" s="100" t="s">
        <v>364</v>
      </c>
    </row>
    <row r="79" spans="1:4" x14ac:dyDescent="0.2">
      <c r="A79" s="98">
        <v>14344726</v>
      </c>
      <c r="B79" s="98" t="s">
        <v>64</v>
      </c>
      <c r="C79" s="98">
        <v>2224667</v>
      </c>
      <c r="D79" s="100" t="s">
        <v>364</v>
      </c>
    </row>
    <row r="80" spans="1:4" x14ac:dyDescent="0.2">
      <c r="A80" s="98">
        <v>14344732</v>
      </c>
      <c r="B80" s="98" t="s">
        <v>191</v>
      </c>
      <c r="C80" s="98">
        <v>2224675</v>
      </c>
      <c r="D80" s="100" t="s">
        <v>364</v>
      </c>
    </row>
    <row r="81" spans="1:4" x14ac:dyDescent="0.2">
      <c r="A81" s="98">
        <v>14344733</v>
      </c>
      <c r="B81" s="98" t="s">
        <v>62</v>
      </c>
      <c r="C81" s="98">
        <v>2224676</v>
      </c>
      <c r="D81" s="100" t="s">
        <v>363</v>
      </c>
    </row>
    <row r="82" spans="1:4" x14ac:dyDescent="0.2">
      <c r="A82" s="98">
        <v>14344736</v>
      </c>
      <c r="B82" s="98" t="s">
        <v>146</v>
      </c>
      <c r="C82" s="98">
        <v>2224679</v>
      </c>
      <c r="D82" s="100" t="s">
        <v>364</v>
      </c>
    </row>
    <row r="83" spans="1:4" x14ac:dyDescent="0.2">
      <c r="A83" s="98">
        <v>14344742</v>
      </c>
      <c r="B83" s="98" t="s">
        <v>175</v>
      </c>
      <c r="C83" s="98">
        <v>2224687</v>
      </c>
      <c r="D83" s="100" t="s">
        <v>364</v>
      </c>
    </row>
    <row r="84" spans="1:4" x14ac:dyDescent="0.2">
      <c r="A84" s="98">
        <v>14344745</v>
      </c>
      <c r="B84" s="98" t="s">
        <v>204</v>
      </c>
      <c r="C84" s="98">
        <v>2224690</v>
      </c>
      <c r="D84" s="100" t="s">
        <v>364</v>
      </c>
    </row>
    <row r="85" spans="1:4" x14ac:dyDescent="0.2">
      <c r="A85" s="98">
        <v>14344756</v>
      </c>
      <c r="B85" s="98" t="s">
        <v>65</v>
      </c>
      <c r="C85" s="98">
        <v>2224703</v>
      </c>
      <c r="D85" s="100" t="s">
        <v>364</v>
      </c>
    </row>
    <row r="86" spans="1:4" x14ac:dyDescent="0.2">
      <c r="A86" s="98">
        <v>14344758</v>
      </c>
      <c r="B86" s="98" t="s">
        <v>154</v>
      </c>
      <c r="C86" s="98">
        <v>2224705</v>
      </c>
      <c r="D86" s="100" t="s">
        <v>364</v>
      </c>
    </row>
    <row r="87" spans="1:4" x14ac:dyDescent="0.2">
      <c r="A87" s="98">
        <v>14344760</v>
      </c>
      <c r="B87" s="98" t="s">
        <v>49</v>
      </c>
      <c r="C87" s="98">
        <v>2224707</v>
      </c>
      <c r="D87" s="100" t="s">
        <v>364</v>
      </c>
    </row>
    <row r="88" spans="1:4" x14ac:dyDescent="0.2">
      <c r="A88" s="98">
        <v>14344764</v>
      </c>
      <c r="B88" s="98" t="s">
        <v>170</v>
      </c>
      <c r="C88" s="98">
        <v>2224711</v>
      </c>
      <c r="D88" s="100" t="s">
        <v>364</v>
      </c>
    </row>
    <row r="89" spans="1:4" x14ac:dyDescent="0.2">
      <c r="A89" s="98">
        <v>14344788</v>
      </c>
      <c r="B89" s="98" t="s">
        <v>178</v>
      </c>
      <c r="C89" s="98">
        <v>2224742</v>
      </c>
      <c r="D89" s="100" t="s">
        <v>364</v>
      </c>
    </row>
    <row r="90" spans="1:4" x14ac:dyDescent="0.2">
      <c r="A90" s="98">
        <v>14344794</v>
      </c>
      <c r="B90" s="98" t="s">
        <v>222</v>
      </c>
      <c r="C90" s="98">
        <v>2224754</v>
      </c>
      <c r="D90" s="100" t="s">
        <v>363</v>
      </c>
    </row>
    <row r="91" spans="1:4" x14ac:dyDescent="0.2">
      <c r="A91" s="98">
        <v>14344796</v>
      </c>
      <c r="B91" s="98" t="s">
        <v>187</v>
      </c>
      <c r="C91" s="98">
        <v>2224756</v>
      </c>
      <c r="D91" s="100" t="s">
        <v>364</v>
      </c>
    </row>
    <row r="92" spans="1:4" x14ac:dyDescent="0.2">
      <c r="A92" s="98">
        <v>14344807</v>
      </c>
      <c r="B92" s="98" t="s">
        <v>131</v>
      </c>
      <c r="C92" s="98">
        <v>2224768</v>
      </c>
      <c r="D92" s="100" t="s">
        <v>364</v>
      </c>
    </row>
    <row r="93" spans="1:4" x14ac:dyDescent="0.2">
      <c r="A93" s="98">
        <v>14344811</v>
      </c>
      <c r="B93" s="98" t="s">
        <v>136</v>
      </c>
      <c r="C93" s="98">
        <v>2224773</v>
      </c>
      <c r="D93" s="100" t="s">
        <v>364</v>
      </c>
    </row>
    <row r="94" spans="1:4" x14ac:dyDescent="0.2">
      <c r="A94" s="98">
        <v>14344813</v>
      </c>
      <c r="B94" s="98" t="s">
        <v>181</v>
      </c>
      <c r="C94" s="98">
        <v>2224776</v>
      </c>
      <c r="D94" s="100" t="s">
        <v>364</v>
      </c>
    </row>
    <row r="95" spans="1:4" x14ac:dyDescent="0.2">
      <c r="A95" s="98">
        <v>14344825</v>
      </c>
      <c r="B95" s="98" t="s">
        <v>205</v>
      </c>
      <c r="C95" s="98">
        <v>2224792</v>
      </c>
      <c r="D95" s="100" t="s">
        <v>364</v>
      </c>
    </row>
    <row r="96" spans="1:4" x14ac:dyDescent="0.2">
      <c r="A96" s="98">
        <v>14345861</v>
      </c>
      <c r="B96" s="98" t="s">
        <v>223</v>
      </c>
      <c r="C96" s="98">
        <v>2229084</v>
      </c>
      <c r="D96" s="100" t="s">
        <v>364</v>
      </c>
    </row>
    <row r="97" spans="1:4" x14ac:dyDescent="0.2">
      <c r="A97" s="98">
        <v>14345869</v>
      </c>
      <c r="B97" s="98" t="s">
        <v>38</v>
      </c>
      <c r="C97" s="98">
        <v>2229092</v>
      </c>
      <c r="D97" s="100" t="s">
        <v>363</v>
      </c>
    </row>
    <row r="98" spans="1:4" x14ac:dyDescent="0.2">
      <c r="A98" s="98">
        <v>14345873</v>
      </c>
      <c r="B98" s="98" t="s">
        <v>123</v>
      </c>
      <c r="C98" s="98">
        <v>2229098</v>
      </c>
      <c r="D98" s="100" t="s">
        <v>364</v>
      </c>
    </row>
    <row r="99" spans="1:4" x14ac:dyDescent="0.2">
      <c r="A99" s="98">
        <v>14345931</v>
      </c>
      <c r="B99" s="98" t="s">
        <v>169</v>
      </c>
      <c r="C99" s="98">
        <v>2229168</v>
      </c>
      <c r="D99" s="100" t="s">
        <v>364</v>
      </c>
    </row>
    <row r="100" spans="1:4" x14ac:dyDescent="0.2">
      <c r="A100" s="98">
        <v>14346060</v>
      </c>
      <c r="B100" s="98" t="s">
        <v>41</v>
      </c>
      <c r="C100" s="98">
        <v>2229330</v>
      </c>
      <c r="D100" s="100" t="s">
        <v>363</v>
      </c>
    </row>
    <row r="101" spans="1:4" x14ac:dyDescent="0.2">
      <c r="A101" s="98">
        <v>14346223</v>
      </c>
      <c r="B101" s="98" t="s">
        <v>58</v>
      </c>
      <c r="C101" s="98">
        <v>2229524</v>
      </c>
      <c r="D101" s="100" t="s">
        <v>363</v>
      </c>
    </row>
    <row r="102" spans="1:4" x14ac:dyDescent="0.2">
      <c r="A102" s="98">
        <v>14346245</v>
      </c>
      <c r="B102" s="98" t="s">
        <v>163</v>
      </c>
      <c r="C102" s="98">
        <v>2229550</v>
      </c>
      <c r="D102" s="100" t="s">
        <v>364</v>
      </c>
    </row>
    <row r="103" spans="1:4" x14ac:dyDescent="0.2">
      <c r="A103" s="98">
        <v>14346947</v>
      </c>
      <c r="B103" s="98" t="s">
        <v>224</v>
      </c>
      <c r="C103" s="98">
        <v>2233062</v>
      </c>
      <c r="D103" s="100" t="s">
        <v>363</v>
      </c>
    </row>
    <row r="104" spans="1:4" x14ac:dyDescent="0.2">
      <c r="A104" s="98">
        <v>14347228</v>
      </c>
      <c r="B104" s="98" t="s">
        <v>193</v>
      </c>
      <c r="C104" s="98">
        <v>2233464</v>
      </c>
      <c r="D104" s="100" t="s">
        <v>364</v>
      </c>
    </row>
    <row r="105" spans="1:4" x14ac:dyDescent="0.2">
      <c r="A105" s="98">
        <v>14349250</v>
      </c>
      <c r="B105" s="98" t="s">
        <v>186</v>
      </c>
      <c r="C105" s="98">
        <v>2240696</v>
      </c>
      <c r="D105" s="100" t="s">
        <v>364</v>
      </c>
    </row>
    <row r="106" spans="1:4" x14ac:dyDescent="0.2">
      <c r="A106" s="98">
        <v>14351475</v>
      </c>
      <c r="B106" s="98" t="s">
        <v>210</v>
      </c>
      <c r="C106" s="98">
        <v>2243837</v>
      </c>
      <c r="D106" s="100" t="s">
        <v>364</v>
      </c>
    </row>
    <row r="107" spans="1:4" x14ac:dyDescent="0.2">
      <c r="A107" s="98">
        <v>14351477</v>
      </c>
      <c r="B107" s="98" t="s">
        <v>190</v>
      </c>
      <c r="C107" s="98">
        <v>2243839</v>
      </c>
      <c r="D107" s="100" t="s">
        <v>364</v>
      </c>
    </row>
    <row r="108" spans="1:4" x14ac:dyDescent="0.2">
      <c r="A108" s="98">
        <v>14351724</v>
      </c>
      <c r="B108" s="98" t="s">
        <v>72</v>
      </c>
      <c r="C108" s="98">
        <v>2244125</v>
      </c>
      <c r="D108" s="100" t="s">
        <v>364</v>
      </c>
    </row>
    <row r="109" spans="1:4" x14ac:dyDescent="0.2">
      <c r="A109" s="98">
        <v>14351726</v>
      </c>
      <c r="B109" s="98" t="s">
        <v>194</v>
      </c>
      <c r="C109" s="98">
        <v>2244127</v>
      </c>
      <c r="D109" s="100" t="s">
        <v>364</v>
      </c>
    </row>
    <row r="110" spans="1:4" x14ac:dyDescent="0.2">
      <c r="A110" s="98">
        <v>14351941</v>
      </c>
      <c r="B110" s="98" t="s">
        <v>8</v>
      </c>
      <c r="C110" s="98">
        <v>2244407</v>
      </c>
      <c r="D110" s="100" t="s">
        <v>364</v>
      </c>
    </row>
    <row r="111" spans="1:4" x14ac:dyDescent="0.2">
      <c r="A111" s="98">
        <v>14351944</v>
      </c>
      <c r="B111" s="98" t="s">
        <v>200</v>
      </c>
      <c r="C111" s="98">
        <v>2244410</v>
      </c>
      <c r="D111" s="100" t="s">
        <v>364</v>
      </c>
    </row>
    <row r="112" spans="1:4" x14ac:dyDescent="0.2">
      <c r="A112" s="98">
        <v>14351945</v>
      </c>
      <c r="B112" s="98" t="s">
        <v>55</v>
      </c>
      <c r="C112" s="98">
        <v>2244412</v>
      </c>
      <c r="D112" s="100" t="s">
        <v>364</v>
      </c>
    </row>
    <row r="113" spans="1:4" x14ac:dyDescent="0.2">
      <c r="A113" s="98">
        <v>14352118</v>
      </c>
      <c r="B113" s="98" t="s">
        <v>34</v>
      </c>
      <c r="C113" s="98">
        <v>2244603</v>
      </c>
      <c r="D113" s="100" t="s">
        <v>364</v>
      </c>
    </row>
    <row r="114" spans="1:4" x14ac:dyDescent="0.2">
      <c r="A114" s="98">
        <v>14352225</v>
      </c>
      <c r="B114" s="98" t="s">
        <v>207</v>
      </c>
      <c r="C114" s="98">
        <v>2244745</v>
      </c>
      <c r="D114" s="100" t="s">
        <v>364</v>
      </c>
    </row>
    <row r="115" spans="1:4" x14ac:dyDescent="0.2">
      <c r="A115" s="98">
        <v>14353272</v>
      </c>
      <c r="B115" s="98" t="s">
        <v>155</v>
      </c>
      <c r="C115" s="98">
        <v>2246706</v>
      </c>
      <c r="D115" s="100" t="s">
        <v>364</v>
      </c>
    </row>
    <row r="116" spans="1:4" x14ac:dyDescent="0.2">
      <c r="A116" s="98">
        <v>14353273</v>
      </c>
      <c r="B116" s="98" t="s">
        <v>121</v>
      </c>
      <c r="C116" s="98">
        <v>2246707</v>
      </c>
      <c r="D116" s="100" t="s">
        <v>364</v>
      </c>
    </row>
    <row r="117" spans="1:4" x14ac:dyDescent="0.2">
      <c r="A117" s="98">
        <v>14353447</v>
      </c>
      <c r="B117" s="98" t="s">
        <v>158</v>
      </c>
      <c r="C117" s="98">
        <v>2246943</v>
      </c>
      <c r="D117" s="100" t="s">
        <v>364</v>
      </c>
    </row>
    <row r="118" spans="1:4" x14ac:dyDescent="0.2">
      <c r="A118" s="98">
        <v>14353496</v>
      </c>
      <c r="B118" s="98" t="s">
        <v>133</v>
      </c>
      <c r="C118" s="98">
        <v>2246998</v>
      </c>
      <c r="D118" s="100" t="s">
        <v>364</v>
      </c>
    </row>
    <row r="119" spans="1:4" x14ac:dyDescent="0.2">
      <c r="A119" s="98">
        <v>14353573</v>
      </c>
      <c r="B119" s="98" t="s">
        <v>177</v>
      </c>
      <c r="C119" s="98">
        <v>2247088</v>
      </c>
      <c r="D119" s="100" t="s">
        <v>364</v>
      </c>
    </row>
    <row r="120" spans="1:4" x14ac:dyDescent="0.2">
      <c r="A120" s="98">
        <v>14353574</v>
      </c>
      <c r="B120" s="98" t="s">
        <v>96</v>
      </c>
      <c r="C120" s="98">
        <v>2247089</v>
      </c>
      <c r="D120" s="100" t="s">
        <v>364</v>
      </c>
    </row>
    <row r="121" spans="1:4" x14ac:dyDescent="0.2">
      <c r="A121" s="98">
        <v>14353592</v>
      </c>
      <c r="B121" s="98" t="s">
        <v>141</v>
      </c>
      <c r="C121" s="98">
        <v>2247111</v>
      </c>
      <c r="D121" s="100" t="s">
        <v>364</v>
      </c>
    </row>
    <row r="122" spans="1:4" x14ac:dyDescent="0.2">
      <c r="A122" s="98">
        <v>14353640</v>
      </c>
      <c r="B122" s="98" t="s">
        <v>197</v>
      </c>
      <c r="C122" s="98">
        <v>2247181</v>
      </c>
      <c r="D122" s="100" t="s">
        <v>364</v>
      </c>
    </row>
    <row r="123" spans="1:4" x14ac:dyDescent="0.2">
      <c r="A123" s="98">
        <v>14355341</v>
      </c>
      <c r="B123" s="98" t="s">
        <v>172</v>
      </c>
      <c r="C123" s="98">
        <v>2249473</v>
      </c>
      <c r="D123" s="100" t="s">
        <v>364</v>
      </c>
    </row>
    <row r="124" spans="1:4" x14ac:dyDescent="0.2">
      <c r="A124" s="98">
        <v>14355343</v>
      </c>
      <c r="B124" s="98" t="s">
        <v>192</v>
      </c>
      <c r="C124" s="98">
        <v>2249475</v>
      </c>
      <c r="D124" s="100" t="s">
        <v>364</v>
      </c>
    </row>
    <row r="125" spans="1:4" x14ac:dyDescent="0.2">
      <c r="A125" s="98">
        <v>14355344</v>
      </c>
      <c r="B125" s="98" t="s">
        <v>164</v>
      </c>
      <c r="C125" s="98">
        <v>2249476</v>
      </c>
      <c r="D125" s="100" t="s">
        <v>364</v>
      </c>
    </row>
    <row r="126" spans="1:4" x14ac:dyDescent="0.2">
      <c r="A126" s="98">
        <v>14355345</v>
      </c>
      <c r="B126" s="98" t="s">
        <v>202</v>
      </c>
      <c r="C126" s="98">
        <v>2249477</v>
      </c>
      <c r="D126" s="100" t="s">
        <v>364</v>
      </c>
    </row>
    <row r="127" spans="1:4" x14ac:dyDescent="0.2">
      <c r="A127" s="98">
        <v>14355348</v>
      </c>
      <c r="B127" s="98" t="s">
        <v>60</v>
      </c>
      <c r="C127" s="98">
        <v>2249480</v>
      </c>
      <c r="D127" s="100" t="s">
        <v>364</v>
      </c>
    </row>
    <row r="128" spans="1:4" x14ac:dyDescent="0.2">
      <c r="A128" s="98">
        <v>14355349</v>
      </c>
      <c r="B128" s="98" t="s">
        <v>28</v>
      </c>
      <c r="C128" s="98">
        <v>2249481</v>
      </c>
      <c r="D128" s="100" t="s">
        <v>364</v>
      </c>
    </row>
    <row r="129" spans="1:4" x14ac:dyDescent="0.2">
      <c r="A129" s="98">
        <v>14355350</v>
      </c>
      <c r="B129" s="98" t="s">
        <v>7</v>
      </c>
      <c r="C129" s="98">
        <v>2249483</v>
      </c>
      <c r="D129" s="100" t="s">
        <v>364</v>
      </c>
    </row>
    <row r="130" spans="1:4" x14ac:dyDescent="0.2">
      <c r="A130" s="98">
        <v>14355351</v>
      </c>
      <c r="B130" s="98" t="s">
        <v>74</v>
      </c>
      <c r="C130" s="98">
        <v>2249484</v>
      </c>
      <c r="D130" s="100" t="s">
        <v>364</v>
      </c>
    </row>
    <row r="131" spans="1:4" x14ac:dyDescent="0.2">
      <c r="A131" s="98">
        <v>14355541</v>
      </c>
      <c r="B131" s="98" t="s">
        <v>179</v>
      </c>
      <c r="C131" s="98">
        <v>2249733</v>
      </c>
      <c r="D131" s="100" t="s">
        <v>364</v>
      </c>
    </row>
    <row r="132" spans="1:4" x14ac:dyDescent="0.2">
      <c r="A132" s="98">
        <v>14355551</v>
      </c>
      <c r="B132" s="98" t="s">
        <v>180</v>
      </c>
      <c r="C132" s="98">
        <v>2249744</v>
      </c>
      <c r="D132" s="100" t="s">
        <v>364</v>
      </c>
    </row>
    <row r="133" spans="1:4" x14ac:dyDescent="0.2">
      <c r="A133" s="98">
        <v>14357272</v>
      </c>
      <c r="B133" s="98" t="s">
        <v>83</v>
      </c>
      <c r="C133" s="98">
        <v>2524255</v>
      </c>
      <c r="D133" s="100" t="s">
        <v>363</v>
      </c>
    </row>
    <row r="134" spans="1:4" x14ac:dyDescent="0.2">
      <c r="A134" s="98">
        <v>14371703</v>
      </c>
      <c r="B134" s="98" t="s">
        <v>20</v>
      </c>
      <c r="C134" s="98">
        <v>2224182</v>
      </c>
      <c r="D134" s="100" t="s">
        <v>364</v>
      </c>
    </row>
    <row r="135" spans="1:4" x14ac:dyDescent="0.2">
      <c r="A135" s="98">
        <v>14371712</v>
      </c>
      <c r="B135" s="98" t="s">
        <v>94</v>
      </c>
      <c r="C135" s="98">
        <v>2224681</v>
      </c>
      <c r="D135" s="100" t="s">
        <v>363</v>
      </c>
    </row>
    <row r="136" spans="1:4" x14ac:dyDescent="0.2">
      <c r="A136" s="98">
        <v>14371715</v>
      </c>
      <c r="B136" s="98" t="s">
        <v>203</v>
      </c>
      <c r="C136" s="98">
        <v>2224774</v>
      </c>
      <c r="D136" s="100" t="s">
        <v>364</v>
      </c>
    </row>
    <row r="137" spans="1:4" x14ac:dyDescent="0.2">
      <c r="A137" s="98">
        <v>14371751</v>
      </c>
      <c r="B137" s="98" t="s">
        <v>4</v>
      </c>
      <c r="C137" s="98">
        <v>2229255</v>
      </c>
      <c r="D137" s="100" t="s">
        <v>363</v>
      </c>
    </row>
    <row r="138" spans="1:4" x14ac:dyDescent="0.2">
      <c r="A138" s="98">
        <v>14371977</v>
      </c>
      <c r="B138" s="98" t="s">
        <v>156</v>
      </c>
      <c r="C138" s="98">
        <v>2244411</v>
      </c>
      <c r="D138" s="100" t="s">
        <v>364</v>
      </c>
    </row>
    <row r="139" spans="1:4" x14ac:dyDescent="0.2">
      <c r="A139" s="98">
        <v>14372119</v>
      </c>
      <c r="B139" s="98" t="s">
        <v>45</v>
      </c>
      <c r="C139" s="98">
        <v>2249482</v>
      </c>
      <c r="D139" s="100" t="s">
        <v>364</v>
      </c>
    </row>
    <row r="140" spans="1:4" x14ac:dyDescent="0.2">
      <c r="A140" s="98">
        <v>14416947</v>
      </c>
      <c r="B140" s="98" t="s">
        <v>129</v>
      </c>
      <c r="C140" s="98">
        <v>2224330</v>
      </c>
      <c r="D140" s="100" t="s">
        <v>364</v>
      </c>
    </row>
    <row r="141" spans="1:4" x14ac:dyDescent="0.2">
      <c r="A141" s="98">
        <v>14416948</v>
      </c>
      <c r="B141" s="98" t="s">
        <v>171</v>
      </c>
      <c r="C141" s="98">
        <v>2224331</v>
      </c>
      <c r="D141" s="100" t="s">
        <v>364</v>
      </c>
    </row>
    <row r="142" spans="1:4" x14ac:dyDescent="0.2">
      <c r="A142" s="98">
        <v>14416950</v>
      </c>
      <c r="B142" s="98" t="s">
        <v>130</v>
      </c>
      <c r="C142" s="98">
        <v>2224337</v>
      </c>
      <c r="D142" s="100" t="s">
        <v>364</v>
      </c>
    </row>
    <row r="143" spans="1:4" x14ac:dyDescent="0.2">
      <c r="A143" s="98">
        <v>14416951</v>
      </c>
      <c r="B143" s="98" t="s">
        <v>147</v>
      </c>
      <c r="C143" s="98">
        <v>2224338</v>
      </c>
      <c r="D143" s="100" t="s">
        <v>364</v>
      </c>
    </row>
    <row r="144" spans="1:4" x14ac:dyDescent="0.2">
      <c r="A144" s="98">
        <v>14417006</v>
      </c>
      <c r="B144" s="98" t="s">
        <v>14</v>
      </c>
      <c r="C144" s="98">
        <v>2233232</v>
      </c>
      <c r="D144" s="100" t="s">
        <v>363</v>
      </c>
    </row>
    <row r="145" spans="1:4" x14ac:dyDescent="0.2">
      <c r="A145" s="98">
        <v>14441136</v>
      </c>
      <c r="B145" s="98" t="s">
        <v>359</v>
      </c>
      <c r="C145" s="98">
        <v>2224653</v>
      </c>
      <c r="D145" s="100" t="s">
        <v>364</v>
      </c>
    </row>
    <row r="146" spans="1:4" x14ac:dyDescent="0.2">
      <c r="A146" s="98">
        <v>14465747</v>
      </c>
      <c r="B146" s="98" t="s">
        <v>221</v>
      </c>
      <c r="C146" s="98">
        <v>2224663</v>
      </c>
      <c r="D146" s="100" t="s">
        <v>363</v>
      </c>
    </row>
    <row r="147" spans="1:4" x14ac:dyDescent="0.2">
      <c r="A147" s="98">
        <v>14713516</v>
      </c>
      <c r="B147" s="98" t="s">
        <v>189</v>
      </c>
      <c r="C147" s="98">
        <v>4220689</v>
      </c>
      <c r="D147" s="100" t="s">
        <v>364</v>
      </c>
    </row>
    <row r="148" spans="1:4" x14ac:dyDescent="0.2">
      <c r="A148" s="98">
        <v>14970726</v>
      </c>
      <c r="B148" s="98" t="s">
        <v>23</v>
      </c>
      <c r="C148" s="98">
        <v>2255741</v>
      </c>
      <c r="D148" s="100" t="s">
        <v>365</v>
      </c>
    </row>
    <row r="149" spans="1:4" x14ac:dyDescent="0.2">
      <c r="A149" s="98">
        <v>15028778</v>
      </c>
      <c r="B149" s="98" t="s">
        <v>211</v>
      </c>
      <c r="C149" s="98">
        <v>2256872</v>
      </c>
      <c r="D149" s="100" t="s">
        <v>364</v>
      </c>
    </row>
  </sheetData>
  <sortState ref="A4:D257">
    <sortCondition ref="A4:A25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5"/>
  <sheetViews>
    <sheetView workbookViewId="0">
      <selection activeCell="J6" sqref="J6:M15"/>
    </sheetView>
  </sheetViews>
  <sheetFormatPr defaultRowHeight="15" x14ac:dyDescent="0.25"/>
  <cols>
    <col min="3" max="3" width="38" bestFit="1" customWidth="1"/>
  </cols>
  <sheetData>
    <row r="1" spans="1:11" x14ac:dyDescent="0.25">
      <c r="A1" t="s">
        <v>303</v>
      </c>
      <c r="B1" t="s">
        <v>304</v>
      </c>
      <c r="C1" t="s">
        <v>305</v>
      </c>
      <c r="D1" t="s">
        <v>106</v>
      </c>
      <c r="E1" t="s">
        <v>226</v>
      </c>
      <c r="F1" t="s">
        <v>227</v>
      </c>
      <c r="G1" t="s">
        <v>302</v>
      </c>
    </row>
    <row r="2" spans="1:11" x14ac:dyDescent="0.25">
      <c r="A2" s="9">
        <v>2224186</v>
      </c>
      <c r="B2" s="10">
        <v>14344403</v>
      </c>
      <c r="C2" s="9" t="s">
        <v>32</v>
      </c>
      <c r="D2" s="11">
        <v>78092</v>
      </c>
      <c r="E2" s="11">
        <v>10928</v>
      </c>
      <c r="F2" s="11">
        <v>67164</v>
      </c>
      <c r="G2" t="s">
        <v>300</v>
      </c>
    </row>
    <row r="3" spans="1:11" x14ac:dyDescent="0.25">
      <c r="A3" s="9">
        <v>2224644</v>
      </c>
      <c r="B3" s="10">
        <v>14344711</v>
      </c>
      <c r="C3" s="9" t="s">
        <v>11</v>
      </c>
      <c r="D3" s="11">
        <v>75232</v>
      </c>
      <c r="E3" s="11">
        <v>6885</v>
      </c>
      <c r="F3" s="11">
        <v>68347</v>
      </c>
      <c r="G3" t="s">
        <v>300</v>
      </c>
    </row>
    <row r="4" spans="1:11" x14ac:dyDescent="0.25">
      <c r="A4" s="9">
        <v>2246707</v>
      </c>
      <c r="B4" s="10">
        <v>14353273</v>
      </c>
      <c r="C4" s="9" t="s">
        <v>121</v>
      </c>
      <c r="D4" s="11">
        <v>63104</v>
      </c>
      <c r="E4" s="11">
        <v>8607</v>
      </c>
      <c r="F4" s="11">
        <v>54497</v>
      </c>
      <c r="G4" t="s">
        <v>234</v>
      </c>
    </row>
    <row r="5" spans="1:11" x14ac:dyDescent="0.25">
      <c r="A5" s="9">
        <v>2224207</v>
      </c>
      <c r="B5" s="10">
        <v>14344418</v>
      </c>
      <c r="C5" s="9" t="s">
        <v>122</v>
      </c>
      <c r="D5" s="11">
        <v>127148</v>
      </c>
      <c r="E5" s="11">
        <v>19485</v>
      </c>
      <c r="F5" s="11">
        <v>107663</v>
      </c>
      <c r="G5" t="s">
        <v>234</v>
      </c>
    </row>
    <row r="6" spans="1:11" x14ac:dyDescent="0.25">
      <c r="A6" s="9">
        <v>2229098</v>
      </c>
      <c r="B6" s="10">
        <v>14345873</v>
      </c>
      <c r="C6" s="9" t="s">
        <v>123</v>
      </c>
      <c r="D6" s="11">
        <v>80115</v>
      </c>
      <c r="E6" s="11">
        <v>5885</v>
      </c>
      <c r="F6" s="11">
        <v>74230</v>
      </c>
      <c r="G6" t="s">
        <v>234</v>
      </c>
    </row>
    <row r="7" spans="1:11" x14ac:dyDescent="0.25">
      <c r="A7" s="9">
        <v>2224356</v>
      </c>
      <c r="B7" s="10">
        <v>14344527</v>
      </c>
      <c r="C7" s="9" t="s">
        <v>124</v>
      </c>
      <c r="D7" s="11">
        <v>78092</v>
      </c>
      <c r="E7" s="11">
        <v>12885</v>
      </c>
      <c r="F7" s="11">
        <v>65207</v>
      </c>
      <c r="G7" t="s">
        <v>234</v>
      </c>
    </row>
    <row r="8" spans="1:11" x14ac:dyDescent="0.25">
      <c r="A8" s="9">
        <v>2224202</v>
      </c>
      <c r="B8" s="10">
        <v>14344415</v>
      </c>
      <c r="C8" s="9" t="s">
        <v>125</v>
      </c>
      <c r="D8" s="11">
        <v>77982</v>
      </c>
      <c r="E8" s="11">
        <v>13885</v>
      </c>
      <c r="F8" s="11">
        <v>64097</v>
      </c>
      <c r="G8" t="s">
        <v>300</v>
      </c>
    </row>
    <row r="9" spans="1:11" x14ac:dyDescent="0.25">
      <c r="A9" s="9">
        <v>2224665</v>
      </c>
      <c r="B9" s="10">
        <v>14344725</v>
      </c>
      <c r="C9" s="9" t="s">
        <v>126</v>
      </c>
      <c r="D9" s="11">
        <v>72068</v>
      </c>
      <c r="E9" s="11">
        <v>4635</v>
      </c>
      <c r="F9" s="11">
        <v>67433</v>
      </c>
      <c r="G9" t="s">
        <v>300</v>
      </c>
      <c r="K9">
        <v>77</v>
      </c>
    </row>
    <row r="10" spans="1:11" x14ac:dyDescent="0.25">
      <c r="A10" s="9">
        <v>2224288</v>
      </c>
      <c r="B10" s="10">
        <v>14344482</v>
      </c>
      <c r="C10" s="9" t="s">
        <v>127</v>
      </c>
      <c r="D10" s="11">
        <v>76069</v>
      </c>
      <c r="E10" s="11">
        <v>6111</v>
      </c>
      <c r="F10" s="11">
        <v>69958</v>
      </c>
      <c r="G10" t="s">
        <v>234</v>
      </c>
      <c r="K10">
        <v>69</v>
      </c>
    </row>
    <row r="11" spans="1:11" x14ac:dyDescent="0.25">
      <c r="A11" s="9">
        <v>2224214</v>
      </c>
      <c r="B11" s="10">
        <v>14344425</v>
      </c>
      <c r="C11" s="9" t="s">
        <v>128</v>
      </c>
      <c r="D11" s="11">
        <v>78092</v>
      </c>
      <c r="E11" s="11">
        <v>10928</v>
      </c>
      <c r="F11" s="11">
        <v>67164</v>
      </c>
      <c r="G11" t="s">
        <v>300</v>
      </c>
      <c r="K11">
        <v>8</v>
      </c>
    </row>
    <row r="12" spans="1:11" x14ac:dyDescent="0.25">
      <c r="A12" s="9">
        <v>2224657</v>
      </c>
      <c r="B12" s="10">
        <v>14344719</v>
      </c>
      <c r="C12" s="9" t="s">
        <v>104</v>
      </c>
      <c r="D12" s="11">
        <v>156830</v>
      </c>
      <c r="E12" s="11">
        <v>11770</v>
      </c>
      <c r="F12" s="11">
        <v>145060</v>
      </c>
      <c r="G12" t="s">
        <v>300</v>
      </c>
      <c r="K12">
        <f>SUM(K9:K11)</f>
        <v>154</v>
      </c>
    </row>
    <row r="13" spans="1:11" x14ac:dyDescent="0.25">
      <c r="A13" s="9">
        <v>2224330</v>
      </c>
      <c r="B13" s="10">
        <v>14416947</v>
      </c>
      <c r="C13" s="9" t="s">
        <v>129</v>
      </c>
      <c r="D13" s="11">
        <v>58491</v>
      </c>
      <c r="E13" s="11">
        <v>5605</v>
      </c>
      <c r="F13" s="11">
        <v>52886</v>
      </c>
      <c r="G13" t="s">
        <v>234</v>
      </c>
    </row>
    <row r="14" spans="1:11" x14ac:dyDescent="0.25">
      <c r="A14" s="9">
        <v>2224337</v>
      </c>
      <c r="B14" s="10">
        <v>14416950</v>
      </c>
      <c r="C14" s="9" t="s">
        <v>130</v>
      </c>
      <c r="D14" s="11">
        <v>68289</v>
      </c>
      <c r="E14" s="11">
        <v>9135</v>
      </c>
      <c r="F14" s="11">
        <v>59154</v>
      </c>
      <c r="G14" t="s">
        <v>234</v>
      </c>
    </row>
    <row r="15" spans="1:11" x14ac:dyDescent="0.25">
      <c r="A15" s="9">
        <v>2224768</v>
      </c>
      <c r="B15" s="10">
        <v>14344807</v>
      </c>
      <c r="C15" s="9" t="s">
        <v>131</v>
      </c>
      <c r="D15" s="11">
        <v>70159</v>
      </c>
      <c r="E15" s="11">
        <v>5635</v>
      </c>
      <c r="F15" s="11">
        <v>64524</v>
      </c>
      <c r="G15" t="s">
        <v>234</v>
      </c>
    </row>
    <row r="16" spans="1:11" x14ac:dyDescent="0.25">
      <c r="A16" s="9">
        <v>2224252</v>
      </c>
      <c r="B16" s="10">
        <v>14344456</v>
      </c>
      <c r="C16" s="9" t="s">
        <v>132</v>
      </c>
      <c r="D16" s="11">
        <v>77997</v>
      </c>
      <c r="E16" s="11">
        <v>10928</v>
      </c>
      <c r="F16" s="11">
        <v>67069</v>
      </c>
      <c r="G16" t="s">
        <v>300</v>
      </c>
    </row>
    <row r="17" spans="1:7" x14ac:dyDescent="0.25">
      <c r="A17" s="9">
        <v>2246998</v>
      </c>
      <c r="B17" s="10">
        <v>14353496</v>
      </c>
      <c r="C17" s="9" t="s">
        <v>133</v>
      </c>
      <c r="D17" s="11">
        <v>62994</v>
      </c>
      <c r="E17" s="11">
        <v>8107</v>
      </c>
      <c r="F17" s="11">
        <v>54887</v>
      </c>
      <c r="G17" t="s">
        <v>234</v>
      </c>
    </row>
    <row r="18" spans="1:7" x14ac:dyDescent="0.25">
      <c r="A18" s="9">
        <v>2224638</v>
      </c>
      <c r="B18" s="10">
        <v>14344706</v>
      </c>
      <c r="C18" s="9" t="s">
        <v>101</v>
      </c>
      <c r="D18" s="11">
        <v>77982</v>
      </c>
      <c r="E18" s="11">
        <v>11485</v>
      </c>
      <c r="F18" s="11">
        <v>66497</v>
      </c>
      <c r="G18" t="s">
        <v>300</v>
      </c>
    </row>
    <row r="19" spans="1:7" x14ac:dyDescent="0.25">
      <c r="A19" s="9">
        <v>2224365</v>
      </c>
      <c r="B19" s="10">
        <v>14344534</v>
      </c>
      <c r="C19" s="9" t="s">
        <v>134</v>
      </c>
      <c r="D19" s="11">
        <v>84358</v>
      </c>
      <c r="E19" s="11">
        <v>9885</v>
      </c>
      <c r="F19" s="11">
        <v>74473</v>
      </c>
      <c r="G19" t="s">
        <v>234</v>
      </c>
    </row>
    <row r="20" spans="1:7" x14ac:dyDescent="0.25">
      <c r="A20" s="9">
        <v>2224209</v>
      </c>
      <c r="B20" s="10">
        <v>14344420</v>
      </c>
      <c r="C20" s="9" t="s">
        <v>24</v>
      </c>
      <c r="D20" s="11">
        <v>84373</v>
      </c>
      <c r="E20" s="11">
        <v>9885</v>
      </c>
      <c r="F20" s="11">
        <v>74488</v>
      </c>
      <c r="G20" t="s">
        <v>300</v>
      </c>
    </row>
    <row r="21" spans="1:7" x14ac:dyDescent="0.25">
      <c r="A21" s="9">
        <v>2224703</v>
      </c>
      <c r="B21" s="10">
        <v>14344756</v>
      </c>
      <c r="C21" s="9" t="s">
        <v>65</v>
      </c>
      <c r="D21" s="11">
        <v>77982</v>
      </c>
      <c r="E21" s="11">
        <v>9355</v>
      </c>
      <c r="F21" s="11">
        <v>68627</v>
      </c>
      <c r="G21" t="s">
        <v>300</v>
      </c>
    </row>
    <row r="22" spans="1:7" x14ac:dyDescent="0.25">
      <c r="A22" s="9">
        <v>2949330</v>
      </c>
      <c r="B22" s="10">
        <v>15020304</v>
      </c>
      <c r="C22" s="9" t="s">
        <v>135</v>
      </c>
      <c r="D22" s="11">
        <v>52952</v>
      </c>
      <c r="E22" s="11">
        <v>200</v>
      </c>
      <c r="F22" s="11">
        <v>52752</v>
      </c>
      <c r="G22" t="s">
        <v>301</v>
      </c>
    </row>
    <row r="23" spans="1:7" x14ac:dyDescent="0.25">
      <c r="A23" s="9">
        <v>2224773</v>
      </c>
      <c r="B23" s="10">
        <v>14344811</v>
      </c>
      <c r="C23" s="9" t="s">
        <v>136</v>
      </c>
      <c r="D23" s="11">
        <v>77982</v>
      </c>
      <c r="E23" s="11">
        <v>14885</v>
      </c>
      <c r="F23" s="11">
        <v>63097</v>
      </c>
      <c r="G23" t="s">
        <v>234</v>
      </c>
    </row>
    <row r="24" spans="1:7" x14ac:dyDescent="0.25">
      <c r="A24" s="9">
        <v>2225414</v>
      </c>
      <c r="B24" s="10">
        <v>14434256</v>
      </c>
      <c r="C24" s="9" t="s">
        <v>137</v>
      </c>
      <c r="D24" s="11">
        <v>77122</v>
      </c>
      <c r="E24" s="11">
        <v>5200</v>
      </c>
      <c r="F24" s="11">
        <v>71922</v>
      </c>
      <c r="G24" t="s">
        <v>301</v>
      </c>
    </row>
    <row r="25" spans="1:7" x14ac:dyDescent="0.25">
      <c r="A25" s="9">
        <v>2225412</v>
      </c>
      <c r="B25" s="10">
        <v>14434258</v>
      </c>
      <c r="C25" s="9" t="s">
        <v>138</v>
      </c>
      <c r="D25" s="11">
        <v>77122</v>
      </c>
      <c r="E25" s="11">
        <v>200</v>
      </c>
      <c r="F25" s="11">
        <v>76922</v>
      </c>
      <c r="G25" t="s">
        <v>301</v>
      </c>
    </row>
    <row r="26" spans="1:7" x14ac:dyDescent="0.25">
      <c r="A26" s="9">
        <v>2249482</v>
      </c>
      <c r="B26" s="10">
        <v>14372119</v>
      </c>
      <c r="C26" s="9" t="s">
        <v>45</v>
      </c>
      <c r="D26" s="11">
        <v>50787</v>
      </c>
      <c r="E26" s="11">
        <v>5823</v>
      </c>
      <c r="F26" s="11">
        <v>44964</v>
      </c>
      <c r="G26" t="s">
        <v>300</v>
      </c>
    </row>
    <row r="27" spans="1:7" x14ac:dyDescent="0.25">
      <c r="A27" s="9">
        <v>2244125</v>
      </c>
      <c r="B27" s="10">
        <v>14351724</v>
      </c>
      <c r="C27" s="9" t="s">
        <v>72</v>
      </c>
      <c r="D27" s="11">
        <v>66561</v>
      </c>
      <c r="E27" s="11">
        <v>7581</v>
      </c>
      <c r="F27" s="11">
        <v>58980</v>
      </c>
      <c r="G27" t="s">
        <v>300</v>
      </c>
    </row>
    <row r="28" spans="1:7" x14ac:dyDescent="0.25">
      <c r="A28" s="9">
        <v>2224633</v>
      </c>
      <c r="B28" s="10">
        <v>14344702</v>
      </c>
      <c r="C28" s="9" t="s">
        <v>139</v>
      </c>
      <c r="D28" s="11">
        <v>84658</v>
      </c>
      <c r="E28" s="11">
        <v>14885</v>
      </c>
      <c r="F28" s="11">
        <v>69773</v>
      </c>
      <c r="G28" t="s">
        <v>234</v>
      </c>
    </row>
    <row r="29" spans="1:7" x14ac:dyDescent="0.25">
      <c r="A29" s="9">
        <v>116574</v>
      </c>
      <c r="B29" s="10">
        <v>14008285</v>
      </c>
      <c r="C29" s="9" t="s">
        <v>140</v>
      </c>
      <c r="D29" s="11">
        <v>75959</v>
      </c>
      <c r="E29" s="11">
        <v>13230</v>
      </c>
      <c r="F29" s="11">
        <v>62729</v>
      </c>
      <c r="G29" t="s">
        <v>234</v>
      </c>
    </row>
    <row r="30" spans="1:7" x14ac:dyDescent="0.25">
      <c r="A30" s="9">
        <v>2247111</v>
      </c>
      <c r="B30" s="10">
        <v>14353592</v>
      </c>
      <c r="C30" s="9" t="s">
        <v>141</v>
      </c>
      <c r="D30" s="11">
        <v>62994</v>
      </c>
      <c r="E30" s="11">
        <v>7257</v>
      </c>
      <c r="F30" s="11">
        <v>55737</v>
      </c>
      <c r="G30" t="s">
        <v>234</v>
      </c>
    </row>
    <row r="31" spans="1:7" x14ac:dyDescent="0.25">
      <c r="A31" s="9">
        <v>2224346</v>
      </c>
      <c r="B31" s="10">
        <v>14344521</v>
      </c>
      <c r="C31" s="9" t="s">
        <v>142</v>
      </c>
      <c r="D31" s="11">
        <v>86719</v>
      </c>
      <c r="E31" s="11">
        <v>11635</v>
      </c>
      <c r="F31" s="11">
        <v>75084</v>
      </c>
      <c r="G31" t="s">
        <v>234</v>
      </c>
    </row>
    <row r="32" spans="1:7" x14ac:dyDescent="0.25">
      <c r="A32" s="9">
        <v>2224269</v>
      </c>
      <c r="B32" s="10">
        <v>14344470</v>
      </c>
      <c r="C32" s="9" t="s">
        <v>143</v>
      </c>
      <c r="D32" s="11">
        <v>89176</v>
      </c>
      <c r="E32" s="11">
        <v>6885</v>
      </c>
      <c r="F32" s="11">
        <v>82291</v>
      </c>
      <c r="G32" t="s">
        <v>234</v>
      </c>
    </row>
    <row r="33" spans="1:7" x14ac:dyDescent="0.25">
      <c r="A33" s="9">
        <v>2249480</v>
      </c>
      <c r="B33" s="10">
        <v>14355348</v>
      </c>
      <c r="C33" s="9" t="s">
        <v>60</v>
      </c>
      <c r="D33" s="11">
        <v>50787</v>
      </c>
      <c r="E33" s="11">
        <v>5598</v>
      </c>
      <c r="F33" s="11">
        <v>45189</v>
      </c>
      <c r="G33" t="s">
        <v>300</v>
      </c>
    </row>
    <row r="34" spans="1:7" x14ac:dyDescent="0.25">
      <c r="A34" s="9">
        <v>2224360</v>
      </c>
      <c r="B34" s="10">
        <v>14344530</v>
      </c>
      <c r="C34" s="9" t="s">
        <v>144</v>
      </c>
      <c r="D34" s="11">
        <v>78172</v>
      </c>
      <c r="E34" s="11">
        <v>9885</v>
      </c>
      <c r="F34" s="11">
        <v>68287</v>
      </c>
      <c r="G34" t="s">
        <v>234</v>
      </c>
    </row>
    <row r="35" spans="1:7" x14ac:dyDescent="0.25">
      <c r="A35" s="9">
        <v>2224187</v>
      </c>
      <c r="B35" s="10">
        <v>14344404</v>
      </c>
      <c r="C35" s="9" t="s">
        <v>145</v>
      </c>
      <c r="D35" s="11">
        <v>77982</v>
      </c>
      <c r="E35" s="11">
        <v>6885</v>
      </c>
      <c r="F35" s="11">
        <v>71097</v>
      </c>
      <c r="G35" t="s">
        <v>300</v>
      </c>
    </row>
    <row r="36" spans="1:7" x14ac:dyDescent="0.25">
      <c r="A36" s="9">
        <v>2244407</v>
      </c>
      <c r="B36" s="10">
        <v>14351941</v>
      </c>
      <c r="C36" s="9" t="s">
        <v>8</v>
      </c>
      <c r="D36" s="11">
        <v>66676</v>
      </c>
      <c r="E36" s="11">
        <v>7581</v>
      </c>
      <c r="F36" s="11">
        <v>59095</v>
      </c>
      <c r="G36" t="s">
        <v>300</v>
      </c>
    </row>
    <row r="37" spans="1:7" x14ac:dyDescent="0.25">
      <c r="A37" s="9">
        <v>2224679</v>
      </c>
      <c r="B37" s="10">
        <v>14344736</v>
      </c>
      <c r="C37" s="9" t="s">
        <v>146</v>
      </c>
      <c r="D37" s="11">
        <v>77982</v>
      </c>
      <c r="E37" s="11">
        <v>7885</v>
      </c>
      <c r="F37" s="11">
        <v>70097</v>
      </c>
      <c r="G37" t="s">
        <v>300</v>
      </c>
    </row>
    <row r="38" spans="1:7" x14ac:dyDescent="0.25">
      <c r="A38" s="9">
        <v>2224338</v>
      </c>
      <c r="B38" s="10">
        <v>14416951</v>
      </c>
      <c r="C38" s="9" t="s">
        <v>147</v>
      </c>
      <c r="D38" s="11">
        <v>78092</v>
      </c>
      <c r="E38" s="11">
        <v>11885</v>
      </c>
      <c r="F38" s="11">
        <v>66207</v>
      </c>
      <c r="G38" t="s">
        <v>234</v>
      </c>
    </row>
    <row r="39" spans="1:7" x14ac:dyDescent="0.25">
      <c r="A39" s="9">
        <v>2224325</v>
      </c>
      <c r="B39" s="10">
        <v>14344507</v>
      </c>
      <c r="C39" s="9" t="s">
        <v>148</v>
      </c>
      <c r="D39" s="11">
        <v>78092</v>
      </c>
      <c r="E39" s="11">
        <v>9985</v>
      </c>
      <c r="F39" s="11">
        <v>68107</v>
      </c>
      <c r="G39" t="s">
        <v>234</v>
      </c>
    </row>
    <row r="40" spans="1:7" x14ac:dyDescent="0.25">
      <c r="A40" s="9">
        <v>2247089</v>
      </c>
      <c r="B40" s="10">
        <v>14353574</v>
      </c>
      <c r="C40" s="9" t="s">
        <v>96</v>
      </c>
      <c r="D40" s="11">
        <v>62994</v>
      </c>
      <c r="E40" s="11">
        <v>7257</v>
      </c>
      <c r="F40" s="11">
        <v>55737</v>
      </c>
      <c r="G40" t="s">
        <v>300</v>
      </c>
    </row>
    <row r="41" spans="1:7" x14ac:dyDescent="0.25">
      <c r="A41" s="9">
        <v>2224353</v>
      </c>
      <c r="B41" s="10">
        <v>14344524</v>
      </c>
      <c r="C41" s="9" t="s">
        <v>149</v>
      </c>
      <c r="D41" s="11">
        <v>80115</v>
      </c>
      <c r="E41" s="11">
        <v>6235</v>
      </c>
      <c r="F41" s="11">
        <v>73880</v>
      </c>
      <c r="G41" t="s">
        <v>234</v>
      </c>
    </row>
    <row r="42" spans="1:7" x14ac:dyDescent="0.25">
      <c r="A42" s="9">
        <v>2949329</v>
      </c>
      <c r="B42" s="10">
        <v>15020303</v>
      </c>
      <c r="C42" s="9" t="s">
        <v>150</v>
      </c>
      <c r="D42" s="11">
        <v>52952</v>
      </c>
      <c r="E42" s="11">
        <v>200</v>
      </c>
      <c r="F42" s="11">
        <v>52752</v>
      </c>
      <c r="G42" t="s">
        <v>301</v>
      </c>
    </row>
    <row r="43" spans="1:7" x14ac:dyDescent="0.25">
      <c r="A43" s="9">
        <v>2224348</v>
      </c>
      <c r="B43" s="10">
        <v>14344523</v>
      </c>
      <c r="C43" s="9" t="s">
        <v>151</v>
      </c>
      <c r="D43" s="11">
        <v>82291</v>
      </c>
      <c r="E43" s="11">
        <v>12885</v>
      </c>
      <c r="F43" s="11">
        <v>69406</v>
      </c>
      <c r="G43" t="s">
        <v>234</v>
      </c>
    </row>
    <row r="44" spans="1:7" x14ac:dyDescent="0.25">
      <c r="A44" s="9">
        <v>2224347</v>
      </c>
      <c r="B44" s="10">
        <v>14344522</v>
      </c>
      <c r="C44" s="9" t="s">
        <v>152</v>
      </c>
      <c r="D44" s="11">
        <v>78092</v>
      </c>
      <c r="E44" s="11">
        <v>11885</v>
      </c>
      <c r="F44" s="11">
        <v>66207</v>
      </c>
      <c r="G44" t="s">
        <v>234</v>
      </c>
    </row>
    <row r="45" spans="1:7" x14ac:dyDescent="0.25">
      <c r="A45" s="9">
        <v>2224170</v>
      </c>
      <c r="B45" s="10">
        <v>14344389</v>
      </c>
      <c r="C45" s="9" t="s">
        <v>153</v>
      </c>
      <c r="D45" s="11">
        <v>78282</v>
      </c>
      <c r="E45" s="11">
        <v>9885</v>
      </c>
      <c r="F45" s="11">
        <v>68397</v>
      </c>
      <c r="G45" t="s">
        <v>300</v>
      </c>
    </row>
    <row r="46" spans="1:7" x14ac:dyDescent="0.25">
      <c r="A46" s="9">
        <v>2224258</v>
      </c>
      <c r="B46" s="10">
        <v>14344462</v>
      </c>
      <c r="C46" s="9" t="s">
        <v>13</v>
      </c>
      <c r="D46" s="11">
        <v>75122</v>
      </c>
      <c r="E46" s="11">
        <v>11885</v>
      </c>
      <c r="F46" s="11">
        <v>63237</v>
      </c>
      <c r="G46" t="s">
        <v>300</v>
      </c>
    </row>
    <row r="47" spans="1:7" x14ac:dyDescent="0.25">
      <c r="A47" s="9">
        <v>2224705</v>
      </c>
      <c r="B47" s="10">
        <v>14344758</v>
      </c>
      <c r="C47" s="9" t="s">
        <v>154</v>
      </c>
      <c r="D47" s="11">
        <v>77832</v>
      </c>
      <c r="E47" s="11">
        <v>10385</v>
      </c>
      <c r="F47" s="11">
        <v>67447</v>
      </c>
      <c r="G47" t="s">
        <v>300</v>
      </c>
    </row>
    <row r="48" spans="1:7" x14ac:dyDescent="0.25">
      <c r="A48" s="9">
        <v>2224227</v>
      </c>
      <c r="B48" s="10">
        <v>14344435</v>
      </c>
      <c r="C48" s="9" t="s">
        <v>79</v>
      </c>
      <c r="D48" s="11">
        <v>77982</v>
      </c>
      <c r="E48" s="11">
        <v>11928</v>
      </c>
      <c r="F48" s="11">
        <v>66054</v>
      </c>
      <c r="G48" t="s">
        <v>300</v>
      </c>
    </row>
    <row r="49" spans="1:7" x14ac:dyDescent="0.25">
      <c r="A49" s="9">
        <v>2246706</v>
      </c>
      <c r="B49" s="10">
        <v>14353272</v>
      </c>
      <c r="C49" s="9" t="s">
        <v>155</v>
      </c>
      <c r="D49" s="11">
        <v>63219</v>
      </c>
      <c r="E49" s="11">
        <v>7257</v>
      </c>
      <c r="F49" s="11">
        <v>55962</v>
      </c>
      <c r="G49" t="s">
        <v>234</v>
      </c>
    </row>
    <row r="50" spans="1:7" x14ac:dyDescent="0.25">
      <c r="A50" s="9">
        <v>2244411</v>
      </c>
      <c r="B50" s="10">
        <v>14371977</v>
      </c>
      <c r="C50" s="9" t="s">
        <v>156</v>
      </c>
      <c r="D50" s="11">
        <v>66561</v>
      </c>
      <c r="E50" s="11">
        <v>7581</v>
      </c>
      <c r="F50" s="11">
        <v>58980</v>
      </c>
      <c r="G50" t="s">
        <v>234</v>
      </c>
    </row>
    <row r="51" spans="1:7" x14ac:dyDescent="0.25">
      <c r="A51" s="9">
        <v>2224707</v>
      </c>
      <c r="B51" s="10">
        <v>14344760</v>
      </c>
      <c r="C51" s="9" t="s">
        <v>49</v>
      </c>
      <c r="D51" s="11">
        <v>74047</v>
      </c>
      <c r="E51" s="11">
        <v>9299</v>
      </c>
      <c r="F51" s="11">
        <v>64748</v>
      </c>
      <c r="G51" t="s">
        <v>300</v>
      </c>
    </row>
    <row r="52" spans="1:7" x14ac:dyDescent="0.25">
      <c r="A52" s="9">
        <v>2224343</v>
      </c>
      <c r="B52" s="10">
        <v>14344518</v>
      </c>
      <c r="C52" s="9" t="s">
        <v>157</v>
      </c>
      <c r="D52" s="11">
        <v>78172</v>
      </c>
      <c r="E52" s="11">
        <v>7885</v>
      </c>
      <c r="F52" s="11">
        <v>70287</v>
      </c>
      <c r="G52" t="s">
        <v>234</v>
      </c>
    </row>
    <row r="53" spans="1:7" x14ac:dyDescent="0.25">
      <c r="A53" s="9">
        <v>2224641</v>
      </c>
      <c r="B53" s="10">
        <v>14344708</v>
      </c>
      <c r="C53" s="9" t="s">
        <v>97</v>
      </c>
      <c r="D53" s="11">
        <v>77982</v>
      </c>
      <c r="E53" s="11">
        <v>10485</v>
      </c>
      <c r="F53" s="11">
        <v>67497</v>
      </c>
      <c r="G53" t="s">
        <v>300</v>
      </c>
    </row>
    <row r="54" spans="1:7" x14ac:dyDescent="0.25">
      <c r="A54" s="9">
        <v>2246943</v>
      </c>
      <c r="B54" s="10">
        <v>14353447</v>
      </c>
      <c r="C54" s="9" t="s">
        <v>158</v>
      </c>
      <c r="D54" s="11">
        <v>62994</v>
      </c>
      <c r="E54" s="11">
        <v>7257</v>
      </c>
      <c r="F54" s="11">
        <v>55737</v>
      </c>
      <c r="G54" t="s">
        <v>234</v>
      </c>
    </row>
    <row r="55" spans="1:7" x14ac:dyDescent="0.25">
      <c r="A55" s="9">
        <v>2229255</v>
      </c>
      <c r="B55" s="10">
        <v>14371751</v>
      </c>
      <c r="C55" s="9" t="s">
        <v>4</v>
      </c>
      <c r="D55" s="11">
        <v>96337</v>
      </c>
      <c r="E55" s="11">
        <v>9020</v>
      </c>
      <c r="F55" s="11">
        <v>87317</v>
      </c>
      <c r="G55" t="s">
        <v>300</v>
      </c>
    </row>
    <row r="56" spans="1:7" x14ac:dyDescent="0.25">
      <c r="A56" s="9">
        <v>2225410</v>
      </c>
      <c r="B56" s="10">
        <v>14434253</v>
      </c>
      <c r="C56" s="9" t="s">
        <v>159</v>
      </c>
      <c r="D56" s="11">
        <v>77122</v>
      </c>
      <c r="E56" s="11">
        <v>5200</v>
      </c>
      <c r="F56" s="11">
        <v>71922</v>
      </c>
      <c r="G56" t="s">
        <v>301</v>
      </c>
    </row>
    <row r="57" spans="1:7" x14ac:dyDescent="0.25">
      <c r="A57" s="9">
        <v>2949328</v>
      </c>
      <c r="B57" s="10">
        <v>15020302</v>
      </c>
      <c r="C57" s="9" t="s">
        <v>160</v>
      </c>
      <c r="D57" s="11">
        <v>50952</v>
      </c>
      <c r="E57" s="11">
        <v>200</v>
      </c>
      <c r="F57" s="11">
        <v>50752</v>
      </c>
      <c r="G57" t="s">
        <v>301</v>
      </c>
    </row>
    <row r="58" spans="1:7" x14ac:dyDescent="0.25">
      <c r="A58" s="9">
        <v>2224660</v>
      </c>
      <c r="B58" s="10">
        <v>14344721</v>
      </c>
      <c r="C58" s="9" t="s">
        <v>76</v>
      </c>
      <c r="D58" s="11">
        <v>78282</v>
      </c>
      <c r="E58" s="11">
        <v>11885</v>
      </c>
      <c r="F58" s="11">
        <v>66397</v>
      </c>
      <c r="G58" t="s">
        <v>300</v>
      </c>
    </row>
    <row r="59" spans="1:7" x14ac:dyDescent="0.25">
      <c r="A59" s="9">
        <v>2949327</v>
      </c>
      <c r="B59" s="10">
        <v>15020301</v>
      </c>
      <c r="C59" s="9" t="s">
        <v>161</v>
      </c>
      <c r="D59" s="11">
        <v>52952</v>
      </c>
      <c r="E59" s="11">
        <v>200</v>
      </c>
      <c r="F59" s="11">
        <v>52752</v>
      </c>
      <c r="G59" t="s">
        <v>301</v>
      </c>
    </row>
    <row r="60" spans="1:7" x14ac:dyDescent="0.25">
      <c r="A60" s="9">
        <v>2224369</v>
      </c>
      <c r="B60" s="10">
        <v>14344537</v>
      </c>
      <c r="C60" s="9" t="s">
        <v>162</v>
      </c>
      <c r="D60" s="11">
        <v>73937</v>
      </c>
      <c r="E60" s="11">
        <v>10049</v>
      </c>
      <c r="F60" s="11">
        <v>63888</v>
      </c>
      <c r="G60" t="s">
        <v>234</v>
      </c>
    </row>
    <row r="61" spans="1:7" x14ac:dyDescent="0.25">
      <c r="A61" s="9">
        <v>2229550</v>
      </c>
      <c r="B61" s="10">
        <v>14346245</v>
      </c>
      <c r="C61" s="9" t="s">
        <v>163</v>
      </c>
      <c r="D61" s="11">
        <v>89251</v>
      </c>
      <c r="E61" s="11">
        <v>6505</v>
      </c>
      <c r="F61" s="11">
        <v>82746</v>
      </c>
      <c r="G61" t="s">
        <v>234</v>
      </c>
    </row>
    <row r="62" spans="1:7" x14ac:dyDescent="0.25">
      <c r="A62" s="9">
        <v>2249476</v>
      </c>
      <c r="B62" s="10">
        <v>14355344</v>
      </c>
      <c r="C62" s="9" t="s">
        <v>164</v>
      </c>
      <c r="D62" s="11">
        <v>51122</v>
      </c>
      <c r="E62" s="11">
        <v>5823</v>
      </c>
      <c r="F62" s="11">
        <v>45299</v>
      </c>
      <c r="G62" t="s">
        <v>234</v>
      </c>
    </row>
    <row r="63" spans="1:7" x14ac:dyDescent="0.25">
      <c r="A63" s="9">
        <v>2224285</v>
      </c>
      <c r="B63" s="10">
        <v>14344479</v>
      </c>
      <c r="C63" s="9" t="s">
        <v>165</v>
      </c>
      <c r="D63" s="11">
        <v>84658</v>
      </c>
      <c r="E63" s="11">
        <v>10885</v>
      </c>
      <c r="F63" s="11">
        <v>73773</v>
      </c>
      <c r="G63" t="s">
        <v>234</v>
      </c>
    </row>
    <row r="64" spans="1:7" x14ac:dyDescent="0.25">
      <c r="A64" s="9">
        <v>2224307</v>
      </c>
      <c r="B64" s="10">
        <v>14344497</v>
      </c>
      <c r="C64" s="9" t="s">
        <v>166</v>
      </c>
      <c r="D64" s="11">
        <v>82291</v>
      </c>
      <c r="E64" s="11">
        <v>9935</v>
      </c>
      <c r="F64" s="11">
        <v>72356</v>
      </c>
      <c r="G64" t="s">
        <v>234</v>
      </c>
    </row>
    <row r="65" spans="1:7" x14ac:dyDescent="0.25">
      <c r="A65" s="9">
        <v>2224260</v>
      </c>
      <c r="B65" s="10">
        <v>14344463</v>
      </c>
      <c r="C65" s="9" t="s">
        <v>167</v>
      </c>
      <c r="D65" s="11">
        <v>76259</v>
      </c>
      <c r="E65" s="11">
        <v>13885</v>
      </c>
      <c r="F65" s="11">
        <v>62374</v>
      </c>
      <c r="G65" t="s">
        <v>300</v>
      </c>
    </row>
    <row r="66" spans="1:7" x14ac:dyDescent="0.25">
      <c r="A66" s="9">
        <v>2224318</v>
      </c>
      <c r="B66" s="10">
        <v>14344503</v>
      </c>
      <c r="C66" s="9" t="s">
        <v>168</v>
      </c>
      <c r="D66" s="11">
        <v>89061</v>
      </c>
      <c r="E66" s="11">
        <v>18885</v>
      </c>
      <c r="F66" s="11">
        <v>70176</v>
      </c>
      <c r="G66" t="s">
        <v>234</v>
      </c>
    </row>
    <row r="67" spans="1:7" x14ac:dyDescent="0.25">
      <c r="A67" s="9">
        <v>2229168</v>
      </c>
      <c r="B67" s="10">
        <v>14345931</v>
      </c>
      <c r="C67" s="9" t="s">
        <v>169</v>
      </c>
      <c r="D67" s="11">
        <v>78092</v>
      </c>
      <c r="E67" s="11">
        <v>11385</v>
      </c>
      <c r="F67" s="11">
        <v>66707</v>
      </c>
      <c r="G67" t="s">
        <v>234</v>
      </c>
    </row>
    <row r="68" spans="1:7" x14ac:dyDescent="0.25">
      <c r="A68" s="9">
        <v>2249483</v>
      </c>
      <c r="B68" s="10">
        <v>14355350</v>
      </c>
      <c r="C68" s="9" t="s">
        <v>7</v>
      </c>
      <c r="D68" s="11">
        <v>51012</v>
      </c>
      <c r="E68" s="11">
        <v>5823</v>
      </c>
      <c r="F68" s="11">
        <v>45189</v>
      </c>
      <c r="G68" t="s">
        <v>300</v>
      </c>
    </row>
    <row r="69" spans="1:7" x14ac:dyDescent="0.25">
      <c r="A69" s="9">
        <v>2224711</v>
      </c>
      <c r="B69" s="10">
        <v>14344764</v>
      </c>
      <c r="C69" s="9" t="s">
        <v>170</v>
      </c>
      <c r="D69" s="11">
        <v>84468</v>
      </c>
      <c r="E69" s="11">
        <v>14485</v>
      </c>
      <c r="F69" s="11">
        <v>69983</v>
      </c>
      <c r="G69" t="s">
        <v>234</v>
      </c>
    </row>
    <row r="70" spans="1:7" x14ac:dyDescent="0.25">
      <c r="A70" s="9">
        <v>2224331</v>
      </c>
      <c r="B70" s="10">
        <v>14416948</v>
      </c>
      <c r="C70" s="9" t="s">
        <v>171</v>
      </c>
      <c r="D70" s="11">
        <v>78282</v>
      </c>
      <c r="E70" s="11">
        <v>8885</v>
      </c>
      <c r="F70" s="11">
        <v>69397</v>
      </c>
      <c r="G70" t="s">
        <v>234</v>
      </c>
    </row>
    <row r="71" spans="1:7" x14ac:dyDescent="0.25">
      <c r="A71" s="9">
        <v>2249473</v>
      </c>
      <c r="B71" s="10">
        <v>14355341</v>
      </c>
      <c r="C71" s="9" t="s">
        <v>172</v>
      </c>
      <c r="D71" s="11">
        <v>50787</v>
      </c>
      <c r="E71" s="11">
        <v>5823</v>
      </c>
      <c r="F71" s="11">
        <v>44964</v>
      </c>
      <c r="G71" t="s">
        <v>234</v>
      </c>
    </row>
    <row r="72" spans="1:7" x14ac:dyDescent="0.25">
      <c r="A72" s="9">
        <v>2224256</v>
      </c>
      <c r="B72" s="10">
        <v>14344460</v>
      </c>
      <c r="C72" s="9" t="s">
        <v>173</v>
      </c>
      <c r="D72" s="11">
        <v>80195</v>
      </c>
      <c r="E72" s="11">
        <v>11985</v>
      </c>
      <c r="F72" s="11">
        <v>68210</v>
      </c>
      <c r="G72" t="s">
        <v>300</v>
      </c>
    </row>
    <row r="73" spans="1:7" x14ac:dyDescent="0.25">
      <c r="A73" s="9">
        <v>2207580</v>
      </c>
      <c r="B73" s="10">
        <v>14340263</v>
      </c>
      <c r="C73" s="9" t="s">
        <v>174</v>
      </c>
      <c r="D73" s="11">
        <v>72178</v>
      </c>
      <c r="E73" s="11">
        <v>8973</v>
      </c>
      <c r="F73" s="11">
        <v>63205</v>
      </c>
      <c r="G73" t="s">
        <v>234</v>
      </c>
    </row>
    <row r="74" spans="1:7" x14ac:dyDescent="0.25">
      <c r="A74" s="9">
        <v>2224687</v>
      </c>
      <c r="B74" s="10">
        <v>14344742</v>
      </c>
      <c r="C74" s="9" t="s">
        <v>175</v>
      </c>
      <c r="D74" s="11">
        <v>77982</v>
      </c>
      <c r="E74" s="11">
        <v>6855</v>
      </c>
      <c r="F74" s="11">
        <v>71127</v>
      </c>
      <c r="G74" t="s">
        <v>234</v>
      </c>
    </row>
    <row r="75" spans="1:7" x14ac:dyDescent="0.25">
      <c r="A75" s="9">
        <v>2224334</v>
      </c>
      <c r="B75" s="10">
        <v>14344513</v>
      </c>
      <c r="C75" s="9" t="s">
        <v>176</v>
      </c>
      <c r="D75" s="11">
        <v>80005</v>
      </c>
      <c r="E75" s="11">
        <v>6660</v>
      </c>
      <c r="F75" s="11">
        <v>73345</v>
      </c>
      <c r="G75" t="s">
        <v>234</v>
      </c>
    </row>
    <row r="76" spans="1:7" x14ac:dyDescent="0.25">
      <c r="A76" s="9">
        <v>2247088</v>
      </c>
      <c r="B76" s="10">
        <v>14353573</v>
      </c>
      <c r="C76" s="9" t="s">
        <v>177</v>
      </c>
      <c r="D76" s="11">
        <v>62994</v>
      </c>
      <c r="E76" s="11">
        <v>7257</v>
      </c>
      <c r="F76" s="11">
        <v>55737</v>
      </c>
      <c r="G76" t="s">
        <v>300</v>
      </c>
    </row>
    <row r="77" spans="1:7" x14ac:dyDescent="0.25">
      <c r="A77" s="9">
        <v>2224742</v>
      </c>
      <c r="B77" s="10">
        <v>14344788</v>
      </c>
      <c r="C77" s="9" t="s">
        <v>178</v>
      </c>
      <c r="D77" s="11">
        <v>78092</v>
      </c>
      <c r="E77" s="11">
        <v>11885</v>
      </c>
      <c r="F77" s="11">
        <v>66207</v>
      </c>
      <c r="G77" t="s">
        <v>234</v>
      </c>
    </row>
    <row r="78" spans="1:7" x14ac:dyDescent="0.25">
      <c r="A78" s="9">
        <v>2249733</v>
      </c>
      <c r="B78" s="10">
        <v>14355541</v>
      </c>
      <c r="C78" s="9" t="s">
        <v>179</v>
      </c>
      <c r="D78" s="11">
        <v>46914</v>
      </c>
      <c r="E78" s="11">
        <v>5693</v>
      </c>
      <c r="F78" s="11">
        <v>41221</v>
      </c>
      <c r="G78" t="s">
        <v>234</v>
      </c>
    </row>
    <row r="79" spans="1:7" x14ac:dyDescent="0.25">
      <c r="A79" s="9">
        <v>2249744</v>
      </c>
      <c r="B79" s="10">
        <v>14355551</v>
      </c>
      <c r="C79" s="9" t="s">
        <v>180</v>
      </c>
      <c r="D79" s="11">
        <v>49404</v>
      </c>
      <c r="E79" s="11">
        <v>5693</v>
      </c>
      <c r="F79" s="11">
        <v>43711</v>
      </c>
      <c r="G79" t="s">
        <v>234</v>
      </c>
    </row>
    <row r="80" spans="1:7" x14ac:dyDescent="0.25">
      <c r="A80" s="9">
        <v>2224667</v>
      </c>
      <c r="B80" s="10">
        <v>14344726</v>
      </c>
      <c r="C80" s="9" t="s">
        <v>64</v>
      </c>
      <c r="D80" s="11">
        <v>75959</v>
      </c>
      <c r="E80" s="11">
        <v>7885</v>
      </c>
      <c r="F80" s="11">
        <v>68074</v>
      </c>
      <c r="G80" t="s">
        <v>300</v>
      </c>
    </row>
    <row r="81" spans="1:7" x14ac:dyDescent="0.25">
      <c r="A81" s="9">
        <v>2224776</v>
      </c>
      <c r="B81" s="10">
        <v>14344813</v>
      </c>
      <c r="C81" s="9" t="s">
        <v>181</v>
      </c>
      <c r="D81" s="11">
        <v>79431</v>
      </c>
      <c r="E81" s="11">
        <v>11885</v>
      </c>
      <c r="F81" s="11">
        <v>67546</v>
      </c>
      <c r="G81" t="s">
        <v>234</v>
      </c>
    </row>
    <row r="82" spans="1:7" x14ac:dyDescent="0.25">
      <c r="A82" s="9">
        <v>2224284</v>
      </c>
      <c r="B82" s="10">
        <v>14344478</v>
      </c>
      <c r="C82" s="9" t="s">
        <v>182</v>
      </c>
      <c r="D82" s="11">
        <v>82291</v>
      </c>
      <c r="E82" s="11">
        <v>11885</v>
      </c>
      <c r="F82" s="11">
        <v>70406</v>
      </c>
      <c r="G82" t="s">
        <v>234</v>
      </c>
    </row>
    <row r="83" spans="1:7" x14ac:dyDescent="0.25">
      <c r="A83" s="9">
        <v>2224272</v>
      </c>
      <c r="B83" s="10">
        <v>14344471</v>
      </c>
      <c r="C83" s="9" t="s">
        <v>183</v>
      </c>
      <c r="D83" s="11">
        <v>93637</v>
      </c>
      <c r="E83" s="11">
        <v>14885</v>
      </c>
      <c r="F83" s="11">
        <v>78752</v>
      </c>
      <c r="G83" t="s">
        <v>234</v>
      </c>
    </row>
    <row r="84" spans="1:7" x14ac:dyDescent="0.25">
      <c r="A84" s="9">
        <v>2224319</v>
      </c>
      <c r="B84" s="10">
        <v>14344504</v>
      </c>
      <c r="C84" s="9" t="s">
        <v>184</v>
      </c>
      <c r="D84" s="11">
        <v>93637</v>
      </c>
      <c r="E84" s="11">
        <v>14885</v>
      </c>
      <c r="F84" s="11">
        <v>78752</v>
      </c>
      <c r="G84" t="s">
        <v>234</v>
      </c>
    </row>
    <row r="85" spans="1:7" x14ac:dyDescent="0.25">
      <c r="A85" s="9">
        <v>2224681</v>
      </c>
      <c r="B85" s="10">
        <v>14371712</v>
      </c>
      <c r="C85" s="9" t="s">
        <v>94</v>
      </c>
      <c r="D85" s="11">
        <v>101164</v>
      </c>
      <c r="E85" s="11">
        <v>12735</v>
      </c>
      <c r="F85" s="11">
        <v>88429</v>
      </c>
      <c r="G85" t="s">
        <v>300</v>
      </c>
    </row>
    <row r="86" spans="1:7" x14ac:dyDescent="0.25">
      <c r="A86" s="9">
        <v>2255741</v>
      </c>
      <c r="B86" s="10">
        <v>14970726</v>
      </c>
      <c r="C86" s="9" t="s">
        <v>23</v>
      </c>
      <c r="D86" s="11">
        <v>29336</v>
      </c>
      <c r="E86" s="11">
        <v>3484</v>
      </c>
      <c r="F86" s="11">
        <v>25852</v>
      </c>
      <c r="G86" t="s">
        <v>300</v>
      </c>
    </row>
    <row r="87" spans="1:7" x14ac:dyDescent="0.25">
      <c r="A87" s="9">
        <v>2524255</v>
      </c>
      <c r="B87" s="10">
        <v>14357272</v>
      </c>
      <c r="C87" s="9" t="s">
        <v>83</v>
      </c>
      <c r="D87" s="11">
        <v>88951</v>
      </c>
      <c r="E87" s="11">
        <v>7960</v>
      </c>
      <c r="F87" s="11">
        <v>80991</v>
      </c>
      <c r="G87" t="s">
        <v>300</v>
      </c>
    </row>
    <row r="88" spans="1:7" x14ac:dyDescent="0.25">
      <c r="A88" s="9">
        <v>2224224</v>
      </c>
      <c r="B88" s="10">
        <v>14344432</v>
      </c>
      <c r="C88" s="9" t="s">
        <v>185</v>
      </c>
      <c r="D88" s="11">
        <v>140792</v>
      </c>
      <c r="E88" s="11">
        <v>26970</v>
      </c>
      <c r="F88" s="11">
        <v>113822</v>
      </c>
      <c r="G88" t="s">
        <v>300</v>
      </c>
    </row>
    <row r="89" spans="1:7" x14ac:dyDescent="0.25">
      <c r="A89" s="9">
        <v>2240696</v>
      </c>
      <c r="B89" s="10">
        <v>14349250</v>
      </c>
      <c r="C89" s="9" t="s">
        <v>186</v>
      </c>
      <c r="D89" s="11">
        <v>72143</v>
      </c>
      <c r="E89" s="11">
        <v>9123</v>
      </c>
      <c r="F89" s="11">
        <v>63020</v>
      </c>
      <c r="G89" t="s">
        <v>234</v>
      </c>
    </row>
    <row r="90" spans="1:7" x14ac:dyDescent="0.25">
      <c r="A90" s="9">
        <v>2224756</v>
      </c>
      <c r="B90" s="10">
        <v>14344796</v>
      </c>
      <c r="C90" s="9" t="s">
        <v>187</v>
      </c>
      <c r="D90" s="11">
        <v>77982</v>
      </c>
      <c r="E90" s="11">
        <v>13660</v>
      </c>
      <c r="F90" s="11">
        <v>64322</v>
      </c>
      <c r="G90" t="s">
        <v>234</v>
      </c>
    </row>
    <row r="91" spans="1:7" x14ac:dyDescent="0.25">
      <c r="A91" s="9">
        <v>2249481</v>
      </c>
      <c r="B91" s="10">
        <v>14355349</v>
      </c>
      <c r="C91" s="9" t="s">
        <v>28</v>
      </c>
      <c r="D91" s="11">
        <v>51012</v>
      </c>
      <c r="E91" s="11">
        <v>5823</v>
      </c>
      <c r="F91" s="11">
        <v>45189</v>
      </c>
      <c r="G91" t="s">
        <v>300</v>
      </c>
    </row>
    <row r="92" spans="1:7" x14ac:dyDescent="0.25">
      <c r="A92" s="9">
        <v>2224182</v>
      </c>
      <c r="B92" s="10">
        <v>14371703</v>
      </c>
      <c r="C92" s="9" t="s">
        <v>20</v>
      </c>
      <c r="D92" s="11">
        <v>75959</v>
      </c>
      <c r="E92" s="11">
        <v>4855</v>
      </c>
      <c r="F92" s="11">
        <v>71104</v>
      </c>
      <c r="G92" t="s">
        <v>300</v>
      </c>
    </row>
    <row r="93" spans="1:7" x14ac:dyDescent="0.25">
      <c r="A93" s="9">
        <v>2244412</v>
      </c>
      <c r="B93" s="10">
        <v>14351945</v>
      </c>
      <c r="C93" s="9" t="s">
        <v>55</v>
      </c>
      <c r="D93" s="11">
        <v>63851</v>
      </c>
      <c r="E93" s="11">
        <v>7581</v>
      </c>
      <c r="F93" s="11">
        <v>56270</v>
      </c>
      <c r="G93" t="s">
        <v>300</v>
      </c>
    </row>
    <row r="94" spans="1:7" x14ac:dyDescent="0.25">
      <c r="A94" s="9">
        <v>2224637</v>
      </c>
      <c r="B94" s="10">
        <v>14344705</v>
      </c>
      <c r="C94" s="9" t="s">
        <v>67</v>
      </c>
      <c r="D94" s="11">
        <v>77982</v>
      </c>
      <c r="E94" s="11">
        <v>13385</v>
      </c>
      <c r="F94" s="11">
        <v>64597</v>
      </c>
      <c r="G94" t="s">
        <v>300</v>
      </c>
    </row>
    <row r="95" spans="1:7" x14ac:dyDescent="0.25">
      <c r="A95" s="9">
        <v>2224312</v>
      </c>
      <c r="B95" s="10">
        <v>14344500</v>
      </c>
      <c r="C95" s="9" t="s">
        <v>188</v>
      </c>
      <c r="D95" s="11">
        <v>72253</v>
      </c>
      <c r="E95" s="11">
        <v>10093</v>
      </c>
      <c r="F95" s="11">
        <v>62160</v>
      </c>
      <c r="G95" t="s">
        <v>234</v>
      </c>
    </row>
    <row r="96" spans="1:7" x14ac:dyDescent="0.25">
      <c r="A96" s="9">
        <v>4220689</v>
      </c>
      <c r="B96" s="10">
        <v>14713516</v>
      </c>
      <c r="C96" s="9" t="s">
        <v>189</v>
      </c>
      <c r="D96" s="11">
        <v>45602</v>
      </c>
      <c r="E96" s="11">
        <v>5337</v>
      </c>
      <c r="F96" s="11">
        <v>40265</v>
      </c>
      <c r="G96" t="s">
        <v>234</v>
      </c>
    </row>
    <row r="97" spans="1:7" x14ac:dyDescent="0.25">
      <c r="A97" s="9">
        <v>2224229</v>
      </c>
      <c r="B97" s="10">
        <v>14344437</v>
      </c>
      <c r="C97" s="9" t="s">
        <v>17</v>
      </c>
      <c r="D97" s="11">
        <v>78092</v>
      </c>
      <c r="E97" s="11">
        <v>8885</v>
      </c>
      <c r="F97" s="11">
        <v>69207</v>
      </c>
      <c r="G97" t="s">
        <v>300</v>
      </c>
    </row>
    <row r="98" spans="1:7" x14ac:dyDescent="0.25">
      <c r="A98" s="9">
        <v>2243839</v>
      </c>
      <c r="B98" s="10">
        <v>14351477</v>
      </c>
      <c r="C98" s="9" t="s">
        <v>190</v>
      </c>
      <c r="D98" s="11">
        <v>66451</v>
      </c>
      <c r="E98" s="11">
        <v>8581</v>
      </c>
      <c r="F98" s="11">
        <v>57870</v>
      </c>
      <c r="G98" t="s">
        <v>234</v>
      </c>
    </row>
    <row r="99" spans="1:7" x14ac:dyDescent="0.25">
      <c r="A99" s="9">
        <v>2224230</v>
      </c>
      <c r="B99" s="10">
        <v>14344438</v>
      </c>
      <c r="C99" s="9" t="s">
        <v>80</v>
      </c>
      <c r="D99" s="11">
        <v>78092</v>
      </c>
      <c r="E99" s="11">
        <v>9885</v>
      </c>
      <c r="F99" s="11">
        <v>68207</v>
      </c>
      <c r="G99" t="s">
        <v>300</v>
      </c>
    </row>
    <row r="100" spans="1:7" x14ac:dyDescent="0.25">
      <c r="A100" s="9">
        <v>2224219</v>
      </c>
      <c r="B100" s="10">
        <v>14344429</v>
      </c>
      <c r="C100" s="9" t="s">
        <v>85</v>
      </c>
      <c r="D100" s="11">
        <v>48137</v>
      </c>
      <c r="E100" s="11">
        <v>2691</v>
      </c>
      <c r="F100" s="11">
        <v>45446</v>
      </c>
      <c r="G100" t="s">
        <v>300</v>
      </c>
    </row>
    <row r="101" spans="1:7" x14ac:dyDescent="0.25">
      <c r="A101" s="9">
        <v>2224273</v>
      </c>
      <c r="B101" s="10">
        <v>14344472</v>
      </c>
      <c r="C101" s="9" t="s">
        <v>31</v>
      </c>
      <c r="D101" s="11">
        <v>73937</v>
      </c>
      <c r="E101" s="11">
        <v>5605</v>
      </c>
      <c r="F101" s="11">
        <v>68332</v>
      </c>
      <c r="G101" t="s">
        <v>300</v>
      </c>
    </row>
    <row r="102" spans="1:7" x14ac:dyDescent="0.25">
      <c r="A102" s="9">
        <v>2224675</v>
      </c>
      <c r="B102" s="10">
        <v>14344732</v>
      </c>
      <c r="C102" s="9" t="s">
        <v>191</v>
      </c>
      <c r="D102" s="11">
        <v>77982</v>
      </c>
      <c r="E102" s="11">
        <v>14485</v>
      </c>
      <c r="F102" s="11">
        <v>63497</v>
      </c>
      <c r="G102" t="s">
        <v>300</v>
      </c>
    </row>
    <row r="103" spans="1:7" x14ac:dyDescent="0.25">
      <c r="A103" s="9">
        <v>2249475</v>
      </c>
      <c r="B103" s="10">
        <v>14355343</v>
      </c>
      <c r="C103" s="9" t="s">
        <v>192</v>
      </c>
      <c r="D103" s="11">
        <v>51012</v>
      </c>
      <c r="E103" s="11">
        <v>5823</v>
      </c>
      <c r="F103" s="11">
        <v>45189</v>
      </c>
      <c r="G103" t="s">
        <v>234</v>
      </c>
    </row>
    <row r="104" spans="1:7" x14ac:dyDescent="0.25">
      <c r="A104" s="9">
        <v>2233464</v>
      </c>
      <c r="B104" s="10">
        <v>14347228</v>
      </c>
      <c r="C104" s="9" t="s">
        <v>193</v>
      </c>
      <c r="D104" s="11">
        <v>75959</v>
      </c>
      <c r="E104" s="11">
        <v>6885</v>
      </c>
      <c r="F104" s="11">
        <v>69074</v>
      </c>
      <c r="G104" t="s">
        <v>234</v>
      </c>
    </row>
    <row r="105" spans="1:7" x14ac:dyDescent="0.25">
      <c r="A105" s="9">
        <v>2244127</v>
      </c>
      <c r="B105" s="10">
        <v>14351726</v>
      </c>
      <c r="C105" s="9" t="s">
        <v>194</v>
      </c>
      <c r="D105" s="11">
        <v>66451</v>
      </c>
      <c r="E105" s="11">
        <v>7581</v>
      </c>
      <c r="F105" s="11">
        <v>58870</v>
      </c>
      <c r="G105" t="s">
        <v>234</v>
      </c>
    </row>
    <row r="106" spans="1:7" x14ac:dyDescent="0.25">
      <c r="A106" s="9">
        <v>2224327</v>
      </c>
      <c r="B106" s="10">
        <v>14344509</v>
      </c>
      <c r="C106" s="9" t="s">
        <v>195</v>
      </c>
      <c r="D106" s="11">
        <v>78092</v>
      </c>
      <c r="E106" s="11">
        <v>11101</v>
      </c>
      <c r="F106" s="11">
        <v>66991</v>
      </c>
      <c r="G106" t="s">
        <v>234</v>
      </c>
    </row>
    <row r="107" spans="1:7" x14ac:dyDescent="0.25">
      <c r="A107" s="9">
        <v>2224197</v>
      </c>
      <c r="B107" s="10">
        <v>14344410</v>
      </c>
      <c r="C107" s="9" t="s">
        <v>196</v>
      </c>
      <c r="D107" s="11">
        <v>101214</v>
      </c>
      <c r="E107" s="11">
        <v>23620</v>
      </c>
      <c r="F107" s="11">
        <v>77594</v>
      </c>
      <c r="G107" t="s">
        <v>300</v>
      </c>
    </row>
    <row r="108" spans="1:7" x14ac:dyDescent="0.25">
      <c r="A108" s="9">
        <v>2247181</v>
      </c>
      <c r="B108" s="10">
        <v>14353640</v>
      </c>
      <c r="C108" s="9" t="s">
        <v>197</v>
      </c>
      <c r="D108" s="11">
        <v>63104</v>
      </c>
      <c r="E108" s="11">
        <v>7257</v>
      </c>
      <c r="F108" s="11">
        <v>55847</v>
      </c>
      <c r="G108" t="s">
        <v>234</v>
      </c>
    </row>
    <row r="109" spans="1:7" x14ac:dyDescent="0.25">
      <c r="A109" s="9">
        <v>2224300</v>
      </c>
      <c r="B109" s="10">
        <v>14344491</v>
      </c>
      <c r="C109" s="9" t="s">
        <v>198</v>
      </c>
      <c r="D109" s="11">
        <v>78282</v>
      </c>
      <c r="E109" s="11">
        <v>9885</v>
      </c>
      <c r="F109" s="11">
        <v>68397</v>
      </c>
      <c r="G109" t="s">
        <v>234</v>
      </c>
    </row>
    <row r="110" spans="1:7" x14ac:dyDescent="0.25">
      <c r="A110" s="9">
        <v>2224203</v>
      </c>
      <c r="B110" s="10">
        <v>14344416</v>
      </c>
      <c r="C110" s="9" t="s">
        <v>199</v>
      </c>
      <c r="D110" s="11">
        <v>77982</v>
      </c>
      <c r="E110" s="11">
        <v>12385</v>
      </c>
      <c r="F110" s="11">
        <v>65597</v>
      </c>
      <c r="G110" t="s">
        <v>300</v>
      </c>
    </row>
    <row r="111" spans="1:7" x14ac:dyDescent="0.25">
      <c r="A111" s="9">
        <v>2244410</v>
      </c>
      <c r="B111" s="10">
        <v>14351944</v>
      </c>
      <c r="C111" s="9" t="s">
        <v>200</v>
      </c>
      <c r="D111" s="11">
        <v>66451</v>
      </c>
      <c r="E111" s="11">
        <v>8581</v>
      </c>
      <c r="F111" s="11">
        <v>57870</v>
      </c>
      <c r="G111" t="s">
        <v>234</v>
      </c>
    </row>
    <row r="112" spans="1:7" x14ac:dyDescent="0.25">
      <c r="A112" s="9">
        <v>2224276</v>
      </c>
      <c r="B112" s="10">
        <v>14344475</v>
      </c>
      <c r="C112" s="9" t="s">
        <v>201</v>
      </c>
      <c r="D112" s="11">
        <v>78282</v>
      </c>
      <c r="E112" s="11">
        <v>10885</v>
      </c>
      <c r="F112" s="11">
        <v>67397</v>
      </c>
      <c r="G112" t="s">
        <v>234</v>
      </c>
    </row>
    <row r="113" spans="1:7" x14ac:dyDescent="0.25">
      <c r="A113" s="9">
        <v>2249477</v>
      </c>
      <c r="B113" s="10">
        <v>14355345</v>
      </c>
      <c r="C113" s="9" t="s">
        <v>202</v>
      </c>
      <c r="D113" s="11">
        <v>50897</v>
      </c>
      <c r="E113" s="11">
        <v>5823</v>
      </c>
      <c r="F113" s="11">
        <v>45074</v>
      </c>
      <c r="G113" t="s">
        <v>234</v>
      </c>
    </row>
    <row r="114" spans="1:7" x14ac:dyDescent="0.25">
      <c r="A114" s="9">
        <v>2224774</v>
      </c>
      <c r="B114" s="10">
        <v>14371715</v>
      </c>
      <c r="C114" s="9" t="s">
        <v>203</v>
      </c>
      <c r="D114" s="11">
        <v>78172</v>
      </c>
      <c r="E114" s="11">
        <v>7885</v>
      </c>
      <c r="F114" s="11">
        <v>70287</v>
      </c>
      <c r="G114" t="s">
        <v>234</v>
      </c>
    </row>
    <row r="115" spans="1:7" x14ac:dyDescent="0.25">
      <c r="A115" s="9">
        <v>2224690</v>
      </c>
      <c r="B115" s="10">
        <v>14344745</v>
      </c>
      <c r="C115" s="9" t="s">
        <v>204</v>
      </c>
      <c r="D115" s="11">
        <v>78172</v>
      </c>
      <c r="E115" s="11">
        <v>7885</v>
      </c>
      <c r="F115" s="11">
        <v>70287</v>
      </c>
      <c r="G115" t="s">
        <v>300</v>
      </c>
    </row>
    <row r="116" spans="1:7" x14ac:dyDescent="0.25">
      <c r="A116" s="9">
        <v>2224792</v>
      </c>
      <c r="B116" s="10">
        <v>14344825</v>
      </c>
      <c r="C116" s="9" t="s">
        <v>205</v>
      </c>
      <c r="D116" s="11">
        <v>91595</v>
      </c>
      <c r="E116" s="11">
        <v>17885</v>
      </c>
      <c r="F116" s="11">
        <v>73710</v>
      </c>
      <c r="G116" t="s">
        <v>234</v>
      </c>
    </row>
    <row r="117" spans="1:7" x14ac:dyDescent="0.25">
      <c r="A117" s="9">
        <v>2224332</v>
      </c>
      <c r="B117" s="10">
        <v>14344511</v>
      </c>
      <c r="C117" s="9" t="s">
        <v>206</v>
      </c>
      <c r="D117" s="11">
        <v>91405</v>
      </c>
      <c r="E117" s="11">
        <v>11885</v>
      </c>
      <c r="F117" s="11">
        <v>79520</v>
      </c>
      <c r="G117" t="s">
        <v>234</v>
      </c>
    </row>
    <row r="118" spans="1:7" x14ac:dyDescent="0.25">
      <c r="A118" s="9">
        <v>2224242</v>
      </c>
      <c r="B118" s="10">
        <v>14344447</v>
      </c>
      <c r="C118" s="9" t="s">
        <v>19</v>
      </c>
      <c r="D118" s="11">
        <v>77982</v>
      </c>
      <c r="E118" s="11">
        <v>11885</v>
      </c>
      <c r="F118" s="11">
        <v>66097</v>
      </c>
      <c r="G118" t="s">
        <v>300</v>
      </c>
    </row>
    <row r="119" spans="1:7" x14ac:dyDescent="0.25">
      <c r="A119" s="9">
        <v>2244745</v>
      </c>
      <c r="B119" s="10">
        <v>14352225</v>
      </c>
      <c r="C119" s="9" t="s">
        <v>207</v>
      </c>
      <c r="D119" s="11">
        <v>66786</v>
      </c>
      <c r="E119" s="11">
        <v>8461</v>
      </c>
      <c r="F119" s="11">
        <v>58325</v>
      </c>
      <c r="G119" t="s">
        <v>234</v>
      </c>
    </row>
    <row r="120" spans="1:7" x14ac:dyDescent="0.25">
      <c r="A120" s="9">
        <v>2244603</v>
      </c>
      <c r="B120" s="10">
        <v>14352118</v>
      </c>
      <c r="C120" s="9" t="s">
        <v>34</v>
      </c>
      <c r="D120" s="11">
        <v>64723</v>
      </c>
      <c r="E120" s="11">
        <v>8419</v>
      </c>
      <c r="F120" s="11">
        <v>56304</v>
      </c>
      <c r="G120" t="s">
        <v>300</v>
      </c>
    </row>
    <row r="121" spans="1:7" x14ac:dyDescent="0.25">
      <c r="A121" s="9">
        <v>2225455</v>
      </c>
      <c r="B121" s="10">
        <v>14434251</v>
      </c>
      <c r="C121" s="9" t="s">
        <v>208</v>
      </c>
      <c r="D121" s="11">
        <v>124038</v>
      </c>
      <c r="E121" s="11">
        <v>8200</v>
      </c>
      <c r="F121" s="11">
        <v>115838</v>
      </c>
      <c r="G121" t="s">
        <v>301</v>
      </c>
    </row>
    <row r="122" spans="1:7" x14ac:dyDescent="0.25">
      <c r="A122" s="9">
        <v>2224268</v>
      </c>
      <c r="B122" s="10">
        <v>14344469</v>
      </c>
      <c r="C122" s="9" t="s">
        <v>209</v>
      </c>
      <c r="D122" s="11">
        <v>89251</v>
      </c>
      <c r="E122" s="11">
        <v>14385</v>
      </c>
      <c r="F122" s="11">
        <v>74866</v>
      </c>
      <c r="G122" t="s">
        <v>234</v>
      </c>
    </row>
    <row r="123" spans="1:7" x14ac:dyDescent="0.25">
      <c r="A123" s="9">
        <v>2243837</v>
      </c>
      <c r="B123" s="10">
        <v>14351475</v>
      </c>
      <c r="C123" s="9" t="s">
        <v>210</v>
      </c>
      <c r="D123" s="11">
        <v>66561</v>
      </c>
      <c r="E123" s="11">
        <v>7581</v>
      </c>
      <c r="F123" s="11">
        <v>58980</v>
      </c>
      <c r="G123" t="s">
        <v>234</v>
      </c>
    </row>
    <row r="124" spans="1:7" x14ac:dyDescent="0.25">
      <c r="A124" s="9">
        <v>2249484</v>
      </c>
      <c r="B124" s="10">
        <v>14355351</v>
      </c>
      <c r="C124" s="9" t="s">
        <v>74</v>
      </c>
      <c r="D124" s="11">
        <v>51012</v>
      </c>
      <c r="E124" s="11">
        <v>5823</v>
      </c>
      <c r="F124" s="11">
        <v>45189</v>
      </c>
      <c r="G124" t="s">
        <v>300</v>
      </c>
    </row>
    <row r="125" spans="1:7" x14ac:dyDescent="0.25">
      <c r="A125" s="9">
        <v>2256872</v>
      </c>
      <c r="B125" s="10">
        <v>15028778</v>
      </c>
      <c r="C125" s="9" t="s">
        <v>211</v>
      </c>
      <c r="D125" s="11">
        <v>45602</v>
      </c>
      <c r="E125" s="11">
        <v>5337</v>
      </c>
      <c r="F125" s="11">
        <v>40265</v>
      </c>
      <c r="G125" t="s">
        <v>234</v>
      </c>
    </row>
    <row r="126" spans="1:7" x14ac:dyDescent="0.25">
      <c r="A126" s="9">
        <v>2224363</v>
      </c>
      <c r="B126" s="10">
        <v>14344532</v>
      </c>
      <c r="C126" s="9" t="s">
        <v>212</v>
      </c>
      <c r="D126" s="11">
        <v>89061</v>
      </c>
      <c r="E126" s="11">
        <v>12885</v>
      </c>
      <c r="F126" s="11">
        <v>76176</v>
      </c>
      <c r="G126" t="s">
        <v>234</v>
      </c>
    </row>
    <row r="127" spans="1:7" x14ac:dyDescent="0.25">
      <c r="A127" s="9">
        <v>2207713</v>
      </c>
      <c r="B127" s="10">
        <v>14340374</v>
      </c>
      <c r="C127" s="9" t="s">
        <v>57</v>
      </c>
      <c r="D127" s="11">
        <v>69208</v>
      </c>
      <c r="E127" s="11">
        <v>7868</v>
      </c>
      <c r="F127" s="11">
        <v>61340</v>
      </c>
      <c r="G127" t="s">
        <v>300</v>
      </c>
    </row>
    <row r="128" spans="1:7" x14ac:dyDescent="0.25">
      <c r="A128" s="9">
        <v>2224253</v>
      </c>
      <c r="B128" s="10">
        <v>14344457</v>
      </c>
      <c r="C128" s="9" t="s">
        <v>68</v>
      </c>
      <c r="D128" s="11">
        <v>78092</v>
      </c>
      <c r="E128" s="11">
        <v>10928</v>
      </c>
      <c r="F128" s="11">
        <v>67164</v>
      </c>
      <c r="G128" t="s">
        <v>300</v>
      </c>
    </row>
    <row r="129" spans="1:7" x14ac:dyDescent="0.25">
      <c r="A129" s="9">
        <v>2214132</v>
      </c>
      <c r="B129" s="10">
        <v>14341708</v>
      </c>
      <c r="C129" s="9" t="s">
        <v>46</v>
      </c>
      <c r="D129" s="11">
        <v>88951</v>
      </c>
      <c r="E129" s="11">
        <v>8960</v>
      </c>
      <c r="F129" s="11">
        <v>79991</v>
      </c>
      <c r="G129" t="s">
        <v>300</v>
      </c>
    </row>
    <row r="130" spans="1:7" x14ac:dyDescent="0.25">
      <c r="A130" s="9">
        <v>2219017</v>
      </c>
      <c r="B130" s="10">
        <v>14343135</v>
      </c>
      <c r="C130" s="9" t="s">
        <v>77</v>
      </c>
      <c r="D130" s="11">
        <v>93637</v>
      </c>
      <c r="E130" s="11">
        <v>17020</v>
      </c>
      <c r="F130" s="11">
        <v>76617</v>
      </c>
      <c r="G130" t="s">
        <v>300</v>
      </c>
    </row>
    <row r="131" spans="1:7" x14ac:dyDescent="0.25">
      <c r="A131" s="9">
        <v>2224228</v>
      </c>
      <c r="B131" s="10">
        <v>14344436</v>
      </c>
      <c r="C131" s="9" t="s">
        <v>213</v>
      </c>
      <c r="D131" s="11">
        <v>70064</v>
      </c>
      <c r="E131" s="11">
        <v>6635</v>
      </c>
      <c r="F131" s="11">
        <v>63429</v>
      </c>
      <c r="G131" t="s">
        <v>300</v>
      </c>
    </row>
    <row r="132" spans="1:7" x14ac:dyDescent="0.25">
      <c r="A132" s="9">
        <v>2224223</v>
      </c>
      <c r="B132" s="10">
        <v>14344431</v>
      </c>
      <c r="C132" s="9" t="s">
        <v>103</v>
      </c>
      <c r="D132" s="11">
        <v>140792</v>
      </c>
      <c r="E132" s="11">
        <v>15320</v>
      </c>
      <c r="F132" s="11">
        <v>125472</v>
      </c>
      <c r="G132" t="s">
        <v>300</v>
      </c>
    </row>
    <row r="133" spans="1:7" x14ac:dyDescent="0.25">
      <c r="A133" s="9">
        <v>2224324</v>
      </c>
      <c r="B133" s="10">
        <v>14344506</v>
      </c>
      <c r="C133" s="9" t="s">
        <v>214</v>
      </c>
      <c r="D133" s="11">
        <v>114926</v>
      </c>
      <c r="E133" s="11">
        <v>13885</v>
      </c>
      <c r="F133" s="11">
        <v>101041</v>
      </c>
      <c r="G133" t="s">
        <v>234</v>
      </c>
    </row>
    <row r="134" spans="1:7" x14ac:dyDescent="0.25">
      <c r="A134" s="9">
        <v>2224642</v>
      </c>
      <c r="B134" s="10">
        <v>14344709</v>
      </c>
      <c r="C134" s="9" t="s">
        <v>9</v>
      </c>
      <c r="D134" s="11">
        <v>78282</v>
      </c>
      <c r="E134" s="11">
        <v>11885</v>
      </c>
      <c r="F134" s="11">
        <v>66397</v>
      </c>
      <c r="G134" t="s">
        <v>300</v>
      </c>
    </row>
    <row r="135" spans="1:7" x14ac:dyDescent="0.25">
      <c r="A135" s="9">
        <v>2215047</v>
      </c>
      <c r="B135" s="10">
        <v>14342283</v>
      </c>
      <c r="C135" s="9" t="s">
        <v>29</v>
      </c>
      <c r="D135" s="11">
        <v>93637</v>
      </c>
      <c r="E135" s="11">
        <v>14960</v>
      </c>
      <c r="F135" s="11">
        <v>78677</v>
      </c>
      <c r="G135" t="s">
        <v>300</v>
      </c>
    </row>
    <row r="136" spans="1:7" x14ac:dyDescent="0.25">
      <c r="A136" s="9">
        <v>2224257</v>
      </c>
      <c r="B136" s="10">
        <v>14344461</v>
      </c>
      <c r="C136" s="9" t="s">
        <v>215</v>
      </c>
      <c r="D136" s="11">
        <v>78172</v>
      </c>
      <c r="E136" s="11">
        <v>6885</v>
      </c>
      <c r="F136" s="11">
        <v>71287</v>
      </c>
      <c r="G136" t="s">
        <v>300</v>
      </c>
    </row>
    <row r="137" spans="1:7" x14ac:dyDescent="0.25">
      <c r="A137" s="9">
        <v>2215020</v>
      </c>
      <c r="B137" s="10">
        <v>14342258</v>
      </c>
      <c r="C137" s="9" t="s">
        <v>26</v>
      </c>
      <c r="D137" s="11">
        <v>93827</v>
      </c>
      <c r="E137" s="11">
        <v>10020</v>
      </c>
      <c r="F137" s="11">
        <v>83807</v>
      </c>
      <c r="G137" t="s">
        <v>300</v>
      </c>
    </row>
    <row r="138" spans="1:7" x14ac:dyDescent="0.25">
      <c r="A138" s="9">
        <v>2219276</v>
      </c>
      <c r="B138" s="10">
        <v>14343334</v>
      </c>
      <c r="C138" s="9" t="s">
        <v>70</v>
      </c>
      <c r="D138" s="11">
        <v>88951</v>
      </c>
      <c r="E138" s="11">
        <v>13575</v>
      </c>
      <c r="F138" s="11">
        <v>75376</v>
      </c>
      <c r="G138" t="s">
        <v>300</v>
      </c>
    </row>
    <row r="139" spans="1:7" x14ac:dyDescent="0.25">
      <c r="A139" s="9">
        <v>2224177</v>
      </c>
      <c r="B139" s="10">
        <v>14344396</v>
      </c>
      <c r="C139" s="9" t="s">
        <v>35</v>
      </c>
      <c r="D139" s="11">
        <v>88951</v>
      </c>
      <c r="E139" s="11">
        <v>11960</v>
      </c>
      <c r="F139" s="11">
        <v>76991</v>
      </c>
      <c r="G139" t="s">
        <v>300</v>
      </c>
    </row>
    <row r="140" spans="1:7" x14ac:dyDescent="0.25">
      <c r="A140" s="9">
        <v>2224180</v>
      </c>
      <c r="B140" s="10">
        <v>14344399</v>
      </c>
      <c r="C140" s="9" t="s">
        <v>99</v>
      </c>
      <c r="D140" s="11">
        <v>80115</v>
      </c>
      <c r="E140" s="11">
        <v>7485</v>
      </c>
      <c r="F140" s="11">
        <v>72630</v>
      </c>
      <c r="G140" t="s">
        <v>300</v>
      </c>
    </row>
    <row r="141" spans="1:7" x14ac:dyDescent="0.25">
      <c r="A141" s="9">
        <v>2224236</v>
      </c>
      <c r="B141" s="10">
        <v>14344442</v>
      </c>
      <c r="C141" s="9" t="s">
        <v>216</v>
      </c>
      <c r="D141" s="11">
        <v>86724</v>
      </c>
      <c r="E141" s="11">
        <v>12935</v>
      </c>
      <c r="F141" s="11">
        <v>73789</v>
      </c>
      <c r="G141" t="s">
        <v>300</v>
      </c>
    </row>
    <row r="142" spans="1:7" x14ac:dyDescent="0.25">
      <c r="A142" s="9">
        <v>2224293</v>
      </c>
      <c r="B142" s="10">
        <v>14344487</v>
      </c>
      <c r="C142" s="9" t="s">
        <v>217</v>
      </c>
      <c r="D142" s="11">
        <v>86534</v>
      </c>
      <c r="E142" s="11">
        <v>9485</v>
      </c>
      <c r="F142" s="11">
        <v>77049</v>
      </c>
      <c r="G142" t="s">
        <v>234</v>
      </c>
    </row>
    <row r="143" spans="1:7" x14ac:dyDescent="0.25">
      <c r="A143" s="9">
        <v>2224317</v>
      </c>
      <c r="B143" s="10">
        <v>14344502</v>
      </c>
      <c r="C143" s="9" t="s">
        <v>218</v>
      </c>
      <c r="D143" s="11">
        <v>96147</v>
      </c>
      <c r="E143" s="11">
        <v>12560</v>
      </c>
      <c r="F143" s="11">
        <v>83587</v>
      </c>
      <c r="G143" t="s">
        <v>234</v>
      </c>
    </row>
    <row r="144" spans="1:7" x14ac:dyDescent="0.25">
      <c r="A144" s="9">
        <v>2224364</v>
      </c>
      <c r="B144" s="10">
        <v>14344533</v>
      </c>
      <c r="C144" s="9" t="s">
        <v>219</v>
      </c>
      <c r="D144" s="11">
        <v>130265</v>
      </c>
      <c r="E144" s="11">
        <v>10985</v>
      </c>
      <c r="F144" s="11">
        <v>119280</v>
      </c>
      <c r="G144" t="s">
        <v>234</v>
      </c>
    </row>
    <row r="145" spans="1:7" x14ac:dyDescent="0.25">
      <c r="A145" s="9">
        <v>2224528</v>
      </c>
      <c r="B145" s="10">
        <v>14344618</v>
      </c>
      <c r="C145" s="9" t="s">
        <v>220</v>
      </c>
      <c r="D145" s="11">
        <v>127313</v>
      </c>
      <c r="E145" s="11">
        <v>12560</v>
      </c>
      <c r="F145" s="11">
        <v>114753</v>
      </c>
      <c r="G145" t="s">
        <v>234</v>
      </c>
    </row>
    <row r="146" spans="1:7" x14ac:dyDescent="0.25">
      <c r="A146" s="9">
        <v>2224663</v>
      </c>
      <c r="B146" s="10">
        <v>14465747</v>
      </c>
      <c r="C146" s="9" t="s">
        <v>221</v>
      </c>
      <c r="D146" s="11">
        <v>91295</v>
      </c>
      <c r="E146" s="11">
        <v>11960</v>
      </c>
      <c r="F146" s="11">
        <v>79335</v>
      </c>
      <c r="G146" t="s">
        <v>234</v>
      </c>
    </row>
    <row r="147" spans="1:7" x14ac:dyDescent="0.25">
      <c r="A147" s="9">
        <v>2224754</v>
      </c>
      <c r="B147" s="10">
        <v>14344794</v>
      </c>
      <c r="C147" s="9" t="s">
        <v>222</v>
      </c>
      <c r="D147" s="11">
        <v>91295</v>
      </c>
      <c r="E147" s="11">
        <v>12960</v>
      </c>
      <c r="F147" s="11">
        <v>78335</v>
      </c>
      <c r="G147" t="s">
        <v>234</v>
      </c>
    </row>
    <row r="148" spans="1:7" x14ac:dyDescent="0.25">
      <c r="A148" s="9">
        <v>2229084</v>
      </c>
      <c r="B148" s="10">
        <v>14345861</v>
      </c>
      <c r="C148" s="9" t="s">
        <v>223</v>
      </c>
      <c r="D148" s="11">
        <v>75122</v>
      </c>
      <c r="E148" s="11">
        <v>8385</v>
      </c>
      <c r="F148" s="11">
        <v>66737</v>
      </c>
      <c r="G148" t="s">
        <v>234</v>
      </c>
    </row>
    <row r="149" spans="1:7" x14ac:dyDescent="0.25">
      <c r="A149" s="9">
        <v>2229524</v>
      </c>
      <c r="B149" s="10">
        <v>14346223</v>
      </c>
      <c r="C149" s="9" t="s">
        <v>58</v>
      </c>
      <c r="D149" s="11">
        <v>93637</v>
      </c>
      <c r="E149" s="11">
        <v>4570</v>
      </c>
      <c r="F149" s="11">
        <v>89067</v>
      </c>
      <c r="G149" t="s">
        <v>300</v>
      </c>
    </row>
    <row r="150" spans="1:7" x14ac:dyDescent="0.25">
      <c r="A150" s="9">
        <v>2233062</v>
      </c>
      <c r="B150" s="10">
        <v>14346947</v>
      </c>
      <c r="C150" s="9" t="s">
        <v>224</v>
      </c>
      <c r="D150" s="11">
        <v>82181</v>
      </c>
      <c r="E150" s="11">
        <v>12885</v>
      </c>
      <c r="F150" s="11">
        <v>69296</v>
      </c>
      <c r="G150" t="s">
        <v>300</v>
      </c>
    </row>
    <row r="151" spans="1:7" x14ac:dyDescent="0.25">
      <c r="A151" s="9">
        <v>2233232</v>
      </c>
      <c r="B151" s="10">
        <v>14417006</v>
      </c>
      <c r="C151" s="9" t="s">
        <v>14</v>
      </c>
      <c r="D151" s="11">
        <v>93637</v>
      </c>
      <c r="E151" s="11">
        <v>7960</v>
      </c>
      <c r="F151" s="11">
        <v>85677</v>
      </c>
      <c r="G151" t="s">
        <v>300</v>
      </c>
    </row>
    <row r="152" spans="1:7" x14ac:dyDescent="0.25">
      <c r="A152" s="9">
        <v>2224676</v>
      </c>
      <c r="B152" s="10">
        <v>14344733</v>
      </c>
      <c r="C152" s="9" t="s">
        <v>62</v>
      </c>
      <c r="D152" s="11">
        <v>124274</v>
      </c>
      <c r="E152" s="11">
        <v>20620</v>
      </c>
      <c r="F152" s="11">
        <v>103654</v>
      </c>
      <c r="G152" t="s">
        <v>300</v>
      </c>
    </row>
    <row r="153" spans="1:7" x14ac:dyDescent="0.25">
      <c r="A153" s="9">
        <v>2208458</v>
      </c>
      <c r="B153" s="10">
        <v>14340912</v>
      </c>
      <c r="C153" s="9" t="s">
        <v>225</v>
      </c>
      <c r="D153" s="11">
        <v>158372</v>
      </c>
      <c r="E153" s="11">
        <v>7107</v>
      </c>
      <c r="F153" s="11">
        <v>151265</v>
      </c>
      <c r="G153" t="s">
        <v>234</v>
      </c>
    </row>
    <row r="154" spans="1:7" x14ac:dyDescent="0.25">
      <c r="A154" s="9">
        <v>2229092</v>
      </c>
      <c r="B154" s="10">
        <v>14345869</v>
      </c>
      <c r="C154" s="9" t="s">
        <v>38</v>
      </c>
      <c r="D154" s="11">
        <v>86534</v>
      </c>
      <c r="E154" s="11">
        <v>4510</v>
      </c>
      <c r="F154" s="11">
        <v>82024</v>
      </c>
      <c r="G154" t="s">
        <v>300</v>
      </c>
    </row>
    <row r="155" spans="1:7" x14ac:dyDescent="0.25">
      <c r="A155" s="9">
        <v>2229330</v>
      </c>
      <c r="B155" s="10">
        <v>14346060</v>
      </c>
      <c r="C155" s="9" t="s">
        <v>41</v>
      </c>
      <c r="D155" s="11">
        <v>93637</v>
      </c>
      <c r="E155" s="11">
        <v>12520</v>
      </c>
      <c r="F155" s="11">
        <v>81117</v>
      </c>
      <c r="G155" t="s">
        <v>300</v>
      </c>
    </row>
  </sheetData>
  <autoFilter ref="A1:K15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election activeCell="J23" sqref="J23"/>
    </sheetView>
  </sheetViews>
  <sheetFormatPr defaultRowHeight="15" x14ac:dyDescent="0.25"/>
  <sheetData>
    <row r="1" spans="1:4" x14ac:dyDescent="0.25">
      <c r="A1">
        <v>14344410</v>
      </c>
      <c r="B1">
        <v>102749</v>
      </c>
      <c r="C1">
        <v>17485</v>
      </c>
      <c r="D1">
        <v>85264</v>
      </c>
    </row>
    <row r="2" spans="1:4" x14ac:dyDescent="0.25">
      <c r="A2">
        <v>14970726</v>
      </c>
      <c r="B2">
        <v>29760</v>
      </c>
      <c r="C2">
        <v>3484</v>
      </c>
      <c r="D2">
        <v>26276</v>
      </c>
    </row>
    <row r="3" spans="1:4" x14ac:dyDescent="0.25">
      <c r="A3">
        <v>14344415</v>
      </c>
      <c r="B3">
        <v>79156</v>
      </c>
      <c r="C3">
        <v>11885</v>
      </c>
      <c r="D3">
        <v>67271</v>
      </c>
    </row>
    <row r="4" spans="1:4" x14ac:dyDescent="0.25">
      <c r="A4">
        <v>14343135</v>
      </c>
      <c r="B4">
        <v>95054</v>
      </c>
      <c r="C4">
        <v>6136</v>
      </c>
      <c r="D4">
        <v>88918</v>
      </c>
    </row>
    <row r="5" spans="1:4" x14ac:dyDescent="0.25">
      <c r="A5">
        <v>14344403</v>
      </c>
      <c r="B5">
        <v>79266</v>
      </c>
      <c r="C5">
        <v>5406</v>
      </c>
      <c r="D5">
        <v>73860</v>
      </c>
    </row>
    <row r="6" spans="1:4" x14ac:dyDescent="0.25">
      <c r="A6">
        <v>14344404</v>
      </c>
      <c r="B6">
        <v>79156</v>
      </c>
      <c r="C6">
        <v>6885</v>
      </c>
      <c r="D6">
        <v>72271</v>
      </c>
    </row>
    <row r="7" spans="1:4" x14ac:dyDescent="0.25">
      <c r="A7">
        <v>14351945</v>
      </c>
      <c r="B7">
        <v>64847</v>
      </c>
      <c r="C7">
        <v>1605</v>
      </c>
      <c r="D7">
        <v>63242</v>
      </c>
    </row>
    <row r="8" spans="1:4" x14ac:dyDescent="0.25">
      <c r="A8">
        <v>14344399</v>
      </c>
      <c r="B8">
        <v>81320</v>
      </c>
      <c r="C8">
        <v>5485</v>
      </c>
      <c r="D8">
        <v>75835</v>
      </c>
    </row>
    <row r="9" spans="1:4" x14ac:dyDescent="0.25">
      <c r="A9">
        <v>14341708</v>
      </c>
      <c r="B9">
        <v>90295</v>
      </c>
      <c r="C9">
        <v>6885</v>
      </c>
      <c r="D9">
        <v>83410</v>
      </c>
    </row>
    <row r="10" spans="1:4" x14ac:dyDescent="0.25">
      <c r="A10">
        <v>14346060</v>
      </c>
      <c r="B10">
        <v>95054</v>
      </c>
      <c r="C10">
        <v>6136</v>
      </c>
      <c r="D10">
        <v>88918</v>
      </c>
    </row>
    <row r="11" spans="1:4" x14ac:dyDescent="0.25">
      <c r="A11">
        <v>14344396</v>
      </c>
      <c r="B11">
        <v>90295</v>
      </c>
      <c r="C11">
        <v>8885</v>
      </c>
      <c r="D11">
        <v>81410</v>
      </c>
    </row>
    <row r="12" spans="1:4" x14ac:dyDescent="0.25">
      <c r="A12">
        <v>14346947</v>
      </c>
      <c r="B12">
        <v>83420</v>
      </c>
      <c r="C12">
        <v>9885</v>
      </c>
      <c r="D12">
        <v>73535</v>
      </c>
    </row>
    <row r="13" spans="1:4" x14ac:dyDescent="0.25">
      <c r="A13">
        <v>14351941</v>
      </c>
      <c r="B13">
        <v>67672</v>
      </c>
      <c r="C13">
        <v>1605</v>
      </c>
      <c r="D13">
        <v>66067</v>
      </c>
    </row>
    <row r="14" spans="1:4" x14ac:dyDescent="0.25">
      <c r="A14">
        <v>14344389</v>
      </c>
      <c r="B14">
        <v>79456</v>
      </c>
      <c r="C14">
        <v>6855</v>
      </c>
      <c r="D14">
        <v>72601</v>
      </c>
    </row>
    <row r="15" spans="1:4" x14ac:dyDescent="0.25">
      <c r="A15">
        <v>14344442</v>
      </c>
      <c r="B15">
        <v>88031</v>
      </c>
      <c r="C15">
        <v>11935</v>
      </c>
      <c r="D15">
        <v>76096</v>
      </c>
    </row>
    <row r="16" spans="1:4" x14ac:dyDescent="0.25">
      <c r="A16">
        <v>14344447</v>
      </c>
      <c r="B16">
        <v>79156</v>
      </c>
      <c r="C16">
        <v>9885</v>
      </c>
      <c r="D16">
        <v>69271</v>
      </c>
    </row>
    <row r="17" spans="1:4" x14ac:dyDescent="0.25">
      <c r="A17">
        <v>14342258</v>
      </c>
      <c r="B17">
        <v>95244</v>
      </c>
      <c r="C17">
        <v>6136</v>
      </c>
      <c r="D17">
        <v>89108</v>
      </c>
    </row>
    <row r="18" spans="1:4" x14ac:dyDescent="0.25">
      <c r="A18">
        <v>14344435</v>
      </c>
      <c r="B18">
        <v>79156</v>
      </c>
      <c r="C18">
        <v>8928</v>
      </c>
      <c r="D18">
        <v>70228</v>
      </c>
    </row>
    <row r="19" spans="1:4" x14ac:dyDescent="0.25">
      <c r="A19">
        <v>14344432</v>
      </c>
      <c r="B19">
        <v>82070</v>
      </c>
      <c r="C19">
        <v>17485</v>
      </c>
      <c r="D19">
        <v>64585</v>
      </c>
    </row>
    <row r="20" spans="1:4" x14ac:dyDescent="0.25">
      <c r="A20">
        <v>14344438</v>
      </c>
      <c r="B20">
        <v>79266</v>
      </c>
      <c r="C20">
        <v>6885</v>
      </c>
      <c r="D20">
        <v>72381</v>
      </c>
    </row>
    <row r="21" spans="1:4" x14ac:dyDescent="0.25">
      <c r="A21">
        <v>14371703</v>
      </c>
      <c r="B21">
        <v>77101</v>
      </c>
      <c r="C21">
        <v>5311</v>
      </c>
      <c r="D21">
        <v>71790</v>
      </c>
    </row>
    <row r="22" spans="1:4" x14ac:dyDescent="0.25">
      <c r="A22">
        <v>14352118</v>
      </c>
      <c r="B22">
        <v>65692</v>
      </c>
      <c r="C22">
        <v>7419</v>
      </c>
      <c r="D22">
        <v>58273</v>
      </c>
    </row>
    <row r="23" spans="1:4" x14ac:dyDescent="0.25">
      <c r="A23">
        <v>14344436</v>
      </c>
      <c r="B23">
        <v>71116</v>
      </c>
      <c r="C23">
        <v>4635</v>
      </c>
      <c r="D23">
        <v>66481</v>
      </c>
    </row>
    <row r="24" spans="1:4" x14ac:dyDescent="0.25">
      <c r="A24">
        <v>14344437</v>
      </c>
      <c r="B24">
        <v>79266</v>
      </c>
      <c r="C24">
        <v>6885</v>
      </c>
      <c r="D24">
        <v>72381</v>
      </c>
    </row>
    <row r="25" spans="1:4" x14ac:dyDescent="0.25">
      <c r="A25">
        <v>14344424</v>
      </c>
      <c r="B25">
        <v>77156</v>
      </c>
      <c r="C25">
        <v>1635</v>
      </c>
      <c r="D25">
        <v>75521</v>
      </c>
    </row>
    <row r="26" spans="1:4" x14ac:dyDescent="0.25">
      <c r="A26">
        <v>14344425</v>
      </c>
      <c r="B26">
        <v>79266</v>
      </c>
      <c r="C26">
        <v>1885</v>
      </c>
      <c r="D26">
        <v>77381</v>
      </c>
    </row>
    <row r="27" spans="1:4" x14ac:dyDescent="0.25">
      <c r="A27">
        <v>14417006</v>
      </c>
      <c r="B27">
        <v>95054</v>
      </c>
      <c r="C27">
        <v>6136</v>
      </c>
      <c r="D27">
        <v>88918</v>
      </c>
    </row>
    <row r="28" spans="1:4" x14ac:dyDescent="0.25">
      <c r="A28">
        <v>14346223</v>
      </c>
      <c r="B28">
        <v>95054</v>
      </c>
      <c r="C28">
        <v>6136</v>
      </c>
      <c r="D28">
        <v>88918</v>
      </c>
    </row>
    <row r="29" spans="1:4" x14ac:dyDescent="0.25">
      <c r="A29">
        <v>14344431</v>
      </c>
      <c r="B29">
        <v>82070</v>
      </c>
      <c r="C29">
        <v>13060</v>
      </c>
      <c r="D29">
        <v>69010</v>
      </c>
    </row>
    <row r="30" spans="1:4" x14ac:dyDescent="0.25">
      <c r="A30">
        <v>14351724</v>
      </c>
      <c r="B30">
        <v>67557</v>
      </c>
      <c r="C30">
        <v>1605</v>
      </c>
      <c r="D30">
        <v>65952</v>
      </c>
    </row>
    <row r="31" spans="1:4" x14ac:dyDescent="0.25">
      <c r="A31">
        <v>14344429</v>
      </c>
      <c r="B31">
        <v>48848</v>
      </c>
      <c r="C31">
        <v>2691</v>
      </c>
      <c r="D31">
        <v>46157</v>
      </c>
    </row>
    <row r="32" spans="1:4" x14ac:dyDescent="0.25">
      <c r="A32">
        <v>14344416</v>
      </c>
      <c r="B32">
        <v>79156</v>
      </c>
      <c r="C32">
        <v>9885</v>
      </c>
      <c r="D32">
        <v>69271</v>
      </c>
    </row>
    <row r="33" spans="1:4" x14ac:dyDescent="0.25">
      <c r="A33">
        <v>14344420</v>
      </c>
      <c r="B33">
        <v>85646</v>
      </c>
      <c r="C33">
        <v>7885</v>
      </c>
      <c r="D33">
        <v>77761</v>
      </c>
    </row>
    <row r="34" spans="1:4" x14ac:dyDescent="0.25">
      <c r="A34">
        <v>14344472</v>
      </c>
      <c r="B34">
        <v>75047</v>
      </c>
      <c r="C34">
        <v>5605</v>
      </c>
      <c r="D34">
        <v>69442</v>
      </c>
    </row>
    <row r="35" spans="1:4" x14ac:dyDescent="0.25">
      <c r="A35">
        <v>14357272</v>
      </c>
      <c r="B35">
        <v>90295</v>
      </c>
      <c r="C35">
        <v>6885</v>
      </c>
      <c r="D35">
        <v>83410</v>
      </c>
    </row>
    <row r="36" spans="1:4" x14ac:dyDescent="0.25">
      <c r="A36">
        <v>14344732</v>
      </c>
      <c r="B36">
        <v>79156</v>
      </c>
      <c r="C36">
        <v>12485</v>
      </c>
      <c r="D36">
        <v>66671</v>
      </c>
    </row>
    <row r="37" spans="1:4" x14ac:dyDescent="0.25">
      <c r="A37">
        <v>14344733</v>
      </c>
      <c r="B37">
        <v>126164</v>
      </c>
      <c r="C37">
        <v>12620</v>
      </c>
      <c r="D37">
        <v>113544</v>
      </c>
    </row>
    <row r="38" spans="1:4" x14ac:dyDescent="0.25">
      <c r="A38">
        <v>14344721</v>
      </c>
      <c r="B38">
        <v>79456</v>
      </c>
      <c r="C38">
        <v>9885</v>
      </c>
      <c r="D38">
        <v>69571</v>
      </c>
    </row>
    <row r="39" spans="1:4" x14ac:dyDescent="0.25">
      <c r="A39">
        <v>14355351</v>
      </c>
      <c r="B39">
        <v>51765</v>
      </c>
      <c r="C39">
        <v>5823</v>
      </c>
      <c r="D39">
        <v>45942</v>
      </c>
    </row>
    <row r="40" spans="1:4" x14ac:dyDescent="0.25">
      <c r="A40">
        <v>14340374</v>
      </c>
      <c r="B40">
        <v>70289</v>
      </c>
      <c r="C40">
        <v>7868</v>
      </c>
      <c r="D40">
        <v>62421</v>
      </c>
    </row>
    <row r="41" spans="1:4" x14ac:dyDescent="0.25">
      <c r="A41">
        <v>14344726</v>
      </c>
      <c r="B41">
        <v>77101</v>
      </c>
      <c r="C41">
        <v>5885</v>
      </c>
      <c r="D41">
        <v>71216</v>
      </c>
    </row>
    <row r="42" spans="1:4" x14ac:dyDescent="0.25">
      <c r="A42">
        <v>14372119</v>
      </c>
      <c r="B42">
        <v>51540</v>
      </c>
      <c r="C42">
        <v>1305</v>
      </c>
      <c r="D42">
        <v>50235</v>
      </c>
    </row>
    <row r="43" spans="1:4" x14ac:dyDescent="0.25">
      <c r="A43">
        <v>14355350</v>
      </c>
      <c r="B43">
        <v>51765</v>
      </c>
      <c r="C43">
        <v>1305</v>
      </c>
      <c r="D43">
        <v>50460</v>
      </c>
    </row>
    <row r="44" spans="1:4" x14ac:dyDescent="0.25">
      <c r="A44">
        <v>14355349</v>
      </c>
      <c r="B44">
        <v>51765</v>
      </c>
      <c r="C44">
        <v>1305</v>
      </c>
      <c r="D44">
        <v>50460</v>
      </c>
    </row>
    <row r="45" spans="1:4" x14ac:dyDescent="0.25">
      <c r="A45">
        <v>14355348</v>
      </c>
      <c r="B45">
        <v>51540</v>
      </c>
      <c r="C45">
        <v>1080</v>
      </c>
      <c r="D45">
        <v>50460</v>
      </c>
    </row>
    <row r="46" spans="1:4" x14ac:dyDescent="0.25">
      <c r="A46">
        <v>14344725</v>
      </c>
      <c r="B46">
        <v>73149</v>
      </c>
      <c r="C46">
        <v>4879</v>
      </c>
      <c r="D46">
        <v>68270</v>
      </c>
    </row>
    <row r="47" spans="1:4" x14ac:dyDescent="0.25">
      <c r="A47">
        <v>14342283</v>
      </c>
      <c r="B47">
        <v>95054</v>
      </c>
      <c r="C47">
        <v>6136</v>
      </c>
      <c r="D47">
        <v>88918</v>
      </c>
    </row>
    <row r="48" spans="1:4" x14ac:dyDescent="0.25">
      <c r="A48">
        <v>14344456</v>
      </c>
      <c r="B48">
        <v>79171</v>
      </c>
      <c r="C48">
        <v>8928</v>
      </c>
      <c r="D48">
        <v>70243</v>
      </c>
    </row>
    <row r="49" spans="1:4" x14ac:dyDescent="0.25">
      <c r="A49">
        <v>14344457</v>
      </c>
      <c r="B49">
        <v>79266</v>
      </c>
      <c r="C49">
        <v>1885</v>
      </c>
      <c r="D49">
        <v>77381</v>
      </c>
    </row>
    <row r="50" spans="1:4" x14ac:dyDescent="0.25">
      <c r="A50">
        <v>14344462</v>
      </c>
      <c r="B50">
        <v>76296</v>
      </c>
      <c r="C50">
        <v>11855</v>
      </c>
      <c r="D50">
        <v>64441</v>
      </c>
    </row>
    <row r="51" spans="1:4" x14ac:dyDescent="0.25">
      <c r="A51">
        <v>14344719</v>
      </c>
      <c r="B51">
        <v>91460</v>
      </c>
      <c r="C51">
        <v>21285</v>
      </c>
      <c r="D51">
        <v>70175</v>
      </c>
    </row>
    <row r="52" spans="1:4" x14ac:dyDescent="0.25">
      <c r="A52">
        <v>14344463</v>
      </c>
      <c r="B52">
        <v>77401</v>
      </c>
      <c r="C52">
        <v>11885</v>
      </c>
      <c r="D52">
        <v>65516</v>
      </c>
    </row>
    <row r="53" spans="1:4" x14ac:dyDescent="0.25">
      <c r="A53">
        <v>14344460</v>
      </c>
      <c r="B53">
        <v>81400</v>
      </c>
      <c r="C53">
        <v>10485</v>
      </c>
      <c r="D53">
        <v>70915</v>
      </c>
    </row>
    <row r="54" spans="1:4" x14ac:dyDescent="0.25">
      <c r="A54">
        <v>14345869</v>
      </c>
      <c r="B54">
        <v>87841</v>
      </c>
      <c r="C54">
        <v>4435</v>
      </c>
      <c r="D54">
        <v>83406</v>
      </c>
    </row>
    <row r="55" spans="1:4" x14ac:dyDescent="0.25">
      <c r="A55">
        <v>14344461</v>
      </c>
      <c r="B55">
        <v>79346</v>
      </c>
      <c r="C55">
        <v>6885</v>
      </c>
      <c r="D55">
        <v>72461</v>
      </c>
    </row>
    <row r="56" spans="1:4" x14ac:dyDescent="0.25">
      <c r="A56">
        <v>14344706</v>
      </c>
      <c r="B56">
        <v>79156</v>
      </c>
      <c r="C56">
        <v>9485</v>
      </c>
      <c r="D56">
        <v>69671</v>
      </c>
    </row>
    <row r="57" spans="1:4" x14ac:dyDescent="0.25">
      <c r="A57">
        <v>14344705</v>
      </c>
      <c r="B57">
        <v>79156</v>
      </c>
      <c r="C57">
        <v>6885</v>
      </c>
      <c r="D57">
        <v>72271</v>
      </c>
    </row>
    <row r="58" spans="1:4" x14ac:dyDescent="0.25">
      <c r="A58">
        <v>14371712</v>
      </c>
      <c r="B58">
        <v>102699</v>
      </c>
      <c r="C58">
        <v>12735</v>
      </c>
      <c r="D58">
        <v>89964</v>
      </c>
    </row>
    <row r="59" spans="1:4" x14ac:dyDescent="0.25">
      <c r="A59">
        <v>14344711</v>
      </c>
      <c r="B59">
        <v>76406</v>
      </c>
      <c r="C59">
        <v>6885</v>
      </c>
      <c r="D59">
        <v>69521</v>
      </c>
    </row>
    <row r="60" spans="1:4" x14ac:dyDescent="0.25">
      <c r="A60">
        <v>14344708</v>
      </c>
      <c r="B60">
        <v>79156</v>
      </c>
      <c r="C60">
        <v>8485</v>
      </c>
      <c r="D60">
        <v>70671</v>
      </c>
    </row>
    <row r="61" spans="1:4" x14ac:dyDescent="0.25">
      <c r="A61">
        <v>14344709</v>
      </c>
      <c r="B61">
        <v>79456</v>
      </c>
      <c r="C61">
        <v>11855</v>
      </c>
      <c r="D61">
        <v>67601</v>
      </c>
    </row>
    <row r="62" spans="1:4" x14ac:dyDescent="0.25">
      <c r="A62">
        <v>14344760</v>
      </c>
      <c r="B62">
        <v>75157</v>
      </c>
      <c r="C62">
        <v>8299</v>
      </c>
      <c r="D62">
        <v>66858</v>
      </c>
    </row>
    <row r="63" spans="1:4" x14ac:dyDescent="0.25">
      <c r="A63">
        <v>14344758</v>
      </c>
      <c r="B63">
        <v>79006</v>
      </c>
      <c r="C63">
        <v>8385</v>
      </c>
      <c r="D63">
        <v>70621</v>
      </c>
    </row>
    <row r="64" spans="1:4" x14ac:dyDescent="0.25">
      <c r="A64">
        <v>14344756</v>
      </c>
      <c r="B64">
        <v>79156</v>
      </c>
      <c r="C64">
        <v>7355</v>
      </c>
      <c r="D64">
        <v>71801</v>
      </c>
    </row>
    <row r="65" spans="1:4" x14ac:dyDescent="0.25">
      <c r="A65">
        <v>14344745</v>
      </c>
      <c r="B65">
        <v>79346</v>
      </c>
      <c r="C65">
        <v>5885</v>
      </c>
      <c r="D65">
        <v>73461</v>
      </c>
    </row>
    <row r="66" spans="1:4" x14ac:dyDescent="0.25">
      <c r="A66">
        <v>14344736</v>
      </c>
      <c r="B66">
        <v>79156</v>
      </c>
      <c r="C66">
        <v>6885</v>
      </c>
      <c r="D66">
        <v>72271</v>
      </c>
    </row>
    <row r="67" spans="1:4" x14ac:dyDescent="0.25">
      <c r="A67">
        <v>14343334</v>
      </c>
      <c r="B67">
        <v>90295</v>
      </c>
      <c r="C67">
        <v>9516</v>
      </c>
      <c r="D67">
        <v>80779</v>
      </c>
    </row>
    <row r="68" spans="1:4" x14ac:dyDescent="0.25">
      <c r="A68">
        <v>14371751</v>
      </c>
      <c r="B68">
        <v>97793</v>
      </c>
      <c r="C68">
        <v>6254</v>
      </c>
      <c r="D68">
        <v>91539</v>
      </c>
    </row>
    <row r="69" spans="1:4" x14ac:dyDescent="0.25">
      <c r="A69">
        <v>14353574</v>
      </c>
      <c r="B69">
        <v>63936</v>
      </c>
      <c r="C69">
        <v>7257</v>
      </c>
      <c r="D69">
        <v>56679</v>
      </c>
    </row>
    <row r="70" spans="1:4" x14ac:dyDescent="0.25">
      <c r="A70">
        <v>14353573</v>
      </c>
      <c r="B70">
        <v>63936</v>
      </c>
      <c r="C70">
        <v>7257</v>
      </c>
      <c r="D70">
        <v>56679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topLeftCell="A13" workbookViewId="0">
      <selection activeCell="J1" sqref="J1"/>
    </sheetView>
  </sheetViews>
  <sheetFormatPr defaultRowHeight="15" x14ac:dyDescent="0.25"/>
  <sheetData>
    <row r="1" spans="1:12" ht="18.75" thickBot="1" x14ac:dyDescent="0.3">
      <c r="A1" s="1">
        <v>13000</v>
      </c>
      <c r="B1" s="1">
        <v>3951</v>
      </c>
      <c r="C1" s="1">
        <v>2990</v>
      </c>
      <c r="D1" s="1">
        <v>19941</v>
      </c>
      <c r="E1" s="1">
        <v>20000</v>
      </c>
      <c r="J1">
        <v>44570</v>
      </c>
      <c r="K1">
        <v>1260</v>
      </c>
      <c r="L1">
        <f>J1+K1</f>
        <v>45830</v>
      </c>
    </row>
    <row r="2" spans="1:12" ht="18.75" thickBot="1" x14ac:dyDescent="0.3">
      <c r="A2" s="2">
        <v>13390</v>
      </c>
      <c r="B2" s="2">
        <v>4069.5</v>
      </c>
      <c r="C2" s="2">
        <v>3079.7</v>
      </c>
      <c r="D2" s="2">
        <v>20539.2</v>
      </c>
      <c r="E2" s="2">
        <v>20600</v>
      </c>
    </row>
    <row r="3" spans="1:12" ht="18.75" thickBot="1" x14ac:dyDescent="0.3">
      <c r="A3" s="1">
        <v>13780</v>
      </c>
      <c r="B3" s="1">
        <v>4188</v>
      </c>
      <c r="C3" s="1">
        <v>3169.4</v>
      </c>
      <c r="D3" s="1">
        <v>21137.4</v>
      </c>
      <c r="E3" s="1">
        <v>21200</v>
      </c>
    </row>
    <row r="4" spans="1:12" ht="18.75" thickBot="1" x14ac:dyDescent="0.3">
      <c r="A4" s="2">
        <v>14170</v>
      </c>
      <c r="B4" s="2">
        <v>4306.5</v>
      </c>
      <c r="C4" s="2">
        <v>3259.1</v>
      </c>
      <c r="D4" s="2">
        <v>21735.599999999999</v>
      </c>
      <c r="E4" s="2">
        <v>21800</v>
      </c>
    </row>
    <row r="5" spans="1:12" ht="18.75" thickBot="1" x14ac:dyDescent="0.3">
      <c r="A5" s="1">
        <v>14600</v>
      </c>
      <c r="B5" s="1">
        <v>4437.2</v>
      </c>
      <c r="C5" s="1">
        <v>3358</v>
      </c>
      <c r="D5" s="1">
        <v>22395.200000000001</v>
      </c>
      <c r="E5" s="1">
        <v>22460</v>
      </c>
    </row>
    <row r="6" spans="1:12" ht="18.75" thickBot="1" x14ac:dyDescent="0.3">
      <c r="A6" s="2">
        <v>15030</v>
      </c>
      <c r="B6" s="2">
        <v>4567.8999999999996</v>
      </c>
      <c r="C6" s="2">
        <v>3456.9</v>
      </c>
      <c r="D6" s="2">
        <v>23054.799999999999</v>
      </c>
      <c r="E6" s="2">
        <v>23120</v>
      </c>
    </row>
    <row r="7" spans="1:12" ht="18.75" thickBot="1" x14ac:dyDescent="0.3">
      <c r="A7" s="1">
        <v>15460</v>
      </c>
      <c r="B7" s="1">
        <v>4698.6000000000004</v>
      </c>
      <c r="C7" s="1">
        <v>3555.8</v>
      </c>
      <c r="D7" s="1">
        <v>23714.400000000001</v>
      </c>
      <c r="E7" s="1">
        <v>23780</v>
      </c>
    </row>
    <row r="8" spans="1:12" ht="18.75" thickBot="1" x14ac:dyDescent="0.3">
      <c r="A8" s="2">
        <v>15930</v>
      </c>
      <c r="B8" s="2">
        <v>4841.3999999999996</v>
      </c>
      <c r="C8" s="2">
        <v>3663.9</v>
      </c>
      <c r="D8" s="2">
        <v>24435.3</v>
      </c>
      <c r="E8" s="2">
        <v>24500</v>
      </c>
    </row>
    <row r="9" spans="1:12" ht="18.75" thickBot="1" x14ac:dyDescent="0.3">
      <c r="A9" s="1">
        <v>16400</v>
      </c>
      <c r="B9" s="1">
        <v>4984.3</v>
      </c>
      <c r="C9" s="1">
        <v>3772</v>
      </c>
      <c r="D9" s="1">
        <v>25156.3</v>
      </c>
      <c r="E9" s="1">
        <v>25220</v>
      </c>
    </row>
    <row r="10" spans="1:12" ht="18.75" thickBot="1" x14ac:dyDescent="0.3">
      <c r="A10" s="2">
        <v>16870</v>
      </c>
      <c r="B10" s="2">
        <v>5127.1000000000004</v>
      </c>
      <c r="C10" s="2">
        <v>3880.1</v>
      </c>
      <c r="D10" s="2">
        <v>25877.200000000001</v>
      </c>
      <c r="E10" s="2">
        <v>25940</v>
      </c>
    </row>
    <row r="11" spans="1:12" ht="18.75" thickBot="1" x14ac:dyDescent="0.3">
      <c r="A11" s="1">
        <v>17380</v>
      </c>
      <c r="B11" s="1">
        <v>5282.1</v>
      </c>
      <c r="C11" s="1">
        <v>3997.4</v>
      </c>
      <c r="D11" s="1">
        <v>26659.5</v>
      </c>
      <c r="E11" s="1">
        <v>26720</v>
      </c>
    </row>
    <row r="12" spans="1:12" ht="18.75" thickBot="1" x14ac:dyDescent="0.3">
      <c r="A12" s="2">
        <v>17890</v>
      </c>
      <c r="B12" s="2">
        <v>5437.1</v>
      </c>
      <c r="C12" s="2">
        <v>4114.7</v>
      </c>
      <c r="D12" s="2">
        <v>27441.8</v>
      </c>
      <c r="E12" s="2">
        <v>27500</v>
      </c>
    </row>
    <row r="13" spans="1:12" ht="18.75" thickBot="1" x14ac:dyDescent="0.3">
      <c r="A13" s="1">
        <v>18400</v>
      </c>
      <c r="B13" s="1">
        <v>5592.1</v>
      </c>
      <c r="C13" s="1">
        <v>4232</v>
      </c>
      <c r="D13" s="1">
        <v>28224.1</v>
      </c>
      <c r="E13" s="1">
        <v>28280</v>
      </c>
    </row>
    <row r="14" spans="1:12" ht="18.75" thickBot="1" x14ac:dyDescent="0.3">
      <c r="A14" s="2">
        <v>18950</v>
      </c>
      <c r="B14" s="2">
        <v>5759.3</v>
      </c>
      <c r="C14" s="2">
        <v>4358.5</v>
      </c>
      <c r="D14" s="2">
        <v>29067.8</v>
      </c>
      <c r="E14" s="2">
        <v>29130</v>
      </c>
    </row>
    <row r="15" spans="1:12" ht="18.75" thickBot="1" x14ac:dyDescent="0.3">
      <c r="A15" s="1">
        <v>19500</v>
      </c>
      <c r="B15" s="1">
        <v>5926.4</v>
      </c>
      <c r="C15" s="1">
        <v>4485</v>
      </c>
      <c r="D15" s="1">
        <v>29911.4</v>
      </c>
      <c r="E15" s="1">
        <v>29980</v>
      </c>
    </row>
    <row r="16" spans="1:12" ht="18.75" thickBot="1" x14ac:dyDescent="0.3">
      <c r="A16" s="2">
        <v>20050</v>
      </c>
      <c r="B16" s="2">
        <v>6093.6</v>
      </c>
      <c r="C16" s="2">
        <v>4611.5</v>
      </c>
      <c r="D16" s="2">
        <v>30755.1</v>
      </c>
      <c r="E16" s="2">
        <v>30830</v>
      </c>
    </row>
    <row r="17" spans="1:5" ht="18.75" thickBot="1" x14ac:dyDescent="0.3">
      <c r="A17" s="1">
        <v>20640</v>
      </c>
      <c r="B17" s="1">
        <v>6272.9</v>
      </c>
      <c r="C17" s="1">
        <v>4747.2</v>
      </c>
      <c r="D17" s="1">
        <v>31660.1</v>
      </c>
      <c r="E17" s="1">
        <v>31750</v>
      </c>
    </row>
    <row r="18" spans="1:5" ht="18.75" thickBot="1" x14ac:dyDescent="0.3">
      <c r="A18" s="2">
        <v>21230</v>
      </c>
      <c r="B18" s="2">
        <v>6452.2</v>
      </c>
      <c r="C18" s="2">
        <v>4882.8999999999996</v>
      </c>
      <c r="D18" s="2">
        <v>32565.1</v>
      </c>
      <c r="E18" s="2">
        <v>32670</v>
      </c>
    </row>
    <row r="19" spans="1:5" ht="18.75" thickBot="1" x14ac:dyDescent="0.3">
      <c r="A19" s="1">
        <v>21820</v>
      </c>
      <c r="B19" s="1">
        <v>6631.5</v>
      </c>
      <c r="C19" s="1">
        <v>5018.6000000000004</v>
      </c>
      <c r="D19" s="1">
        <v>33470.1</v>
      </c>
      <c r="E19" s="1">
        <v>33590</v>
      </c>
    </row>
    <row r="20" spans="1:5" ht="18.75" thickBot="1" x14ac:dyDescent="0.3">
      <c r="A20" s="2">
        <v>22460</v>
      </c>
      <c r="B20" s="2">
        <v>6826</v>
      </c>
      <c r="C20" s="2">
        <v>5165.8</v>
      </c>
      <c r="D20" s="2">
        <v>34451.800000000003</v>
      </c>
      <c r="E20" s="2">
        <v>34580</v>
      </c>
    </row>
    <row r="21" spans="1:5" ht="18.75" thickBot="1" x14ac:dyDescent="0.3">
      <c r="A21" s="1">
        <v>23100</v>
      </c>
      <c r="B21" s="1">
        <v>7020.6</v>
      </c>
      <c r="C21" s="1">
        <v>5313</v>
      </c>
      <c r="D21" s="1">
        <v>35433.599999999999</v>
      </c>
      <c r="E21" s="1">
        <v>35570</v>
      </c>
    </row>
    <row r="22" spans="1:5" ht="18.75" thickBot="1" x14ac:dyDescent="0.3">
      <c r="A22" s="2">
        <v>23740</v>
      </c>
      <c r="B22" s="2">
        <v>7215.1</v>
      </c>
      <c r="C22" s="2">
        <v>5460.2</v>
      </c>
      <c r="D22" s="2">
        <v>36415.300000000003</v>
      </c>
      <c r="E22" s="2">
        <v>36560</v>
      </c>
    </row>
    <row r="23" spans="1:5" ht="18.75" thickBot="1" x14ac:dyDescent="0.3">
      <c r="A23" s="1">
        <v>24440</v>
      </c>
      <c r="B23" s="1">
        <v>7427.8</v>
      </c>
      <c r="C23" s="1">
        <v>5621.2</v>
      </c>
      <c r="D23" s="1">
        <v>37489</v>
      </c>
      <c r="E23" s="1">
        <v>37640</v>
      </c>
    </row>
    <row r="24" spans="1:5" ht="18.75" thickBot="1" x14ac:dyDescent="0.3">
      <c r="A24" s="2">
        <v>25140</v>
      </c>
      <c r="B24" s="2">
        <v>7640.5</v>
      </c>
      <c r="C24" s="2">
        <v>5782.2</v>
      </c>
      <c r="D24" s="2">
        <v>38562.699999999997</v>
      </c>
      <c r="E24" s="2">
        <v>38720</v>
      </c>
    </row>
    <row r="25" spans="1:5" ht="18.75" thickBot="1" x14ac:dyDescent="0.3">
      <c r="A25" s="1">
        <v>25840</v>
      </c>
      <c r="B25" s="1">
        <v>7853.3</v>
      </c>
      <c r="C25" s="1">
        <v>5943.2</v>
      </c>
      <c r="D25" s="1">
        <v>39636.5</v>
      </c>
      <c r="E25" s="1">
        <v>39800</v>
      </c>
    </row>
    <row r="26" spans="1:5" ht="18.75" thickBot="1" x14ac:dyDescent="0.3">
      <c r="A26" s="2">
        <v>26600</v>
      </c>
      <c r="B26" s="2">
        <v>8084.3</v>
      </c>
      <c r="C26" s="2">
        <v>6118</v>
      </c>
      <c r="D26" s="2">
        <v>40802.300000000003</v>
      </c>
      <c r="E26" s="2">
        <v>40970</v>
      </c>
    </row>
    <row r="27" spans="1:5" ht="18.75" thickBot="1" x14ac:dyDescent="0.3">
      <c r="A27" s="1">
        <v>27360</v>
      </c>
      <c r="B27" s="1">
        <v>8315.2999999999993</v>
      </c>
      <c r="C27" s="1">
        <v>6292.8</v>
      </c>
      <c r="D27" s="1">
        <v>41968.1</v>
      </c>
      <c r="E27" s="1">
        <v>42140</v>
      </c>
    </row>
    <row r="28" spans="1:5" ht="18.75" thickBot="1" x14ac:dyDescent="0.3">
      <c r="A28" s="2">
        <v>28120</v>
      </c>
      <c r="B28" s="2">
        <v>8546.2000000000007</v>
      </c>
      <c r="C28" s="2">
        <v>6467.6</v>
      </c>
      <c r="D28" s="2">
        <v>43133.8</v>
      </c>
      <c r="E28" s="2">
        <v>43310</v>
      </c>
    </row>
    <row r="29" spans="1:5" ht="18.75" thickBot="1" x14ac:dyDescent="0.3">
      <c r="A29" s="1">
        <v>28940</v>
      </c>
      <c r="B29" s="1">
        <v>8795.4</v>
      </c>
      <c r="C29" s="1">
        <v>6656.2</v>
      </c>
      <c r="D29" s="1">
        <v>44391.6</v>
      </c>
      <c r="E29" s="1">
        <v>44570</v>
      </c>
    </row>
    <row r="30" spans="1:5" ht="18.75" thickBot="1" x14ac:dyDescent="0.3">
      <c r="A30" s="2">
        <v>29760</v>
      </c>
      <c r="B30" s="2">
        <v>9044.7000000000007</v>
      </c>
      <c r="C30" s="2">
        <v>6844.8</v>
      </c>
      <c r="D30" s="2">
        <v>45649.5</v>
      </c>
      <c r="E30" s="2">
        <v>45830</v>
      </c>
    </row>
    <row r="31" spans="1:5" ht="18.75" thickBot="1" x14ac:dyDescent="0.3">
      <c r="A31" s="1">
        <v>30580</v>
      </c>
      <c r="B31" s="1">
        <v>9293.9</v>
      </c>
      <c r="C31" s="1">
        <v>7033.4</v>
      </c>
      <c r="D31" s="1">
        <v>46907.3</v>
      </c>
      <c r="E31" s="1">
        <v>47090</v>
      </c>
    </row>
    <row r="32" spans="1:5" ht="18.75" thickBot="1" x14ac:dyDescent="0.3">
      <c r="A32" s="2">
        <v>31460</v>
      </c>
      <c r="B32" s="2">
        <v>9561.2999999999993</v>
      </c>
      <c r="C32" s="2">
        <v>7235.8</v>
      </c>
      <c r="D32" s="2">
        <v>48257.1</v>
      </c>
      <c r="E32" s="2">
        <v>48440</v>
      </c>
    </row>
    <row r="33" spans="1:5" ht="18.75" thickBot="1" x14ac:dyDescent="0.3">
      <c r="A33" s="1">
        <v>32340</v>
      </c>
      <c r="B33" s="1">
        <v>9828.7999999999993</v>
      </c>
      <c r="C33" s="1">
        <v>7438.2</v>
      </c>
      <c r="D33" s="1">
        <v>49607</v>
      </c>
      <c r="E33" s="1">
        <v>49790</v>
      </c>
    </row>
    <row r="34" spans="1:5" ht="18.75" thickBot="1" x14ac:dyDescent="0.3">
      <c r="A34" s="2">
        <v>33220</v>
      </c>
      <c r="B34" s="2">
        <v>10096.200000000001</v>
      </c>
      <c r="C34" s="2">
        <v>7640.6</v>
      </c>
      <c r="D34" s="2">
        <v>50956.800000000003</v>
      </c>
      <c r="E34" s="2">
        <v>51140</v>
      </c>
    </row>
    <row r="35" spans="1:5" ht="18.75" thickBot="1" x14ac:dyDescent="0.3">
      <c r="A35" s="1">
        <v>34170</v>
      </c>
      <c r="B35" s="1">
        <v>10384.9</v>
      </c>
      <c r="C35" s="1">
        <v>7859.1</v>
      </c>
      <c r="D35" s="1">
        <v>52414</v>
      </c>
      <c r="E35" s="1">
        <v>52600</v>
      </c>
    </row>
    <row r="36" spans="1:5" ht="18.75" thickBot="1" x14ac:dyDescent="0.3">
      <c r="A36" s="2">
        <v>35120</v>
      </c>
      <c r="B36" s="2">
        <v>10673.7</v>
      </c>
      <c r="C36" s="2">
        <v>8077.6</v>
      </c>
      <c r="D36" s="2">
        <v>53871.3</v>
      </c>
      <c r="E36" s="2">
        <v>54060</v>
      </c>
    </row>
    <row r="37" spans="1:5" ht="18.75" thickBot="1" x14ac:dyDescent="0.3">
      <c r="A37" s="1">
        <v>36070</v>
      </c>
      <c r="B37" s="1">
        <v>10962.4</v>
      </c>
      <c r="C37" s="1">
        <v>8296.1</v>
      </c>
      <c r="D37" s="1">
        <v>55328.5</v>
      </c>
      <c r="E37" s="1">
        <v>55520</v>
      </c>
    </row>
    <row r="38" spans="1:5" ht="18.75" thickBot="1" x14ac:dyDescent="0.3">
      <c r="A38" s="2">
        <v>37100</v>
      </c>
      <c r="B38" s="2">
        <v>11275.4</v>
      </c>
      <c r="C38" s="2">
        <v>8533</v>
      </c>
      <c r="D38" s="2">
        <v>56908.4</v>
      </c>
      <c r="E38" s="2">
        <v>57100</v>
      </c>
    </row>
    <row r="39" spans="1:5" ht="18.75" thickBot="1" x14ac:dyDescent="0.3">
      <c r="A39" s="1">
        <v>38130</v>
      </c>
      <c r="B39" s="1">
        <v>11588.5</v>
      </c>
      <c r="C39" s="1">
        <v>8769.9</v>
      </c>
      <c r="D39" s="1">
        <v>58488.4</v>
      </c>
      <c r="E39" s="1">
        <v>58680</v>
      </c>
    </row>
    <row r="40" spans="1:5" ht="18.75" thickBot="1" x14ac:dyDescent="0.3">
      <c r="A40" s="2">
        <v>39160</v>
      </c>
      <c r="B40" s="2">
        <v>11901.5</v>
      </c>
      <c r="C40" s="2">
        <v>9006.7999999999993</v>
      </c>
      <c r="D40" s="2">
        <v>60068.3</v>
      </c>
      <c r="E40" s="2">
        <v>60260</v>
      </c>
    </row>
    <row r="41" spans="1:5" ht="18.75" thickBot="1" x14ac:dyDescent="0.3">
      <c r="A41" s="1">
        <v>40270</v>
      </c>
      <c r="B41" s="1">
        <v>12238.9</v>
      </c>
      <c r="C41" s="1">
        <v>9262.1</v>
      </c>
      <c r="D41" s="1">
        <v>61771</v>
      </c>
      <c r="E41" s="1">
        <v>61960</v>
      </c>
    </row>
    <row r="42" spans="1:5" ht="18.75" thickBot="1" x14ac:dyDescent="0.3">
      <c r="A42" s="2">
        <v>41380</v>
      </c>
      <c r="B42" s="2">
        <v>12576.2</v>
      </c>
      <c r="C42" s="2">
        <v>9517.4</v>
      </c>
      <c r="D42" s="2">
        <v>63473.599999999999</v>
      </c>
      <c r="E42" s="2">
        <v>63660</v>
      </c>
    </row>
    <row r="43" spans="1:5" ht="18.75" thickBot="1" x14ac:dyDescent="0.3">
      <c r="A43" s="1">
        <v>42490</v>
      </c>
      <c r="B43" s="1">
        <v>12913.6</v>
      </c>
      <c r="C43" s="1">
        <v>9772.7000000000007</v>
      </c>
      <c r="D43" s="1">
        <v>65176.3</v>
      </c>
      <c r="E43" s="1">
        <v>65360</v>
      </c>
    </row>
    <row r="44" spans="1:5" ht="18.75" thickBot="1" x14ac:dyDescent="0.3">
      <c r="A44" s="2">
        <v>43680</v>
      </c>
      <c r="B44" s="2">
        <v>13275.2</v>
      </c>
      <c r="C44" s="2">
        <v>10046.4</v>
      </c>
      <c r="D44" s="2">
        <v>67001.600000000006</v>
      </c>
      <c r="E44" s="2">
        <v>67190</v>
      </c>
    </row>
    <row r="45" spans="1:5" ht="18.75" thickBot="1" x14ac:dyDescent="0.3">
      <c r="A45" s="1">
        <v>44870</v>
      </c>
      <c r="B45" s="1">
        <v>13636.9</v>
      </c>
      <c r="C45" s="1">
        <v>10320.1</v>
      </c>
      <c r="D45" s="1">
        <v>68827</v>
      </c>
      <c r="E45" s="1">
        <v>69020</v>
      </c>
    </row>
    <row r="46" spans="1:5" ht="18.75" thickBot="1" x14ac:dyDescent="0.3">
      <c r="A46" s="2">
        <v>46060</v>
      </c>
      <c r="B46" s="2">
        <v>13998.6</v>
      </c>
      <c r="C46" s="2">
        <v>10593.8</v>
      </c>
      <c r="D46" s="2">
        <v>70652.399999999994</v>
      </c>
      <c r="E46" s="2">
        <v>70850</v>
      </c>
    </row>
    <row r="47" spans="1:5" ht="18.75" thickBot="1" x14ac:dyDescent="0.3">
      <c r="A47" s="1">
        <v>47330</v>
      </c>
      <c r="B47" s="1">
        <v>14384.5</v>
      </c>
      <c r="C47" s="1">
        <v>10885.9</v>
      </c>
      <c r="D47" s="1">
        <v>72600.399999999994</v>
      </c>
      <c r="E47" s="1">
        <v>72810</v>
      </c>
    </row>
    <row r="48" spans="1:5" ht="18.75" thickBot="1" x14ac:dyDescent="0.3">
      <c r="A48" s="2">
        <v>48600</v>
      </c>
      <c r="B48" s="2">
        <v>14770.5</v>
      </c>
      <c r="C48" s="2">
        <v>11178</v>
      </c>
      <c r="D48" s="2">
        <v>74548.5</v>
      </c>
      <c r="E48" s="2">
        <v>74770</v>
      </c>
    </row>
    <row r="49" spans="1:5" ht="18.75" thickBot="1" x14ac:dyDescent="0.3">
      <c r="A49" s="1">
        <v>49870</v>
      </c>
      <c r="B49" s="1">
        <v>15156.5</v>
      </c>
      <c r="C49" s="1">
        <v>11470.1</v>
      </c>
      <c r="D49" s="1">
        <v>76496.600000000006</v>
      </c>
      <c r="E49" s="1">
        <v>76730</v>
      </c>
    </row>
    <row r="50" spans="1:5" ht="18.75" thickBot="1" x14ac:dyDescent="0.3">
      <c r="A50" s="2">
        <v>51230</v>
      </c>
      <c r="B50" s="2">
        <v>15569.8</v>
      </c>
      <c r="C50" s="2">
        <v>11782.9</v>
      </c>
      <c r="D50" s="2">
        <v>78582.7</v>
      </c>
      <c r="E50" s="2">
        <v>78820</v>
      </c>
    </row>
    <row r="51" spans="1:5" ht="18.75" thickBot="1" x14ac:dyDescent="0.3">
      <c r="A51" s="1">
        <v>52590</v>
      </c>
      <c r="B51" s="1">
        <v>15983.2</v>
      </c>
      <c r="C51" s="1">
        <v>12095.7</v>
      </c>
      <c r="D51" s="1">
        <v>80668.899999999994</v>
      </c>
      <c r="E51" s="1">
        <v>80910</v>
      </c>
    </row>
    <row r="52" spans="1:5" ht="18.75" thickBot="1" x14ac:dyDescent="0.3">
      <c r="A52" s="2">
        <v>53950</v>
      </c>
      <c r="B52" s="2">
        <v>16396.5</v>
      </c>
      <c r="C52" s="2">
        <v>12408.5</v>
      </c>
      <c r="D52" s="2">
        <v>82755</v>
      </c>
      <c r="E52" s="2">
        <v>83000</v>
      </c>
    </row>
    <row r="53" spans="1:5" ht="18.75" thickBot="1" x14ac:dyDescent="0.3">
      <c r="A53" s="1">
        <v>55410</v>
      </c>
      <c r="B53" s="1">
        <v>16840.2</v>
      </c>
      <c r="C53" s="1">
        <v>12744.3</v>
      </c>
      <c r="D53" s="1">
        <v>84994.5</v>
      </c>
      <c r="E53" s="1">
        <v>85240</v>
      </c>
    </row>
    <row r="54" spans="1:5" ht="18.75" thickBot="1" x14ac:dyDescent="0.3">
      <c r="A54" s="2">
        <v>56870</v>
      </c>
      <c r="B54" s="2">
        <v>17283.900000000001</v>
      </c>
      <c r="C54" s="2">
        <v>13080.1</v>
      </c>
      <c r="D54" s="2">
        <v>87234</v>
      </c>
      <c r="E54" s="2">
        <v>87480</v>
      </c>
    </row>
    <row r="55" spans="1:5" ht="18.75" thickBot="1" x14ac:dyDescent="0.3">
      <c r="A55" s="1">
        <v>58330</v>
      </c>
      <c r="B55" s="1">
        <v>17727.7</v>
      </c>
      <c r="C55" s="1">
        <v>13415.9</v>
      </c>
      <c r="D55" s="1">
        <v>89473.600000000006</v>
      </c>
      <c r="E55" s="1">
        <v>89720</v>
      </c>
    </row>
    <row r="56" spans="1:5" ht="18.75" thickBot="1" x14ac:dyDescent="0.3">
      <c r="A56" s="2">
        <v>59890</v>
      </c>
      <c r="B56" s="2">
        <v>18201.8</v>
      </c>
      <c r="C56" s="2">
        <v>13774.7</v>
      </c>
      <c r="D56" s="2">
        <v>91866.5</v>
      </c>
      <c r="E56" s="2">
        <v>92110</v>
      </c>
    </row>
    <row r="57" spans="1:5" ht="18.75" thickBot="1" x14ac:dyDescent="0.3">
      <c r="A57" s="1">
        <v>61450</v>
      </c>
      <c r="B57" s="1">
        <v>18675.900000000001</v>
      </c>
      <c r="C57" s="1">
        <v>14133.5</v>
      </c>
      <c r="D57" s="1">
        <v>94259.4</v>
      </c>
      <c r="E57" s="1">
        <v>94500</v>
      </c>
    </row>
    <row r="58" spans="1:5" ht="18.75" thickBot="1" x14ac:dyDescent="0.3">
      <c r="A58" s="2">
        <v>63010</v>
      </c>
      <c r="B58" s="2">
        <v>19150</v>
      </c>
      <c r="C58" s="2">
        <v>14492.3</v>
      </c>
      <c r="D58" s="2">
        <v>96652.3</v>
      </c>
      <c r="E58" s="2">
        <v>96890</v>
      </c>
    </row>
    <row r="59" spans="1:5" ht="18.75" thickBot="1" x14ac:dyDescent="0.3">
      <c r="A59" s="1">
        <v>64670</v>
      </c>
      <c r="B59" s="1">
        <v>19654.5</v>
      </c>
      <c r="C59" s="1">
        <v>14874.1</v>
      </c>
      <c r="D59" s="1">
        <v>99198.6</v>
      </c>
      <c r="E59" s="1">
        <v>99430</v>
      </c>
    </row>
    <row r="60" spans="1:5" ht="18.75" thickBot="1" x14ac:dyDescent="0.3">
      <c r="A60" s="2">
        <v>66330</v>
      </c>
      <c r="B60" s="2">
        <v>20159</v>
      </c>
      <c r="C60" s="2">
        <v>15255.9</v>
      </c>
      <c r="D60" s="2">
        <v>101744.9</v>
      </c>
      <c r="E60" s="2">
        <v>101970</v>
      </c>
    </row>
    <row r="61" spans="1:5" ht="18.75" thickBot="1" x14ac:dyDescent="0.3">
      <c r="A61" s="1">
        <v>67990</v>
      </c>
      <c r="B61" s="1">
        <v>20663.5</v>
      </c>
      <c r="C61" s="1">
        <v>15637.7</v>
      </c>
      <c r="D61" s="1">
        <v>104291.2</v>
      </c>
      <c r="E61" s="1">
        <v>104510</v>
      </c>
    </row>
    <row r="62" spans="1:5" ht="18.75" thickBot="1" x14ac:dyDescent="0.3">
      <c r="A62" s="2">
        <v>69750</v>
      </c>
      <c r="B62" s="2">
        <v>21198.400000000001</v>
      </c>
      <c r="C62" s="2">
        <v>16042.5</v>
      </c>
      <c r="D62" s="2">
        <v>106990.9</v>
      </c>
      <c r="E62" s="2">
        <v>107210</v>
      </c>
    </row>
    <row r="63" spans="1:5" ht="18.75" thickBot="1" x14ac:dyDescent="0.3">
      <c r="A63" s="1">
        <v>71510</v>
      </c>
      <c r="B63" s="1">
        <v>21733.3</v>
      </c>
      <c r="C63" s="1">
        <v>16447.3</v>
      </c>
      <c r="D63" s="1">
        <v>109690.6</v>
      </c>
      <c r="E63" s="1">
        <v>109910</v>
      </c>
    </row>
    <row r="64" spans="1:5" ht="18.75" thickBot="1" x14ac:dyDescent="0.3">
      <c r="A64" s="2">
        <v>73270</v>
      </c>
      <c r="B64" s="2">
        <v>22268.2</v>
      </c>
      <c r="C64" s="2">
        <v>16852.099999999999</v>
      </c>
      <c r="D64" s="2">
        <v>112390.3</v>
      </c>
      <c r="E64" s="2">
        <v>112610</v>
      </c>
    </row>
    <row r="65" spans="1:5" ht="18.75" thickBot="1" x14ac:dyDescent="0.3">
      <c r="A65" s="1">
        <v>75150</v>
      </c>
      <c r="B65" s="1">
        <v>22839.599999999999</v>
      </c>
      <c r="C65" s="1">
        <v>17284.5</v>
      </c>
      <c r="D65" s="1">
        <v>115274.1</v>
      </c>
      <c r="E65" s="1">
        <v>115500</v>
      </c>
    </row>
    <row r="66" spans="1:5" ht="18.75" thickBot="1" x14ac:dyDescent="0.3">
      <c r="A66" s="2">
        <v>77030</v>
      </c>
      <c r="B66" s="2">
        <v>23411</v>
      </c>
      <c r="C66" s="2">
        <v>17716.900000000001</v>
      </c>
      <c r="D66" s="2">
        <v>118157.9</v>
      </c>
      <c r="E66" s="2">
        <v>118390</v>
      </c>
    </row>
    <row r="67" spans="1:5" ht="18.75" thickBot="1" x14ac:dyDescent="0.3">
      <c r="A67" s="1">
        <v>78910</v>
      </c>
      <c r="B67" s="1">
        <v>23982.3</v>
      </c>
      <c r="C67" s="1">
        <v>18149.3</v>
      </c>
      <c r="D67" s="1">
        <v>121041.60000000001</v>
      </c>
      <c r="E67" s="1">
        <v>121280</v>
      </c>
    </row>
    <row r="68" spans="1:5" ht="18.75" thickBot="1" x14ac:dyDescent="0.3">
      <c r="A68" s="2">
        <v>80930</v>
      </c>
      <c r="B68" s="2">
        <v>24596.2</v>
      </c>
      <c r="C68" s="2">
        <v>18613.900000000001</v>
      </c>
      <c r="D68" s="2">
        <v>124140.1</v>
      </c>
      <c r="E68" s="2">
        <v>124380</v>
      </c>
    </row>
    <row r="69" spans="1:5" ht="18.75" thickBot="1" x14ac:dyDescent="0.3">
      <c r="A69" s="1">
        <v>82950</v>
      </c>
      <c r="B69" s="1">
        <v>25210.2</v>
      </c>
      <c r="C69" s="1">
        <v>19078.5</v>
      </c>
      <c r="D69" s="1">
        <v>127238.7</v>
      </c>
      <c r="E69" s="1">
        <v>127480</v>
      </c>
    </row>
    <row r="70" spans="1:5" ht="18.75" thickBot="1" x14ac:dyDescent="0.3">
      <c r="A70" s="2">
        <v>84970</v>
      </c>
      <c r="B70" s="2">
        <v>25824.1</v>
      </c>
      <c r="C70" s="2">
        <v>19543.099999999999</v>
      </c>
      <c r="D70" s="2">
        <v>130337.2</v>
      </c>
      <c r="E70" s="2">
        <v>130580</v>
      </c>
    </row>
    <row r="71" spans="1:5" ht="18.75" thickBot="1" x14ac:dyDescent="0.3">
      <c r="A71" s="1">
        <v>87130</v>
      </c>
      <c r="B71" s="1">
        <v>26480.5</v>
      </c>
      <c r="C71" s="1">
        <v>20039.900000000001</v>
      </c>
      <c r="D71" s="1">
        <v>133650.4</v>
      </c>
      <c r="E71" s="1">
        <v>133900</v>
      </c>
    </row>
    <row r="72" spans="1:5" ht="18.75" thickBot="1" x14ac:dyDescent="0.3">
      <c r="A72" s="2">
        <v>89290</v>
      </c>
      <c r="B72" s="2">
        <v>27137</v>
      </c>
      <c r="C72" s="2">
        <v>20536.7</v>
      </c>
      <c r="D72" s="2">
        <v>136963.70000000001</v>
      </c>
      <c r="E72" s="2">
        <v>137220</v>
      </c>
    </row>
    <row r="73" spans="1:5" ht="18.75" thickBot="1" x14ac:dyDescent="0.3">
      <c r="A73" s="1">
        <v>91450</v>
      </c>
      <c r="B73" s="1">
        <v>27793.5</v>
      </c>
      <c r="C73" s="1">
        <v>21033.5</v>
      </c>
      <c r="D73" s="1">
        <v>140277</v>
      </c>
      <c r="E73" s="1">
        <v>140540</v>
      </c>
    </row>
    <row r="74" spans="1:5" ht="18.75" thickBot="1" x14ac:dyDescent="0.3">
      <c r="A74" s="2">
        <v>93780</v>
      </c>
      <c r="B74" s="2">
        <v>28501.599999999999</v>
      </c>
      <c r="C74" s="2">
        <v>21569.4</v>
      </c>
      <c r="D74" s="2">
        <v>143851</v>
      </c>
      <c r="E74" s="2">
        <v>144150</v>
      </c>
    </row>
    <row r="75" spans="1:5" ht="18.75" thickBot="1" x14ac:dyDescent="0.3">
      <c r="A75" s="1">
        <v>96110</v>
      </c>
      <c r="B75" s="1">
        <v>29209.8</v>
      </c>
      <c r="C75" s="1">
        <v>22105.3</v>
      </c>
      <c r="D75" s="1">
        <v>147425.1</v>
      </c>
      <c r="E75" s="1">
        <v>147760</v>
      </c>
    </row>
    <row r="76" spans="1:5" ht="18.75" thickBot="1" x14ac:dyDescent="0.3">
      <c r="A76" s="2">
        <v>98440</v>
      </c>
      <c r="B76" s="2">
        <v>29917.9</v>
      </c>
      <c r="C76" s="2">
        <v>22641.200000000001</v>
      </c>
      <c r="D76" s="2">
        <v>150999.1</v>
      </c>
      <c r="E76" s="2">
        <v>151370</v>
      </c>
    </row>
    <row r="77" spans="1:5" ht="18.75" thickBot="1" x14ac:dyDescent="0.3">
      <c r="A77" s="1">
        <v>100770</v>
      </c>
      <c r="B77" s="1">
        <v>30626</v>
      </c>
      <c r="C77" s="1">
        <v>23177.1</v>
      </c>
      <c r="D77" s="1">
        <v>154573.1</v>
      </c>
      <c r="E77" s="1">
        <v>154980</v>
      </c>
    </row>
    <row r="78" spans="1:5" ht="18.75" thickBot="1" x14ac:dyDescent="0.3">
      <c r="A78" s="2">
        <v>103290</v>
      </c>
      <c r="B78" s="2">
        <v>31391.9</v>
      </c>
      <c r="C78" s="2">
        <v>23756.7</v>
      </c>
      <c r="D78" s="2">
        <v>158438.6</v>
      </c>
      <c r="E78" s="2">
        <v>158880</v>
      </c>
    </row>
    <row r="79" spans="1:5" ht="18.75" thickBot="1" x14ac:dyDescent="0.3">
      <c r="A79" s="1">
        <v>105810</v>
      </c>
      <c r="B79" s="1">
        <v>32157.8</v>
      </c>
      <c r="C79" s="1">
        <v>24336.3</v>
      </c>
      <c r="D79" s="1">
        <v>162304.1</v>
      </c>
      <c r="E79" s="1">
        <v>162780</v>
      </c>
    </row>
    <row r="80" spans="1:5" ht="18.75" thickBot="1" x14ac:dyDescent="0.3">
      <c r="A80" s="2">
        <v>108330</v>
      </c>
      <c r="B80" s="2">
        <v>32923.699999999997</v>
      </c>
      <c r="C80" s="2">
        <v>24915.9</v>
      </c>
      <c r="D80" s="2">
        <v>166169.60000000001</v>
      </c>
      <c r="E80" s="2">
        <v>166680</v>
      </c>
    </row>
    <row r="81" spans="1:5" ht="18.75" thickBot="1" x14ac:dyDescent="0.3">
      <c r="A81" s="1">
        <v>110850</v>
      </c>
      <c r="B81" s="1">
        <v>33689.5</v>
      </c>
      <c r="C81" s="1">
        <v>25495.5</v>
      </c>
      <c r="D81" s="1">
        <v>170035</v>
      </c>
      <c r="E81" s="1">
        <v>170580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workbookViewId="0">
      <selection activeCell="H16" sqref="H16"/>
    </sheetView>
  </sheetViews>
  <sheetFormatPr defaultRowHeight="15" x14ac:dyDescent="0.25"/>
  <sheetData>
    <row r="1" spans="1:4" x14ac:dyDescent="0.25">
      <c r="A1">
        <v>14344794</v>
      </c>
      <c r="B1">
        <v>92675</v>
      </c>
      <c r="C1">
        <v>9960</v>
      </c>
      <c r="D1">
        <v>82715</v>
      </c>
    </row>
    <row r="2" spans="1:4" x14ac:dyDescent="0.25">
      <c r="A2">
        <v>14344537</v>
      </c>
      <c r="B2">
        <v>75047</v>
      </c>
      <c r="C2">
        <v>5216</v>
      </c>
      <c r="D2">
        <v>69831</v>
      </c>
    </row>
    <row r="3" spans="1:4" x14ac:dyDescent="0.25">
      <c r="A3">
        <v>14353496</v>
      </c>
      <c r="B3">
        <v>63936</v>
      </c>
      <c r="C3">
        <v>8107</v>
      </c>
      <c r="D3">
        <v>55829</v>
      </c>
    </row>
    <row r="4" spans="1:4" x14ac:dyDescent="0.25">
      <c r="A4">
        <v>14355551</v>
      </c>
      <c r="B4">
        <v>50135</v>
      </c>
      <c r="C4">
        <v>5693</v>
      </c>
      <c r="D4">
        <v>44442</v>
      </c>
    </row>
    <row r="5" spans="1:4" x14ac:dyDescent="0.25">
      <c r="A5">
        <v>14344796</v>
      </c>
      <c r="B5">
        <v>79156</v>
      </c>
      <c r="C5">
        <v>11660</v>
      </c>
      <c r="D5">
        <v>67496</v>
      </c>
    </row>
    <row r="6" spans="1:4" x14ac:dyDescent="0.25">
      <c r="A6">
        <v>14347228</v>
      </c>
      <c r="B6">
        <v>77101</v>
      </c>
      <c r="C6">
        <v>6885</v>
      </c>
      <c r="D6">
        <v>70216</v>
      </c>
    </row>
    <row r="7" spans="1:4" x14ac:dyDescent="0.25">
      <c r="A7">
        <v>14344530</v>
      </c>
      <c r="B7">
        <v>79346</v>
      </c>
      <c r="C7">
        <v>6885</v>
      </c>
      <c r="D7">
        <v>72461</v>
      </c>
    </row>
    <row r="8" spans="1:4" x14ac:dyDescent="0.25">
      <c r="A8">
        <v>14008285</v>
      </c>
      <c r="B8">
        <v>77101</v>
      </c>
      <c r="C8">
        <v>12260</v>
      </c>
      <c r="D8">
        <v>64841</v>
      </c>
    </row>
    <row r="9" spans="1:4" x14ac:dyDescent="0.25">
      <c r="A9">
        <v>14344534</v>
      </c>
      <c r="B9">
        <v>85631</v>
      </c>
      <c r="C9">
        <v>6885</v>
      </c>
      <c r="D9">
        <v>78746</v>
      </c>
    </row>
    <row r="10" spans="1:4" x14ac:dyDescent="0.25">
      <c r="A10">
        <v>14355541</v>
      </c>
      <c r="B10">
        <v>47645</v>
      </c>
      <c r="C10">
        <v>5693</v>
      </c>
      <c r="D10">
        <v>41952</v>
      </c>
    </row>
    <row r="11" spans="1:4" x14ac:dyDescent="0.25">
      <c r="A11">
        <v>14344532</v>
      </c>
      <c r="B11">
        <v>90405</v>
      </c>
      <c r="C11">
        <v>9885</v>
      </c>
      <c r="D11">
        <v>80520</v>
      </c>
    </row>
    <row r="12" spans="1:4" x14ac:dyDescent="0.25">
      <c r="A12">
        <v>14344788</v>
      </c>
      <c r="B12">
        <v>79266</v>
      </c>
      <c r="C12">
        <v>8885</v>
      </c>
      <c r="D12">
        <v>70381</v>
      </c>
    </row>
    <row r="13" spans="1:4" x14ac:dyDescent="0.25">
      <c r="A13">
        <v>14465747</v>
      </c>
      <c r="B13">
        <v>92675</v>
      </c>
      <c r="C13">
        <v>7960</v>
      </c>
      <c r="D13">
        <v>84715</v>
      </c>
    </row>
    <row r="14" spans="1:4" x14ac:dyDescent="0.25">
      <c r="A14">
        <v>14344533</v>
      </c>
      <c r="B14">
        <v>132254</v>
      </c>
      <c r="C14">
        <v>2060</v>
      </c>
      <c r="D14">
        <v>130194</v>
      </c>
    </row>
    <row r="15" spans="1:4" x14ac:dyDescent="0.25">
      <c r="A15">
        <v>14344522</v>
      </c>
      <c r="B15">
        <v>79266</v>
      </c>
      <c r="C15">
        <v>8885</v>
      </c>
      <c r="D15">
        <v>70381</v>
      </c>
    </row>
    <row r="16" spans="1:4" x14ac:dyDescent="0.25">
      <c r="A16">
        <v>14345931</v>
      </c>
      <c r="B16">
        <v>79266</v>
      </c>
      <c r="C16">
        <v>9385</v>
      </c>
      <c r="D16">
        <v>69881</v>
      </c>
    </row>
    <row r="17" spans="1:4" x14ac:dyDescent="0.25">
      <c r="A17">
        <v>14344523</v>
      </c>
      <c r="B17">
        <v>83530</v>
      </c>
      <c r="C17">
        <v>9885</v>
      </c>
      <c r="D17">
        <v>73645</v>
      </c>
    </row>
    <row r="18" spans="1:4" x14ac:dyDescent="0.25">
      <c r="A18">
        <v>14351944</v>
      </c>
      <c r="B18">
        <v>67447</v>
      </c>
      <c r="C18">
        <v>7581</v>
      </c>
      <c r="D18">
        <v>59866</v>
      </c>
    </row>
    <row r="19" spans="1:4" x14ac:dyDescent="0.25">
      <c r="A19">
        <v>14344521</v>
      </c>
      <c r="B19">
        <v>88026</v>
      </c>
      <c r="C19">
        <v>8635</v>
      </c>
      <c r="D19">
        <v>79391</v>
      </c>
    </row>
    <row r="20" spans="1:4" x14ac:dyDescent="0.25">
      <c r="A20">
        <v>14344527</v>
      </c>
      <c r="B20">
        <v>79266</v>
      </c>
      <c r="C20">
        <v>9885</v>
      </c>
      <c r="D20">
        <v>69381</v>
      </c>
    </row>
    <row r="21" spans="1:4" x14ac:dyDescent="0.25">
      <c r="A21">
        <v>14344524</v>
      </c>
      <c r="B21">
        <v>81320</v>
      </c>
      <c r="C21">
        <v>5885</v>
      </c>
      <c r="D21">
        <v>75435</v>
      </c>
    </row>
    <row r="22" spans="1:4" x14ac:dyDescent="0.25">
      <c r="A22">
        <v>14349250</v>
      </c>
      <c r="B22">
        <v>73224</v>
      </c>
      <c r="C22">
        <v>8123</v>
      </c>
      <c r="D22">
        <v>65101</v>
      </c>
    </row>
    <row r="23" spans="1:4" x14ac:dyDescent="0.25">
      <c r="A23">
        <v>14344513</v>
      </c>
      <c r="B23">
        <v>83420</v>
      </c>
      <c r="C23">
        <v>5378</v>
      </c>
      <c r="D23">
        <v>78042</v>
      </c>
    </row>
    <row r="24" spans="1:4" x14ac:dyDescent="0.25">
      <c r="A24">
        <v>14344518</v>
      </c>
      <c r="B24">
        <v>79346</v>
      </c>
      <c r="C24">
        <v>5885</v>
      </c>
      <c r="D24">
        <v>73461</v>
      </c>
    </row>
    <row r="25" spans="1:4" x14ac:dyDescent="0.25">
      <c r="A25">
        <v>14353273</v>
      </c>
      <c r="B25">
        <v>64046</v>
      </c>
      <c r="C25">
        <v>8607</v>
      </c>
      <c r="D25">
        <v>55439</v>
      </c>
    </row>
    <row r="26" spans="1:4" x14ac:dyDescent="0.25">
      <c r="A26">
        <v>14344825</v>
      </c>
      <c r="B26">
        <v>92975</v>
      </c>
      <c r="C26">
        <v>13885</v>
      </c>
      <c r="D26">
        <v>79090</v>
      </c>
    </row>
    <row r="27" spans="1:4" x14ac:dyDescent="0.25">
      <c r="A27">
        <v>14353272</v>
      </c>
      <c r="B27">
        <v>64161</v>
      </c>
      <c r="C27">
        <v>7257</v>
      </c>
      <c r="D27">
        <v>56904</v>
      </c>
    </row>
    <row r="28" spans="1:4" x14ac:dyDescent="0.25">
      <c r="A28">
        <v>14344702</v>
      </c>
      <c r="B28">
        <v>85931</v>
      </c>
      <c r="C28">
        <v>11885</v>
      </c>
      <c r="D28">
        <v>74046</v>
      </c>
    </row>
    <row r="29" spans="1:4" x14ac:dyDescent="0.25">
      <c r="A29">
        <v>14351475</v>
      </c>
      <c r="B29">
        <v>67557</v>
      </c>
      <c r="C29">
        <v>7581</v>
      </c>
      <c r="D29">
        <v>59976</v>
      </c>
    </row>
    <row r="30" spans="1:4" x14ac:dyDescent="0.25">
      <c r="A30">
        <v>14351477</v>
      </c>
      <c r="B30">
        <v>67447</v>
      </c>
      <c r="C30">
        <v>7581</v>
      </c>
      <c r="D30">
        <v>59866</v>
      </c>
    </row>
    <row r="31" spans="1:4" x14ac:dyDescent="0.25">
      <c r="A31">
        <v>14344811</v>
      </c>
      <c r="B31">
        <v>79156</v>
      </c>
      <c r="C31">
        <v>11885</v>
      </c>
      <c r="D31">
        <v>67271</v>
      </c>
    </row>
    <row r="32" spans="1:4" x14ac:dyDescent="0.25">
      <c r="A32">
        <v>14353640</v>
      </c>
      <c r="B32">
        <v>64046</v>
      </c>
      <c r="C32">
        <v>7257</v>
      </c>
      <c r="D32">
        <v>56789</v>
      </c>
    </row>
    <row r="33" spans="1:4" x14ac:dyDescent="0.25">
      <c r="A33">
        <v>14351726</v>
      </c>
      <c r="B33">
        <v>67447</v>
      </c>
      <c r="C33">
        <v>7581</v>
      </c>
      <c r="D33">
        <v>59866</v>
      </c>
    </row>
    <row r="34" spans="1:4" x14ac:dyDescent="0.25">
      <c r="A34">
        <v>14344813</v>
      </c>
      <c r="B34">
        <v>80670</v>
      </c>
      <c r="C34">
        <v>8885</v>
      </c>
      <c r="D34">
        <v>71785</v>
      </c>
    </row>
    <row r="35" spans="1:4" x14ac:dyDescent="0.25">
      <c r="A35">
        <v>14344418</v>
      </c>
      <c r="B35">
        <v>129086</v>
      </c>
      <c r="C35">
        <v>10560</v>
      </c>
      <c r="D35">
        <v>118526</v>
      </c>
    </row>
    <row r="36" spans="1:4" x14ac:dyDescent="0.25">
      <c r="A36">
        <v>14352225</v>
      </c>
      <c r="B36">
        <v>66027</v>
      </c>
      <c r="C36">
        <v>8269</v>
      </c>
      <c r="D36">
        <v>57758</v>
      </c>
    </row>
    <row r="37" spans="1:4" x14ac:dyDescent="0.25">
      <c r="A37">
        <v>14344807</v>
      </c>
      <c r="B37">
        <v>71211</v>
      </c>
      <c r="C37">
        <v>4635</v>
      </c>
      <c r="D37">
        <v>66576</v>
      </c>
    </row>
    <row r="38" spans="1:4" x14ac:dyDescent="0.25">
      <c r="A38">
        <v>14344475</v>
      </c>
      <c r="B38">
        <v>79456</v>
      </c>
      <c r="C38">
        <v>7885</v>
      </c>
      <c r="D38">
        <v>71571</v>
      </c>
    </row>
    <row r="39" spans="1:4" x14ac:dyDescent="0.25">
      <c r="A39">
        <v>14344478</v>
      </c>
      <c r="B39">
        <v>83530</v>
      </c>
      <c r="C39">
        <v>8885</v>
      </c>
      <c r="D39">
        <v>74645</v>
      </c>
    </row>
    <row r="40" spans="1:4" x14ac:dyDescent="0.25">
      <c r="A40">
        <v>14344479</v>
      </c>
      <c r="B40">
        <v>85931</v>
      </c>
      <c r="C40">
        <v>7885</v>
      </c>
      <c r="D40">
        <v>78046</v>
      </c>
    </row>
    <row r="41" spans="1:4" x14ac:dyDescent="0.25">
      <c r="A41">
        <v>14355345</v>
      </c>
      <c r="B41">
        <v>51650</v>
      </c>
      <c r="C41">
        <v>5823</v>
      </c>
      <c r="D41">
        <v>45827</v>
      </c>
    </row>
    <row r="42" spans="1:4" x14ac:dyDescent="0.25">
      <c r="A42">
        <v>14355344</v>
      </c>
      <c r="B42">
        <v>51875</v>
      </c>
      <c r="C42">
        <v>5823</v>
      </c>
      <c r="D42">
        <v>46052</v>
      </c>
    </row>
    <row r="43" spans="1:4" x14ac:dyDescent="0.25">
      <c r="A43">
        <v>14345873</v>
      </c>
      <c r="B43">
        <v>81320</v>
      </c>
      <c r="C43">
        <v>5885</v>
      </c>
      <c r="D43">
        <v>75435</v>
      </c>
    </row>
    <row r="44" spans="1:4" x14ac:dyDescent="0.25">
      <c r="A44">
        <v>14713516</v>
      </c>
      <c r="B44">
        <v>45078</v>
      </c>
      <c r="C44">
        <v>1305</v>
      </c>
      <c r="D44">
        <v>43773</v>
      </c>
    </row>
    <row r="45" spans="1:4" x14ac:dyDescent="0.25">
      <c r="A45">
        <v>14344470</v>
      </c>
      <c r="B45">
        <v>90520</v>
      </c>
      <c r="C45">
        <v>6885</v>
      </c>
      <c r="D45">
        <v>83635</v>
      </c>
    </row>
    <row r="46" spans="1:4" x14ac:dyDescent="0.25">
      <c r="A46">
        <v>14344471</v>
      </c>
      <c r="B46">
        <v>95054</v>
      </c>
      <c r="C46">
        <v>11885</v>
      </c>
      <c r="D46">
        <v>83169</v>
      </c>
    </row>
    <row r="47" spans="1:4" x14ac:dyDescent="0.25">
      <c r="A47">
        <v>15028778</v>
      </c>
      <c r="B47">
        <v>45078</v>
      </c>
      <c r="C47">
        <v>5226</v>
      </c>
      <c r="D47">
        <v>39852</v>
      </c>
    </row>
    <row r="48" spans="1:4" x14ac:dyDescent="0.25">
      <c r="A48">
        <v>14344469</v>
      </c>
      <c r="B48">
        <v>90595</v>
      </c>
      <c r="C48">
        <v>11885</v>
      </c>
      <c r="D48">
        <v>78710</v>
      </c>
    </row>
    <row r="49" spans="1:4" x14ac:dyDescent="0.25">
      <c r="A49">
        <v>14371977</v>
      </c>
      <c r="B49">
        <v>67557</v>
      </c>
      <c r="C49">
        <v>7581</v>
      </c>
      <c r="D49">
        <v>59976</v>
      </c>
    </row>
    <row r="50" spans="1:4" x14ac:dyDescent="0.25">
      <c r="A50">
        <v>14355343</v>
      </c>
      <c r="B50">
        <v>51765</v>
      </c>
      <c r="C50">
        <v>5823</v>
      </c>
      <c r="D50">
        <v>45942</v>
      </c>
    </row>
    <row r="51" spans="1:4" x14ac:dyDescent="0.25">
      <c r="A51">
        <v>14355341</v>
      </c>
      <c r="B51">
        <v>51540</v>
      </c>
      <c r="C51">
        <v>5823</v>
      </c>
      <c r="D51">
        <v>45717</v>
      </c>
    </row>
    <row r="52" spans="1:4" x14ac:dyDescent="0.25">
      <c r="A52">
        <v>14371715</v>
      </c>
      <c r="B52">
        <v>79346</v>
      </c>
      <c r="C52">
        <v>7885</v>
      </c>
      <c r="D52">
        <v>71461</v>
      </c>
    </row>
    <row r="53" spans="1:4" x14ac:dyDescent="0.25">
      <c r="A53">
        <v>14345861</v>
      </c>
      <c r="B53">
        <v>76296</v>
      </c>
      <c r="C53">
        <v>6885</v>
      </c>
      <c r="D53">
        <v>69411</v>
      </c>
    </row>
    <row r="54" spans="1:4" x14ac:dyDescent="0.25">
      <c r="A54">
        <v>14346245</v>
      </c>
      <c r="B54">
        <v>90595</v>
      </c>
      <c r="C54">
        <v>6885</v>
      </c>
      <c r="D54">
        <v>83710</v>
      </c>
    </row>
    <row r="55" spans="1:4" x14ac:dyDescent="0.25">
      <c r="A55">
        <v>14344506</v>
      </c>
      <c r="B55">
        <v>116676</v>
      </c>
      <c r="C55">
        <v>7960</v>
      </c>
      <c r="D55">
        <v>108716</v>
      </c>
    </row>
    <row r="56" spans="1:4" x14ac:dyDescent="0.25">
      <c r="A56">
        <v>14344507</v>
      </c>
      <c r="B56">
        <v>79266</v>
      </c>
      <c r="C56">
        <v>8985</v>
      </c>
      <c r="D56">
        <v>70281</v>
      </c>
    </row>
    <row r="57" spans="1:4" x14ac:dyDescent="0.25">
      <c r="A57">
        <v>14344504</v>
      </c>
      <c r="B57">
        <v>95054</v>
      </c>
      <c r="C57">
        <v>11885</v>
      </c>
      <c r="D57">
        <v>83169</v>
      </c>
    </row>
    <row r="58" spans="1:4" x14ac:dyDescent="0.25">
      <c r="A58">
        <v>14353592</v>
      </c>
      <c r="B58">
        <v>63936</v>
      </c>
      <c r="C58">
        <v>7257</v>
      </c>
      <c r="D58">
        <v>56679</v>
      </c>
    </row>
    <row r="59" spans="1:4" x14ac:dyDescent="0.25">
      <c r="A59">
        <v>14344511</v>
      </c>
      <c r="B59">
        <v>92785</v>
      </c>
      <c r="C59">
        <v>8885</v>
      </c>
      <c r="D59">
        <v>83900</v>
      </c>
    </row>
    <row r="60" spans="1:4" x14ac:dyDescent="0.25">
      <c r="A60">
        <v>14344764</v>
      </c>
      <c r="B60">
        <v>85741</v>
      </c>
      <c r="C60">
        <v>12485</v>
      </c>
      <c r="D60">
        <v>73256</v>
      </c>
    </row>
    <row r="61" spans="1:4" x14ac:dyDescent="0.25">
      <c r="A61">
        <v>14344509</v>
      </c>
      <c r="B61">
        <v>79266</v>
      </c>
      <c r="C61">
        <v>6935</v>
      </c>
      <c r="D61">
        <v>72331</v>
      </c>
    </row>
    <row r="62" spans="1:4" x14ac:dyDescent="0.25">
      <c r="A62">
        <v>14416947</v>
      </c>
      <c r="B62">
        <v>59357</v>
      </c>
      <c r="C62">
        <v>5605</v>
      </c>
      <c r="D62">
        <v>53752</v>
      </c>
    </row>
    <row r="63" spans="1:4" x14ac:dyDescent="0.25">
      <c r="A63">
        <v>14340912</v>
      </c>
      <c r="B63">
        <v>159670</v>
      </c>
      <c r="C63">
        <v>9837</v>
      </c>
      <c r="D63">
        <v>149833</v>
      </c>
    </row>
    <row r="64" spans="1:4" x14ac:dyDescent="0.25">
      <c r="A64">
        <v>14344497</v>
      </c>
      <c r="B64">
        <v>83530</v>
      </c>
      <c r="C64">
        <v>6935</v>
      </c>
      <c r="D64">
        <v>76595</v>
      </c>
    </row>
    <row r="65" spans="1:4" x14ac:dyDescent="0.25">
      <c r="A65">
        <v>14344502</v>
      </c>
      <c r="B65">
        <v>97603</v>
      </c>
      <c r="C65">
        <v>8560</v>
      </c>
      <c r="D65">
        <v>89043</v>
      </c>
    </row>
    <row r="66" spans="1:4" x14ac:dyDescent="0.25">
      <c r="A66">
        <v>14416951</v>
      </c>
      <c r="B66">
        <v>79266</v>
      </c>
      <c r="C66">
        <v>9885</v>
      </c>
      <c r="D66">
        <v>69381</v>
      </c>
    </row>
    <row r="67" spans="1:4" x14ac:dyDescent="0.25">
      <c r="A67">
        <v>14416950</v>
      </c>
      <c r="B67">
        <v>69312</v>
      </c>
      <c r="C67">
        <v>8135</v>
      </c>
      <c r="D67">
        <v>61177</v>
      </c>
    </row>
    <row r="68" spans="1:4" x14ac:dyDescent="0.25">
      <c r="A68">
        <v>14344503</v>
      </c>
      <c r="B68">
        <v>90405</v>
      </c>
      <c r="C68">
        <v>13885</v>
      </c>
      <c r="D68">
        <v>76520</v>
      </c>
    </row>
    <row r="69" spans="1:4" x14ac:dyDescent="0.25">
      <c r="A69">
        <v>14344500</v>
      </c>
      <c r="B69">
        <v>73334</v>
      </c>
      <c r="C69">
        <v>8093</v>
      </c>
      <c r="D69">
        <v>65241</v>
      </c>
    </row>
    <row r="70" spans="1:4" x14ac:dyDescent="0.25">
      <c r="A70">
        <v>14416948</v>
      </c>
      <c r="B70">
        <v>79456</v>
      </c>
      <c r="C70">
        <v>6885</v>
      </c>
      <c r="D70">
        <v>72571</v>
      </c>
    </row>
    <row r="71" spans="1:4" x14ac:dyDescent="0.25">
      <c r="A71">
        <v>14344618</v>
      </c>
      <c r="B71">
        <v>129251</v>
      </c>
      <c r="C71">
        <v>8560</v>
      </c>
      <c r="D71">
        <v>120691</v>
      </c>
    </row>
    <row r="72" spans="1:4" x14ac:dyDescent="0.25">
      <c r="A72">
        <v>14344491</v>
      </c>
      <c r="B72">
        <v>79456</v>
      </c>
      <c r="C72">
        <v>6885</v>
      </c>
      <c r="D72">
        <v>72571</v>
      </c>
    </row>
    <row r="73" spans="1:4" x14ac:dyDescent="0.25">
      <c r="A73">
        <v>14344482</v>
      </c>
      <c r="B73">
        <v>77211</v>
      </c>
      <c r="C73">
        <v>5855</v>
      </c>
      <c r="D73">
        <v>71356</v>
      </c>
    </row>
    <row r="74" spans="1:4" x14ac:dyDescent="0.25">
      <c r="A74">
        <v>14353447</v>
      </c>
      <c r="B74">
        <v>63936</v>
      </c>
      <c r="C74">
        <v>7257</v>
      </c>
      <c r="D74">
        <v>56679</v>
      </c>
    </row>
    <row r="75" spans="1:4" x14ac:dyDescent="0.25">
      <c r="A75">
        <v>14344742</v>
      </c>
      <c r="B75">
        <v>79156</v>
      </c>
      <c r="C75">
        <v>5406</v>
      </c>
      <c r="D75">
        <v>73750</v>
      </c>
    </row>
    <row r="76" spans="1:4" x14ac:dyDescent="0.25">
      <c r="A76">
        <v>14344487</v>
      </c>
      <c r="B76">
        <v>87841</v>
      </c>
      <c r="C76">
        <v>7485</v>
      </c>
      <c r="D76">
        <v>80356</v>
      </c>
    </row>
    <row r="77" spans="1:4" x14ac:dyDescent="0.25">
      <c r="A77">
        <v>14340263</v>
      </c>
      <c r="B77">
        <v>73259</v>
      </c>
      <c r="C77">
        <v>8973</v>
      </c>
      <c r="D77">
        <v>64286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3"/>
  <sheetViews>
    <sheetView topLeftCell="A16" workbookViewId="0">
      <selection activeCell="A16" sqref="A1:XFD1048576"/>
    </sheetView>
  </sheetViews>
  <sheetFormatPr defaultRowHeight="16.5" x14ac:dyDescent="0.3"/>
  <cols>
    <col min="1" max="1" width="4.85546875" style="74" customWidth="1"/>
    <col min="2" max="2" width="10.85546875" style="74" customWidth="1"/>
    <col min="3" max="3" width="21.7109375" style="74" customWidth="1"/>
    <col min="4" max="4" width="18.85546875" style="74" customWidth="1"/>
    <col min="5" max="5" width="8.140625" style="74" customWidth="1"/>
    <col min="6" max="6" width="12.5703125" style="74" customWidth="1"/>
    <col min="7" max="9" width="9.140625" style="74"/>
    <col min="10" max="10" width="9.140625" style="74" customWidth="1"/>
    <col min="11" max="14" width="9.140625" style="70"/>
    <col min="15" max="15" width="36.7109375" style="70" bestFit="1" customWidth="1"/>
    <col min="16" max="16384" width="9.140625" style="70"/>
  </cols>
  <sheetData>
    <row r="1" spans="1:10" ht="18" x14ac:dyDescent="0.3">
      <c r="A1" s="93" t="s">
        <v>311</v>
      </c>
      <c r="B1" s="93"/>
      <c r="C1" s="93"/>
      <c r="D1" s="93"/>
      <c r="E1" s="93"/>
      <c r="F1" s="93"/>
      <c r="G1" s="93"/>
      <c r="H1" s="93"/>
      <c r="I1" s="93"/>
      <c r="J1" s="93"/>
    </row>
    <row r="2" spans="1:10" x14ac:dyDescent="0.3">
      <c r="A2" s="69" t="s">
        <v>312</v>
      </c>
      <c r="B2" s="69"/>
      <c r="C2" s="69"/>
      <c r="D2" s="69"/>
      <c r="E2" s="69"/>
      <c r="F2" s="69"/>
      <c r="G2" s="69"/>
      <c r="H2" s="69"/>
      <c r="I2" s="69"/>
      <c r="J2" s="69"/>
    </row>
    <row r="4" spans="1:10" x14ac:dyDescent="0.3">
      <c r="A4" s="71" t="s">
        <v>313</v>
      </c>
      <c r="B4" s="71"/>
      <c r="C4" s="71"/>
      <c r="D4" s="71"/>
      <c r="E4" s="71"/>
      <c r="F4" s="71"/>
      <c r="G4" s="71"/>
      <c r="H4" s="72" t="s">
        <v>314</v>
      </c>
      <c r="I4" s="73">
        <v>44614</v>
      </c>
      <c r="J4" s="73"/>
    </row>
    <row r="5" spans="1:10" ht="9.75" customHeight="1" x14ac:dyDescent="0.3"/>
    <row r="6" spans="1:10" ht="41.25" customHeight="1" x14ac:dyDescent="0.3">
      <c r="C6" s="75" t="s">
        <v>315</v>
      </c>
      <c r="D6" s="76" t="s">
        <v>316</v>
      </c>
      <c r="E6" s="76"/>
      <c r="F6" s="76"/>
      <c r="G6" s="76"/>
      <c r="H6" s="76"/>
      <c r="I6" s="76"/>
      <c r="J6" s="76"/>
    </row>
    <row r="7" spans="1:10" x14ac:dyDescent="0.3">
      <c r="C7" s="77" t="s">
        <v>317</v>
      </c>
      <c r="D7" s="74" t="s">
        <v>318</v>
      </c>
    </row>
    <row r="8" spans="1:10" x14ac:dyDescent="0.3">
      <c r="D8" s="74" t="s">
        <v>319</v>
      </c>
    </row>
    <row r="9" spans="1:10" x14ac:dyDescent="0.3">
      <c r="D9" s="74" t="s">
        <v>320</v>
      </c>
    </row>
    <row r="10" spans="1:10" ht="8.25" customHeight="1" x14ac:dyDescent="0.3"/>
    <row r="11" spans="1:10" x14ac:dyDescent="0.3">
      <c r="A11" s="78" t="s">
        <v>321</v>
      </c>
      <c r="B11" s="79"/>
      <c r="C11" s="79"/>
      <c r="D11" s="79"/>
      <c r="E11" s="79"/>
      <c r="F11" s="79"/>
      <c r="G11" s="79"/>
      <c r="H11" s="79"/>
      <c r="I11" s="79"/>
      <c r="J11" s="79"/>
    </row>
    <row r="12" spans="1:10" x14ac:dyDescent="0.3">
      <c r="B12" s="74" t="s">
        <v>322</v>
      </c>
    </row>
    <row r="13" spans="1:10" ht="36" customHeight="1" x14ac:dyDescent="0.3">
      <c r="A13" s="89" t="s">
        <v>323</v>
      </c>
      <c r="B13" s="89"/>
      <c r="C13" s="89"/>
      <c r="D13" s="89"/>
      <c r="E13" s="89"/>
      <c r="F13" s="89"/>
      <c r="G13" s="89"/>
      <c r="H13" s="89"/>
      <c r="I13" s="89"/>
      <c r="J13" s="89"/>
    </row>
    <row r="14" spans="1:10" ht="4.5" customHeight="1" x14ac:dyDescent="0.3">
      <c r="A14" s="90"/>
      <c r="B14" s="90"/>
      <c r="C14" s="90"/>
      <c r="D14" s="90"/>
      <c r="E14" s="90"/>
      <c r="F14" s="90"/>
      <c r="G14" s="90"/>
      <c r="H14" s="90"/>
      <c r="I14" s="90"/>
      <c r="J14" s="90"/>
    </row>
    <row r="15" spans="1:10" ht="36.75" customHeight="1" x14ac:dyDescent="0.3">
      <c r="A15" s="89" t="s">
        <v>324</v>
      </c>
      <c r="B15" s="89"/>
      <c r="C15" s="89"/>
      <c r="D15" s="89"/>
      <c r="E15" s="89"/>
      <c r="F15" s="89"/>
      <c r="G15" s="89"/>
      <c r="H15" s="89"/>
      <c r="I15" s="89"/>
      <c r="J15" s="89"/>
    </row>
    <row r="16" spans="1:10" ht="6.75" customHeight="1" x14ac:dyDescent="0.3">
      <c r="A16" s="90"/>
      <c r="B16" s="90"/>
      <c r="C16" s="90"/>
      <c r="D16" s="90"/>
      <c r="E16" s="90"/>
      <c r="F16" s="90"/>
      <c r="G16" s="90"/>
      <c r="H16" s="90"/>
      <c r="I16" s="90"/>
      <c r="J16" s="90"/>
    </row>
    <row r="17" spans="1:15" x14ac:dyDescent="0.3">
      <c r="A17" s="89" t="s">
        <v>325</v>
      </c>
      <c r="B17" s="89"/>
      <c r="C17" s="89"/>
      <c r="D17" s="89"/>
      <c r="E17" s="89"/>
      <c r="F17" s="89"/>
      <c r="G17" s="89"/>
      <c r="H17" s="89"/>
      <c r="I17" s="89"/>
      <c r="J17" s="89"/>
    </row>
    <row r="18" spans="1:15" ht="6" customHeight="1" x14ac:dyDescent="0.3"/>
    <row r="19" spans="1:15" x14ac:dyDescent="0.3">
      <c r="A19" s="91" t="s">
        <v>326</v>
      </c>
      <c r="B19" s="91"/>
      <c r="C19" s="91"/>
      <c r="D19" s="91"/>
      <c r="E19" s="91"/>
      <c r="F19" s="91"/>
      <c r="G19" s="91"/>
      <c r="H19" s="91"/>
      <c r="I19" s="91"/>
      <c r="J19" s="91"/>
    </row>
    <row r="21" spans="1:15" x14ac:dyDescent="0.3">
      <c r="A21" s="69" t="s">
        <v>327</v>
      </c>
      <c r="B21" s="69"/>
      <c r="C21" s="69"/>
      <c r="D21" s="69"/>
      <c r="E21" s="69"/>
      <c r="F21" s="69"/>
      <c r="G21" s="69"/>
      <c r="H21" s="69"/>
      <c r="I21" s="69"/>
      <c r="J21" s="69"/>
      <c r="O21" s="80"/>
    </row>
    <row r="22" spans="1:15" s="80" customFormat="1" ht="33" x14ac:dyDescent="0.3">
      <c r="A22" s="81" t="s">
        <v>328</v>
      </c>
      <c r="B22" s="81" t="s">
        <v>231</v>
      </c>
      <c r="C22" s="81" t="s">
        <v>329</v>
      </c>
      <c r="D22" s="81" t="s">
        <v>330</v>
      </c>
      <c r="E22" s="81" t="s">
        <v>331</v>
      </c>
      <c r="F22" s="81" t="s">
        <v>332</v>
      </c>
      <c r="G22" s="81" t="s">
        <v>333</v>
      </c>
      <c r="H22" s="81" t="s">
        <v>334</v>
      </c>
      <c r="I22" s="81" t="s">
        <v>335</v>
      </c>
      <c r="J22" s="81" t="s">
        <v>336</v>
      </c>
      <c r="O22" s="82"/>
    </row>
    <row r="23" spans="1:15" x14ac:dyDescent="0.3">
      <c r="A23" s="83">
        <v>1</v>
      </c>
      <c r="B23" s="83">
        <v>14417006</v>
      </c>
      <c r="C23" s="84" t="s">
        <v>14</v>
      </c>
      <c r="D23" s="94" t="s">
        <v>15</v>
      </c>
      <c r="E23" s="83" t="s">
        <v>363</v>
      </c>
      <c r="F23" s="83" t="s">
        <v>369</v>
      </c>
      <c r="G23" s="84">
        <v>70850</v>
      </c>
      <c r="H23" s="84">
        <v>1960</v>
      </c>
      <c r="I23" s="84">
        <v>72810</v>
      </c>
      <c r="J23" s="84"/>
    </row>
    <row r="24" spans="1:15" x14ac:dyDescent="0.3">
      <c r="A24" s="83">
        <v>2</v>
      </c>
      <c r="B24" s="83">
        <v>14344497</v>
      </c>
      <c r="C24" s="84" t="s">
        <v>166</v>
      </c>
      <c r="D24" s="94" t="s">
        <v>263</v>
      </c>
      <c r="E24" s="83" t="s">
        <v>364</v>
      </c>
      <c r="F24" s="83" t="s">
        <v>370</v>
      </c>
      <c r="G24" s="84">
        <v>61960</v>
      </c>
      <c r="H24" s="84">
        <v>1700</v>
      </c>
      <c r="I24" s="84">
        <v>63660</v>
      </c>
      <c r="J24" s="84"/>
    </row>
    <row r="25" spans="1:15" x14ac:dyDescent="0.3">
      <c r="A25" s="83">
        <v>3</v>
      </c>
      <c r="B25" s="83">
        <v>14340374</v>
      </c>
      <c r="C25" s="84" t="s">
        <v>57</v>
      </c>
      <c r="D25" s="94" t="s">
        <v>56</v>
      </c>
      <c r="E25" s="83" t="s">
        <v>364</v>
      </c>
      <c r="F25" s="83" t="s">
        <v>370</v>
      </c>
      <c r="G25" s="84">
        <v>54060</v>
      </c>
      <c r="H25" s="84">
        <v>1460</v>
      </c>
      <c r="I25" s="84">
        <v>55520</v>
      </c>
      <c r="J25" s="84"/>
    </row>
    <row r="26" spans="1:15" x14ac:dyDescent="0.3">
      <c r="A26" s="83">
        <v>4</v>
      </c>
      <c r="B26" s="83">
        <v>14355541</v>
      </c>
      <c r="C26" s="84" t="s">
        <v>251</v>
      </c>
      <c r="D26" s="94" t="s">
        <v>252</v>
      </c>
      <c r="E26" s="83" t="s">
        <v>364</v>
      </c>
      <c r="F26" s="83" t="s">
        <v>370</v>
      </c>
      <c r="G26" s="84">
        <v>36560</v>
      </c>
      <c r="H26" s="84">
        <v>1080</v>
      </c>
      <c r="I26" s="84">
        <v>37640</v>
      </c>
      <c r="J26" s="84"/>
    </row>
    <row r="27" spans="1:15" x14ac:dyDescent="0.3">
      <c r="A27" s="83">
        <v>5</v>
      </c>
      <c r="B27" s="83">
        <v>14344794</v>
      </c>
      <c r="C27" s="84" t="s">
        <v>222</v>
      </c>
      <c r="D27" s="94" t="s">
        <v>288</v>
      </c>
      <c r="E27" s="83" t="s">
        <v>363</v>
      </c>
      <c r="F27" s="83" t="s">
        <v>369</v>
      </c>
      <c r="G27" s="84">
        <v>69020</v>
      </c>
      <c r="H27" s="84">
        <v>1830</v>
      </c>
      <c r="I27" s="84">
        <v>70850</v>
      </c>
      <c r="J27" s="84"/>
    </row>
    <row r="28" spans="1:15" x14ac:dyDescent="0.3">
      <c r="A28" s="83">
        <v>6</v>
      </c>
      <c r="B28" s="83">
        <v>14349250</v>
      </c>
      <c r="C28" s="84" t="s">
        <v>186</v>
      </c>
      <c r="D28" s="94" t="s">
        <v>242</v>
      </c>
      <c r="E28" s="83" t="s">
        <v>364</v>
      </c>
      <c r="F28" s="83" t="s">
        <v>370</v>
      </c>
      <c r="G28" s="84">
        <v>54060</v>
      </c>
      <c r="H28" s="84">
        <v>1460</v>
      </c>
      <c r="I28" s="84">
        <v>55520</v>
      </c>
      <c r="J28" s="84"/>
    </row>
    <row r="29" spans="1:15" x14ac:dyDescent="0.3">
      <c r="A29" s="83">
        <v>7</v>
      </c>
      <c r="B29" s="83">
        <v>14344523</v>
      </c>
      <c r="C29" s="84" t="s">
        <v>151</v>
      </c>
      <c r="D29" s="94" t="s">
        <v>284</v>
      </c>
      <c r="E29" s="83" t="s">
        <v>364</v>
      </c>
      <c r="F29" s="83" t="s">
        <v>370</v>
      </c>
      <c r="G29" s="84">
        <v>61960</v>
      </c>
      <c r="H29" s="84">
        <v>1700</v>
      </c>
      <c r="I29" s="84">
        <v>63660</v>
      </c>
      <c r="J29" s="84"/>
    </row>
    <row r="30" spans="1:15" x14ac:dyDescent="0.3">
      <c r="A30" s="83">
        <v>8</v>
      </c>
      <c r="B30" s="83">
        <v>14344478</v>
      </c>
      <c r="C30" s="84" t="s">
        <v>182</v>
      </c>
      <c r="D30" s="94" t="s">
        <v>293</v>
      </c>
      <c r="E30" s="83" t="s">
        <v>364</v>
      </c>
      <c r="F30" s="83" t="s">
        <v>370</v>
      </c>
      <c r="G30" s="84">
        <v>61960</v>
      </c>
      <c r="H30" s="84">
        <v>1700</v>
      </c>
      <c r="I30" s="84">
        <v>63660</v>
      </c>
      <c r="J30" s="84"/>
    </row>
    <row r="31" spans="1:15" x14ac:dyDescent="0.3">
      <c r="A31" s="83">
        <v>9</v>
      </c>
      <c r="B31" s="83">
        <v>14416947</v>
      </c>
      <c r="C31" s="84" t="s">
        <v>129</v>
      </c>
      <c r="D31" s="94" t="s">
        <v>261</v>
      </c>
      <c r="E31" s="83" t="s">
        <v>364</v>
      </c>
      <c r="F31" s="83" t="s">
        <v>370</v>
      </c>
      <c r="G31" s="84">
        <v>43310</v>
      </c>
      <c r="H31" s="84">
        <v>1260</v>
      </c>
      <c r="I31" s="84">
        <v>44570</v>
      </c>
      <c r="J31" s="84"/>
    </row>
    <row r="32" spans="1:15" x14ac:dyDescent="0.3">
      <c r="A32" s="83">
        <v>10</v>
      </c>
      <c r="B32" s="83">
        <v>14340263</v>
      </c>
      <c r="C32" s="84" t="s">
        <v>174</v>
      </c>
      <c r="D32" s="94" t="s">
        <v>266</v>
      </c>
      <c r="E32" s="83" t="s">
        <v>364</v>
      </c>
      <c r="F32" s="83" t="s">
        <v>370</v>
      </c>
      <c r="G32" s="84">
        <v>54060</v>
      </c>
      <c r="H32" s="84">
        <v>1460</v>
      </c>
      <c r="I32" s="84">
        <v>55520</v>
      </c>
      <c r="J32" s="84"/>
    </row>
    <row r="33" spans="1:10" x14ac:dyDescent="0.3">
      <c r="A33" s="83">
        <v>11</v>
      </c>
      <c r="B33" s="83">
        <v>14342283</v>
      </c>
      <c r="C33" s="84" t="s">
        <v>29</v>
      </c>
      <c r="D33" s="94" t="s">
        <v>30</v>
      </c>
      <c r="E33" s="83" t="s">
        <v>363</v>
      </c>
      <c r="F33" s="83" t="s">
        <v>369</v>
      </c>
      <c r="G33" s="84">
        <v>70850</v>
      </c>
      <c r="H33" s="84">
        <v>1960</v>
      </c>
      <c r="I33" s="84">
        <v>72810</v>
      </c>
      <c r="J33" s="84"/>
    </row>
    <row r="34" spans="1:10" x14ac:dyDescent="0.3">
      <c r="A34" s="83">
        <v>12</v>
      </c>
      <c r="B34" s="83">
        <v>14344472</v>
      </c>
      <c r="C34" s="84" t="s">
        <v>31</v>
      </c>
      <c r="D34" s="94" t="s">
        <v>30</v>
      </c>
      <c r="E34" s="83" t="s">
        <v>364</v>
      </c>
      <c r="F34" s="83" t="s">
        <v>370</v>
      </c>
      <c r="G34" s="84">
        <v>55520</v>
      </c>
      <c r="H34" s="84">
        <v>1580</v>
      </c>
      <c r="I34" s="84">
        <v>57100</v>
      </c>
      <c r="J34" s="84"/>
    </row>
    <row r="35" spans="1:10" x14ac:dyDescent="0.3">
      <c r="A35" s="83">
        <v>13</v>
      </c>
      <c r="B35" s="83">
        <v>14346947</v>
      </c>
      <c r="C35" s="84" t="s">
        <v>51</v>
      </c>
      <c r="D35" s="94" t="s">
        <v>52</v>
      </c>
      <c r="E35" s="83" t="s">
        <v>363</v>
      </c>
      <c r="F35" s="83" t="s">
        <v>369</v>
      </c>
      <c r="G35" s="84">
        <v>61960</v>
      </c>
      <c r="H35" s="84">
        <v>1700</v>
      </c>
      <c r="I35" s="84">
        <v>63660</v>
      </c>
      <c r="J35" s="84"/>
    </row>
    <row r="36" spans="1:10" x14ac:dyDescent="0.3">
      <c r="A36" s="83">
        <v>14</v>
      </c>
      <c r="B36" s="83">
        <v>14355551</v>
      </c>
      <c r="C36" s="84" t="s">
        <v>180</v>
      </c>
      <c r="D36" s="94" t="s">
        <v>269</v>
      </c>
      <c r="E36" s="83" t="s">
        <v>364</v>
      </c>
      <c r="F36" s="83" t="s">
        <v>370</v>
      </c>
      <c r="G36" s="84">
        <v>36560</v>
      </c>
      <c r="H36" s="84">
        <v>1080</v>
      </c>
      <c r="I36" s="84">
        <v>37640</v>
      </c>
      <c r="J36" s="84"/>
    </row>
    <row r="37" spans="1:10" x14ac:dyDescent="0.3">
      <c r="A37" s="83">
        <v>15</v>
      </c>
      <c r="B37" s="83">
        <v>14344813</v>
      </c>
      <c r="C37" s="84" t="s">
        <v>181</v>
      </c>
      <c r="D37" s="94" t="s">
        <v>245</v>
      </c>
      <c r="E37" s="83" t="s">
        <v>364</v>
      </c>
      <c r="F37" s="83" t="s">
        <v>370</v>
      </c>
      <c r="G37" s="84">
        <v>61960</v>
      </c>
      <c r="H37" s="84">
        <v>1700</v>
      </c>
      <c r="I37" s="84">
        <v>63660</v>
      </c>
      <c r="J37" s="84"/>
    </row>
    <row r="38" spans="1:10" x14ac:dyDescent="0.3">
      <c r="A38" s="85"/>
      <c r="B38" s="85"/>
      <c r="C38" s="86"/>
      <c r="D38" s="86"/>
      <c r="E38" s="85"/>
      <c r="F38" s="92"/>
      <c r="G38" s="86"/>
      <c r="H38" s="86"/>
      <c r="I38" s="86"/>
      <c r="J38" s="86"/>
    </row>
    <row r="39" spans="1:10" ht="21.75" customHeight="1" x14ac:dyDescent="0.3">
      <c r="A39" s="76" t="s">
        <v>337</v>
      </c>
      <c r="B39" s="76"/>
      <c r="C39" s="76"/>
      <c r="D39" s="76"/>
      <c r="E39" s="76"/>
      <c r="F39" s="76"/>
      <c r="G39" s="76"/>
      <c r="H39" s="76"/>
      <c r="I39" s="76"/>
      <c r="J39" s="76"/>
    </row>
    <row r="40" spans="1:10" x14ac:dyDescent="0.3">
      <c r="A40" s="86"/>
      <c r="B40" s="86"/>
      <c r="C40" s="86"/>
      <c r="D40" s="86"/>
      <c r="E40" s="85"/>
      <c r="F40" s="92"/>
      <c r="G40" s="87"/>
      <c r="H40" s="87"/>
      <c r="I40" s="87"/>
      <c r="J40" s="87"/>
    </row>
    <row r="41" spans="1:10" x14ac:dyDescent="0.3">
      <c r="A41" s="86"/>
      <c r="B41" s="86"/>
      <c r="C41" s="86"/>
      <c r="D41" s="86"/>
      <c r="E41" s="85"/>
      <c r="F41" s="92"/>
      <c r="G41" s="87"/>
      <c r="H41" s="87"/>
      <c r="I41" s="87"/>
      <c r="J41" s="87"/>
    </row>
    <row r="42" spans="1:10" x14ac:dyDescent="0.3">
      <c r="A42" s="86"/>
      <c r="B42" s="86"/>
      <c r="C42" s="86"/>
      <c r="D42" s="86"/>
      <c r="E42" s="85"/>
      <c r="F42" s="92"/>
      <c r="G42" s="88" t="s">
        <v>338</v>
      </c>
      <c r="H42" s="88"/>
      <c r="I42" s="88"/>
      <c r="J42" s="88"/>
    </row>
    <row r="43" spans="1:10" x14ac:dyDescent="0.3">
      <c r="A43" s="87"/>
      <c r="B43" s="87"/>
      <c r="C43" s="87"/>
      <c r="D43" s="87"/>
      <c r="E43" s="87"/>
      <c r="F43" s="87"/>
      <c r="G43" s="87"/>
      <c r="H43" s="87"/>
      <c r="I43" s="87"/>
      <c r="J43" s="87"/>
    </row>
  </sheetData>
  <mergeCells count="12">
    <mergeCell ref="A15:J15"/>
    <mergeCell ref="A17:J17"/>
    <mergeCell ref="A19:J19"/>
    <mergeCell ref="A21:J21"/>
    <mergeCell ref="A39:J39"/>
    <mergeCell ref="G42:J42"/>
    <mergeCell ref="A1:J1"/>
    <mergeCell ref="A2:J2"/>
    <mergeCell ref="I4:J4"/>
    <mergeCell ref="D6:J6"/>
    <mergeCell ref="A11:J11"/>
    <mergeCell ref="A13:J13"/>
  </mergeCells>
  <printOptions horizontalCentered="1"/>
  <pageMargins left="0.25" right="0.25" top="0.75" bottom="0.75" header="0.3" footer="0.3"/>
  <pageSetup paperSize="9" scale="87"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9"/>
  <sheetViews>
    <sheetView workbookViewId="0">
      <selection sqref="A1:XFD1048576"/>
    </sheetView>
  </sheetViews>
  <sheetFormatPr defaultRowHeight="15" x14ac:dyDescent="0.25"/>
  <cols>
    <col min="2" max="2" width="10.140625" bestFit="1" customWidth="1"/>
    <col min="3" max="3" width="36.140625" customWidth="1"/>
    <col min="6" max="6" width="11.28515625" customWidth="1"/>
    <col min="7" max="10" width="5" customWidth="1"/>
    <col min="11" max="11" width="11.28515625" bestFit="1" customWidth="1"/>
    <col min="12" max="12" width="15" customWidth="1"/>
  </cols>
  <sheetData>
    <row r="1" spans="1:16" ht="18" x14ac:dyDescent="0.25">
      <c r="A1" s="51" t="s">
        <v>327</v>
      </c>
      <c r="B1" s="51"/>
      <c r="C1" s="51"/>
      <c r="D1" s="51"/>
      <c r="E1" s="51"/>
      <c r="F1" s="51"/>
      <c r="G1" s="51"/>
      <c r="H1" s="51"/>
      <c r="I1" s="51"/>
      <c r="J1" s="51"/>
      <c r="K1" s="51"/>
      <c r="L1" s="51"/>
      <c r="M1" s="51"/>
      <c r="N1" s="51"/>
      <c r="O1" s="51"/>
      <c r="P1" s="51"/>
    </row>
    <row r="2" spans="1:16" ht="18" x14ac:dyDescent="0.25">
      <c r="A2" s="51" t="s">
        <v>339</v>
      </c>
      <c r="B2" s="51"/>
      <c r="C2" s="51"/>
      <c r="D2" s="51"/>
      <c r="E2" s="51"/>
      <c r="F2" s="51"/>
      <c r="G2" s="51"/>
      <c r="H2" s="51"/>
      <c r="I2" s="51"/>
      <c r="J2" s="51"/>
      <c r="K2" s="51"/>
      <c r="L2" s="51"/>
      <c r="M2" s="51"/>
      <c r="N2" s="51"/>
      <c r="O2" s="51"/>
      <c r="P2" s="51"/>
    </row>
    <row r="3" spans="1:16" ht="87.75" customHeight="1" x14ac:dyDescent="0.25">
      <c r="A3" s="52" t="s">
        <v>340</v>
      </c>
      <c r="B3" s="52"/>
      <c r="C3" s="52"/>
      <c r="D3" s="52"/>
      <c r="E3" s="52"/>
      <c r="F3" s="52"/>
      <c r="G3" s="52"/>
      <c r="H3" s="52"/>
      <c r="I3" s="52"/>
      <c r="J3" s="52"/>
      <c r="K3" s="52"/>
      <c r="L3" s="52"/>
      <c r="M3" s="52"/>
      <c r="N3" s="52"/>
      <c r="O3" s="52"/>
      <c r="P3" s="52"/>
    </row>
    <row r="4" spans="1:16" ht="60" customHeight="1" x14ac:dyDescent="0.25">
      <c r="A4" s="53" t="s">
        <v>328</v>
      </c>
      <c r="B4" s="54" t="s">
        <v>231</v>
      </c>
      <c r="C4" s="53" t="s">
        <v>341</v>
      </c>
      <c r="D4" s="53" t="s">
        <v>342</v>
      </c>
      <c r="E4" s="53" t="s">
        <v>343</v>
      </c>
      <c r="F4" s="53" t="s">
        <v>344</v>
      </c>
      <c r="G4" s="53" t="s">
        <v>345</v>
      </c>
      <c r="H4" s="53"/>
      <c r="I4" s="53" t="s">
        <v>346</v>
      </c>
      <c r="J4" s="53"/>
      <c r="K4" s="53" t="s">
        <v>347</v>
      </c>
      <c r="L4" s="53" t="s">
        <v>332</v>
      </c>
      <c r="M4" s="53" t="s">
        <v>333</v>
      </c>
      <c r="N4" s="53" t="s">
        <v>348</v>
      </c>
      <c r="O4" s="53" t="s">
        <v>335</v>
      </c>
      <c r="P4" s="53" t="s">
        <v>336</v>
      </c>
    </row>
    <row r="5" spans="1:16" ht="60" customHeight="1" x14ac:dyDescent="0.25">
      <c r="A5" s="53"/>
      <c r="B5" s="55"/>
      <c r="C5" s="53"/>
      <c r="D5" s="53"/>
      <c r="E5" s="53"/>
      <c r="F5" s="53"/>
      <c r="G5" s="56" t="s">
        <v>349</v>
      </c>
      <c r="H5" s="56" t="s">
        <v>350</v>
      </c>
      <c r="I5" s="56" t="s">
        <v>349</v>
      </c>
      <c r="J5" s="56" t="s">
        <v>350</v>
      </c>
      <c r="K5" s="53"/>
      <c r="L5" s="53"/>
      <c r="M5" s="53"/>
      <c r="N5" s="53"/>
      <c r="O5" s="53"/>
      <c r="P5" s="53"/>
    </row>
    <row r="6" spans="1:16" x14ac:dyDescent="0.25">
      <c r="A6" s="57">
        <v>1</v>
      </c>
      <c r="B6" s="57">
        <v>2</v>
      </c>
      <c r="C6" s="57">
        <v>3</v>
      </c>
      <c r="D6" s="57">
        <v>4</v>
      </c>
      <c r="E6" s="57">
        <v>5</v>
      </c>
      <c r="F6" s="57">
        <v>6</v>
      </c>
      <c r="G6" s="57">
        <v>7</v>
      </c>
      <c r="H6" s="57">
        <v>8</v>
      </c>
      <c r="I6" s="57">
        <v>9</v>
      </c>
      <c r="J6" s="57">
        <v>10</v>
      </c>
      <c r="K6" s="57">
        <v>11</v>
      </c>
      <c r="L6" s="57">
        <v>12</v>
      </c>
      <c r="M6" s="57">
        <v>13</v>
      </c>
      <c r="N6" s="57">
        <v>14</v>
      </c>
      <c r="O6" s="57">
        <v>15</v>
      </c>
      <c r="P6" s="57">
        <v>16</v>
      </c>
    </row>
    <row r="7" spans="1:16" ht="16.5" customHeight="1" x14ac:dyDescent="0.25">
      <c r="A7" s="58">
        <f>INCPROG!A23</f>
        <v>1</v>
      </c>
      <c r="B7" s="58">
        <f>INCPROG!B23</f>
        <v>14417006</v>
      </c>
      <c r="C7" s="59" t="str">
        <f>INCPROG!C23</f>
        <v>BHANU TAPPATLA</v>
      </c>
      <c r="D7" s="58" t="str">
        <f>INCPROG!E23</f>
        <v>LFL HM</v>
      </c>
      <c r="E7" s="59"/>
      <c r="F7" s="60"/>
      <c r="G7" s="58"/>
      <c r="H7" s="58"/>
      <c r="I7" s="58"/>
      <c r="J7" s="58"/>
      <c r="K7" s="60">
        <v>44593</v>
      </c>
      <c r="L7" s="102" t="str">
        <f>INCPROG!F23</f>
        <v>54060-140540</v>
      </c>
      <c r="M7" s="58">
        <f>INCPROG!G23</f>
        <v>70850</v>
      </c>
      <c r="N7" s="58">
        <f>INCPROG!H23</f>
        <v>1960</v>
      </c>
      <c r="O7" s="58">
        <f>INCPROG!I23</f>
        <v>72810</v>
      </c>
      <c r="P7" s="58"/>
    </row>
    <row r="8" spans="1:16" ht="16.5" customHeight="1" x14ac:dyDescent="0.25">
      <c r="A8" s="58">
        <f>INCPROG!A24</f>
        <v>2</v>
      </c>
      <c r="B8" s="58">
        <f>INCPROG!B24</f>
        <v>14344497</v>
      </c>
      <c r="C8" s="59" t="str">
        <f>INCPROG!C24</f>
        <v>BHRATHI SAMBANA</v>
      </c>
      <c r="D8" s="58" t="str">
        <f>INCPROG!E24</f>
        <v>SGT</v>
      </c>
      <c r="E8" s="59"/>
      <c r="F8" s="60"/>
      <c r="G8" s="58"/>
      <c r="H8" s="58"/>
      <c r="I8" s="58"/>
      <c r="J8" s="58"/>
      <c r="K8" s="60">
        <v>44593</v>
      </c>
      <c r="L8" s="102" t="str">
        <f>INCPROG!F24</f>
        <v>44580-107210</v>
      </c>
      <c r="M8" s="58">
        <f>INCPROG!G24</f>
        <v>61960</v>
      </c>
      <c r="N8" s="58">
        <f>INCPROG!H24</f>
        <v>1700</v>
      </c>
      <c r="O8" s="58">
        <f>INCPROG!I24</f>
        <v>63660</v>
      </c>
      <c r="P8" s="58"/>
    </row>
    <row r="9" spans="1:16" ht="16.5" customHeight="1" x14ac:dyDescent="0.25">
      <c r="A9" s="58">
        <f>INCPROG!A25</f>
        <v>3</v>
      </c>
      <c r="B9" s="58">
        <f>INCPROG!B25</f>
        <v>14340374</v>
      </c>
      <c r="C9" s="59" t="str">
        <f>INCPROG!C25</f>
        <v>DHANA LAXMI GUNTREDDI</v>
      </c>
      <c r="D9" s="58" t="str">
        <f>INCPROG!E25</f>
        <v>SGT</v>
      </c>
      <c r="E9" s="59"/>
      <c r="F9" s="60"/>
      <c r="G9" s="58"/>
      <c r="H9" s="58"/>
      <c r="I9" s="58"/>
      <c r="J9" s="58"/>
      <c r="K9" s="60">
        <v>44593</v>
      </c>
      <c r="L9" s="102" t="str">
        <f>INCPROG!F25</f>
        <v>44580-107210</v>
      </c>
      <c r="M9" s="58">
        <f>INCPROG!G25</f>
        <v>54060</v>
      </c>
      <c r="N9" s="58">
        <f>INCPROG!H25</f>
        <v>1460</v>
      </c>
      <c r="O9" s="58">
        <f>INCPROG!I25</f>
        <v>55520</v>
      </c>
      <c r="P9" s="58"/>
    </row>
    <row r="10" spans="1:16" ht="16.5" customHeight="1" x14ac:dyDescent="0.25">
      <c r="A10" s="58">
        <f>INCPROG!A26</f>
        <v>4</v>
      </c>
      <c r="B10" s="58">
        <f>INCPROG!B26</f>
        <v>14355541</v>
      </c>
      <c r="C10" s="59" t="str">
        <f>INCPROG!C26</f>
        <v>B KAMALA</v>
      </c>
      <c r="D10" s="58" t="str">
        <f>INCPROG!E26</f>
        <v>SGT</v>
      </c>
      <c r="E10" s="59"/>
      <c r="F10" s="60"/>
      <c r="G10" s="58"/>
      <c r="H10" s="58"/>
      <c r="I10" s="58"/>
      <c r="J10" s="58"/>
      <c r="K10" s="60">
        <v>44593</v>
      </c>
      <c r="L10" s="102" t="str">
        <f>INCPROG!F26</f>
        <v>44580-107210</v>
      </c>
      <c r="M10" s="58">
        <f>INCPROG!G26</f>
        <v>36560</v>
      </c>
      <c r="N10" s="58">
        <f>INCPROG!H26</f>
        <v>1080</v>
      </c>
      <c r="O10" s="58">
        <f>INCPROG!I26</f>
        <v>37640</v>
      </c>
      <c r="P10" s="58"/>
    </row>
    <row r="11" spans="1:16" ht="16.5" customHeight="1" x14ac:dyDescent="0.25">
      <c r="A11" s="58">
        <f>INCPROG!A27</f>
        <v>5</v>
      </c>
      <c r="B11" s="58">
        <f>INCPROG!B27</f>
        <v>14344794</v>
      </c>
      <c r="C11" s="59" t="str">
        <f>INCPROG!C27</f>
        <v>KIRUMAMMA NIMMAKA</v>
      </c>
      <c r="D11" s="58" t="str">
        <f>INCPROG!E27</f>
        <v>LFL HM</v>
      </c>
      <c r="E11" s="59"/>
      <c r="F11" s="60"/>
      <c r="G11" s="58"/>
      <c r="H11" s="58"/>
      <c r="I11" s="58"/>
      <c r="J11" s="58"/>
      <c r="K11" s="60">
        <v>44593</v>
      </c>
      <c r="L11" s="102" t="str">
        <f>INCPROG!F27</f>
        <v>54060-140540</v>
      </c>
      <c r="M11" s="58">
        <f>INCPROG!G27</f>
        <v>69020</v>
      </c>
      <c r="N11" s="58">
        <f>INCPROG!H27</f>
        <v>1830</v>
      </c>
      <c r="O11" s="58">
        <f>INCPROG!I27</f>
        <v>70850</v>
      </c>
      <c r="P11" s="58"/>
    </row>
    <row r="12" spans="1:16" ht="16.5" customHeight="1" x14ac:dyDescent="0.25">
      <c r="A12" s="58">
        <f>INCPROG!A28</f>
        <v>6</v>
      </c>
      <c r="B12" s="58">
        <f>INCPROG!B28</f>
        <v>14349250</v>
      </c>
      <c r="C12" s="59" t="str">
        <f>INCPROG!C28</f>
        <v>KOTI TOYAKA</v>
      </c>
      <c r="D12" s="58" t="str">
        <f>INCPROG!E28</f>
        <v>SGT</v>
      </c>
      <c r="E12" s="59"/>
      <c r="F12" s="60"/>
      <c r="G12" s="58"/>
      <c r="H12" s="58"/>
      <c r="I12" s="58"/>
      <c r="J12" s="58"/>
      <c r="K12" s="60">
        <v>44593</v>
      </c>
      <c r="L12" s="102" t="str">
        <f>INCPROG!F28</f>
        <v>44580-107210</v>
      </c>
      <c r="M12" s="58">
        <f>INCPROG!G28</f>
        <v>54060</v>
      </c>
      <c r="N12" s="58">
        <f>INCPROG!H28</f>
        <v>1460</v>
      </c>
      <c r="O12" s="58">
        <f>INCPROG!I28</f>
        <v>55520</v>
      </c>
      <c r="P12" s="58"/>
    </row>
    <row r="13" spans="1:16" ht="16.5" customHeight="1" x14ac:dyDescent="0.25">
      <c r="A13" s="58">
        <f>INCPROG!A29</f>
        <v>7</v>
      </c>
      <c r="B13" s="58">
        <f>INCPROG!B29</f>
        <v>14344523</v>
      </c>
      <c r="C13" s="59" t="str">
        <f>INCPROG!C29</f>
        <v>LACHANNA CHODIPALLI</v>
      </c>
      <c r="D13" s="58" t="str">
        <f>INCPROG!E29</f>
        <v>SGT</v>
      </c>
      <c r="E13" s="59"/>
      <c r="F13" s="60"/>
      <c r="G13" s="58"/>
      <c r="H13" s="58"/>
      <c r="I13" s="58"/>
      <c r="J13" s="58"/>
      <c r="K13" s="60">
        <v>44593</v>
      </c>
      <c r="L13" s="102" t="str">
        <f>INCPROG!F29</f>
        <v>44580-107210</v>
      </c>
      <c r="M13" s="58">
        <f>INCPROG!G29</f>
        <v>61960</v>
      </c>
      <c r="N13" s="58">
        <f>INCPROG!H29</f>
        <v>1700</v>
      </c>
      <c r="O13" s="58">
        <f>INCPROG!I29</f>
        <v>63660</v>
      </c>
      <c r="P13" s="58"/>
    </row>
    <row r="14" spans="1:16" ht="16.5" customHeight="1" x14ac:dyDescent="0.25">
      <c r="A14" s="58">
        <f>INCPROG!A30</f>
        <v>8</v>
      </c>
      <c r="B14" s="58">
        <f>INCPROG!B30</f>
        <v>14344478</v>
      </c>
      <c r="C14" s="59" t="str">
        <f>INCPROG!C30</f>
        <v>LATHA BANDI</v>
      </c>
      <c r="D14" s="58" t="str">
        <f>INCPROG!E30</f>
        <v>SGT</v>
      </c>
      <c r="E14" s="59"/>
      <c r="F14" s="60"/>
      <c r="G14" s="58"/>
      <c r="H14" s="58"/>
      <c r="I14" s="58"/>
      <c r="J14" s="58"/>
      <c r="K14" s="60">
        <v>44593</v>
      </c>
      <c r="L14" s="102" t="str">
        <f>INCPROG!F30</f>
        <v>44580-107210</v>
      </c>
      <c r="M14" s="58">
        <f>INCPROG!G30</f>
        <v>61960</v>
      </c>
      <c r="N14" s="58">
        <f>INCPROG!H30</f>
        <v>1700</v>
      </c>
      <c r="O14" s="58">
        <f>INCPROG!I30</f>
        <v>63660</v>
      </c>
      <c r="P14" s="58"/>
    </row>
    <row r="15" spans="1:16" ht="16.5" customHeight="1" x14ac:dyDescent="0.25">
      <c r="A15" s="58">
        <f>INCPROG!A31</f>
        <v>9</v>
      </c>
      <c r="B15" s="58">
        <f>INCPROG!B31</f>
        <v>14416947</v>
      </c>
      <c r="C15" s="59" t="str">
        <f>INCPROG!C31</f>
        <v>MAJJAYYA MANDANGI</v>
      </c>
      <c r="D15" s="58" t="str">
        <f>INCPROG!E31</f>
        <v>SGT</v>
      </c>
      <c r="E15" s="59"/>
      <c r="F15" s="60"/>
      <c r="G15" s="58"/>
      <c r="H15" s="58"/>
      <c r="I15" s="58"/>
      <c r="J15" s="58"/>
      <c r="K15" s="60">
        <v>44593</v>
      </c>
      <c r="L15" s="102" t="str">
        <f>INCPROG!F31</f>
        <v>44580-107210</v>
      </c>
      <c r="M15" s="58">
        <f>INCPROG!G31</f>
        <v>43310</v>
      </c>
      <c r="N15" s="58">
        <f>INCPROG!H31</f>
        <v>1260</v>
      </c>
      <c r="O15" s="58">
        <f>INCPROG!I31</f>
        <v>44570</v>
      </c>
      <c r="P15" s="58"/>
    </row>
    <row r="16" spans="1:16" ht="16.5" customHeight="1" x14ac:dyDescent="0.25">
      <c r="A16" s="58">
        <f>INCPROG!A32</f>
        <v>10</v>
      </c>
      <c r="B16" s="58">
        <f>INCPROG!B32</f>
        <v>14340263</v>
      </c>
      <c r="C16" s="59" t="str">
        <f>INCPROG!C32</f>
        <v>NARESH GOWDU</v>
      </c>
      <c r="D16" s="58" t="str">
        <f>INCPROG!E32</f>
        <v>SGT</v>
      </c>
      <c r="E16" s="59"/>
      <c r="F16" s="60"/>
      <c r="G16" s="58"/>
      <c r="H16" s="58"/>
      <c r="I16" s="58"/>
      <c r="J16" s="58"/>
      <c r="K16" s="60">
        <v>44593</v>
      </c>
      <c r="L16" s="102" t="str">
        <f>INCPROG!F32</f>
        <v>44580-107210</v>
      </c>
      <c r="M16" s="58">
        <f>INCPROG!G32</f>
        <v>54060</v>
      </c>
      <c r="N16" s="58">
        <f>INCPROG!H32</f>
        <v>1460</v>
      </c>
      <c r="O16" s="58">
        <f>INCPROG!I32</f>
        <v>55520</v>
      </c>
      <c r="P16" s="58"/>
    </row>
    <row r="17" spans="1:16" ht="16.5" customHeight="1" x14ac:dyDescent="0.25">
      <c r="A17" s="58">
        <f>INCPROG!A33</f>
        <v>11</v>
      </c>
      <c r="B17" s="58">
        <f>INCPROG!B33</f>
        <v>14342283</v>
      </c>
      <c r="C17" s="59" t="str">
        <f>INCPROG!C33</f>
        <v>RAVI KUMAR CHUKKA</v>
      </c>
      <c r="D17" s="58" t="str">
        <f>INCPROG!E33</f>
        <v>LFL HM</v>
      </c>
      <c r="E17" s="59"/>
      <c r="F17" s="60"/>
      <c r="G17" s="58"/>
      <c r="H17" s="58"/>
      <c r="I17" s="58"/>
      <c r="J17" s="58"/>
      <c r="K17" s="60">
        <v>44593</v>
      </c>
      <c r="L17" s="102" t="str">
        <f>INCPROG!F33</f>
        <v>54060-140540</v>
      </c>
      <c r="M17" s="58">
        <f>INCPROG!G33</f>
        <v>70850</v>
      </c>
      <c r="N17" s="58">
        <f>INCPROG!H33</f>
        <v>1960</v>
      </c>
      <c r="O17" s="58">
        <f>INCPROG!I33</f>
        <v>72810</v>
      </c>
      <c r="P17" s="58"/>
    </row>
    <row r="18" spans="1:16" ht="16.5" customHeight="1" x14ac:dyDescent="0.25">
      <c r="A18" s="58">
        <f>INCPROG!A34</f>
        <v>12</v>
      </c>
      <c r="B18" s="58">
        <f>INCPROG!B34</f>
        <v>14344472</v>
      </c>
      <c r="C18" s="59" t="str">
        <f>INCPROG!C34</f>
        <v>SANKARARAO NIMMAKA</v>
      </c>
      <c r="D18" s="58" t="str">
        <f>INCPROG!E34</f>
        <v>SGT</v>
      </c>
      <c r="E18" s="59"/>
      <c r="F18" s="60"/>
      <c r="G18" s="58"/>
      <c r="H18" s="58"/>
      <c r="I18" s="58"/>
      <c r="J18" s="58"/>
      <c r="K18" s="60">
        <v>44593</v>
      </c>
      <c r="L18" s="102" t="str">
        <f>INCPROG!F34</f>
        <v>44580-107210</v>
      </c>
      <c r="M18" s="58">
        <f>INCPROG!G34</f>
        <v>55520</v>
      </c>
      <c r="N18" s="58">
        <f>INCPROG!H34</f>
        <v>1580</v>
      </c>
      <c r="O18" s="58">
        <f>INCPROG!I34</f>
        <v>57100</v>
      </c>
      <c r="P18" s="58"/>
    </row>
    <row r="19" spans="1:16" ht="16.5" customHeight="1" x14ac:dyDescent="0.25">
      <c r="A19" s="58">
        <f>INCPROG!A35</f>
        <v>13</v>
      </c>
      <c r="B19" s="58">
        <f>INCPROG!B35</f>
        <v>14346947</v>
      </c>
      <c r="C19" s="59" t="str">
        <f>INCPROG!C35</f>
        <v>SUNDARA RAO SYAMA KUMBURKU</v>
      </c>
      <c r="D19" s="58" t="str">
        <f>INCPROG!E35</f>
        <v>LFL HM</v>
      </c>
      <c r="E19" s="61"/>
      <c r="F19" s="61"/>
      <c r="G19" s="61"/>
      <c r="H19" s="61"/>
      <c r="I19" s="61"/>
      <c r="J19" s="61"/>
      <c r="K19" s="60">
        <v>44593</v>
      </c>
      <c r="L19" s="102" t="str">
        <f>INCPROG!F35</f>
        <v>54060-140540</v>
      </c>
      <c r="M19" s="58">
        <f>INCPROG!G35</f>
        <v>61960</v>
      </c>
      <c r="N19" s="58">
        <f>INCPROG!H35</f>
        <v>1700</v>
      </c>
      <c r="O19" s="58">
        <f>INCPROG!I35</f>
        <v>63660</v>
      </c>
      <c r="P19" s="61"/>
    </row>
    <row r="20" spans="1:16" ht="16.5" customHeight="1" x14ac:dyDescent="0.25">
      <c r="A20" s="58">
        <f>INCPROG!A36</f>
        <v>14</v>
      </c>
      <c r="B20" s="58">
        <f>INCPROG!B36</f>
        <v>14355551</v>
      </c>
      <c r="C20" s="59" t="str">
        <f>INCPROG!C36</f>
        <v>SURESH KUMAR PUVVALA</v>
      </c>
      <c r="D20" s="58" t="str">
        <f>INCPROG!E36</f>
        <v>SGT</v>
      </c>
      <c r="E20" s="61"/>
      <c r="F20" s="61"/>
      <c r="G20" s="61"/>
      <c r="H20" s="61"/>
      <c r="I20" s="61"/>
      <c r="J20" s="61"/>
      <c r="K20" s="60">
        <v>44593</v>
      </c>
      <c r="L20" s="102" t="str">
        <f>INCPROG!F36</f>
        <v>44580-107210</v>
      </c>
      <c r="M20" s="58">
        <f>INCPROG!G36</f>
        <v>36560</v>
      </c>
      <c r="N20" s="58">
        <f>INCPROG!H36</f>
        <v>1080</v>
      </c>
      <c r="O20" s="58">
        <f>INCPROG!I36</f>
        <v>37640</v>
      </c>
      <c r="P20" s="61"/>
    </row>
    <row r="21" spans="1:16" ht="16.5" customHeight="1" x14ac:dyDescent="0.25">
      <c r="A21" s="58">
        <f>INCPROG!A37</f>
        <v>15</v>
      </c>
      <c r="B21" s="58">
        <f>INCPROG!B37</f>
        <v>14344813</v>
      </c>
      <c r="C21" s="59" t="str">
        <f>INCPROG!C37</f>
        <v>VISWESWARARAO PODAVAKA</v>
      </c>
      <c r="D21" s="58" t="str">
        <f>INCPROG!E37</f>
        <v>SGT</v>
      </c>
      <c r="E21" s="61"/>
      <c r="F21" s="61"/>
      <c r="G21" s="61"/>
      <c r="H21" s="61"/>
      <c r="I21" s="61"/>
      <c r="J21" s="61"/>
      <c r="K21" s="60">
        <v>44593</v>
      </c>
      <c r="L21" s="102" t="str">
        <f>INCPROG!F37</f>
        <v>44580-107210</v>
      </c>
      <c r="M21" s="58">
        <f>INCPROG!G37</f>
        <v>61960</v>
      </c>
      <c r="N21" s="58">
        <f>INCPROG!H37</f>
        <v>1700</v>
      </c>
      <c r="O21" s="58">
        <f>INCPROG!I37</f>
        <v>63660</v>
      </c>
      <c r="P21" s="61"/>
    </row>
    <row r="22" spans="1:16" x14ac:dyDescent="0.25">
      <c r="A22" s="62"/>
      <c r="B22" s="62"/>
      <c r="C22" s="63"/>
      <c r="D22" s="63"/>
      <c r="E22" s="63"/>
      <c r="F22" s="63"/>
      <c r="G22" s="63"/>
      <c r="H22" s="63"/>
      <c r="I22" s="63"/>
      <c r="J22" s="63"/>
      <c r="K22" s="63"/>
      <c r="L22" s="63"/>
      <c r="M22" s="63"/>
      <c r="N22" s="63"/>
      <c r="O22" s="63"/>
      <c r="P22" s="63"/>
    </row>
    <row r="23" spans="1:16" x14ac:dyDescent="0.25">
      <c r="A23" s="64" t="s">
        <v>351</v>
      </c>
      <c r="B23" s="64"/>
    </row>
    <row r="24" spans="1:16" x14ac:dyDescent="0.25">
      <c r="A24" s="65" t="s">
        <v>352</v>
      </c>
      <c r="B24" s="65"/>
    </row>
    <row r="25" spans="1:16" x14ac:dyDescent="0.25">
      <c r="A25" s="65" t="s">
        <v>353</v>
      </c>
      <c r="B25" s="65"/>
    </row>
    <row r="26" spans="1:16" x14ac:dyDescent="0.25">
      <c r="A26" s="65" t="s">
        <v>354</v>
      </c>
      <c r="B26" s="65"/>
    </row>
    <row r="27" spans="1:16" x14ac:dyDescent="0.25">
      <c r="A27" s="66" t="s">
        <v>355</v>
      </c>
      <c r="B27" s="66"/>
    </row>
    <row r="29" spans="1:16" ht="15.75" x14ac:dyDescent="0.25">
      <c r="M29" s="67" t="s">
        <v>338</v>
      </c>
      <c r="N29" s="68"/>
      <c r="O29" s="68"/>
      <c r="P29" s="68"/>
    </row>
  </sheetData>
  <mergeCells count="18">
    <mergeCell ref="P4:P5"/>
    <mergeCell ref="M29:P29"/>
    <mergeCell ref="I4:J4"/>
    <mergeCell ref="K4:K5"/>
    <mergeCell ref="L4:L5"/>
    <mergeCell ref="M4:M5"/>
    <mergeCell ref="N4:N5"/>
    <mergeCell ref="O4:O5"/>
    <mergeCell ref="A1:P1"/>
    <mergeCell ref="A2:P2"/>
    <mergeCell ref="A3:P3"/>
    <mergeCell ref="A4:A5"/>
    <mergeCell ref="B4:B5"/>
    <mergeCell ref="C4:C5"/>
    <mergeCell ref="D4:D5"/>
    <mergeCell ref="E4:E5"/>
    <mergeCell ref="F4:F5"/>
    <mergeCell ref="G4:H4"/>
  </mergeCells>
  <printOptions horizontalCentered="1"/>
  <pageMargins left="0.25" right="0.25" top="0.28000000000000003" bottom="0.32" header="0.3" footer="0.3"/>
  <pageSetup paperSize="9" scale="8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21</vt:i4>
      </vt:variant>
    </vt:vector>
  </HeadingPairs>
  <TitlesOfParts>
    <vt:vector size="33" baseType="lpstr">
      <vt:lpstr>GOVT</vt:lpstr>
      <vt:lpstr>MPP</vt:lpstr>
      <vt:lpstr>DESG</vt:lpstr>
      <vt:lpstr>JANGROSSNET</vt:lpstr>
      <vt:lpstr>VARIATION</vt:lpstr>
      <vt:lpstr>PAY FIXIATION</vt:lpstr>
      <vt:lpstr>RUFF</vt:lpstr>
      <vt:lpstr>INCPROG</vt:lpstr>
      <vt:lpstr>INCCERT</vt:lpstr>
      <vt:lpstr>PAYSCALES</vt:lpstr>
      <vt:lpstr>JANINC</vt:lpstr>
      <vt:lpstr>JANINCCERT</vt:lpstr>
      <vt:lpstr>DESIGNATION</vt:lpstr>
      <vt:lpstr>GOVT</vt:lpstr>
      <vt:lpstr>GOVTBILL</vt:lpstr>
      <vt:lpstr>GOVTBILL1</vt:lpstr>
      <vt:lpstr>GOVTVAR</vt:lpstr>
      <vt:lpstr>JANINC!INCREMENTS</vt:lpstr>
      <vt:lpstr>INCREMENTS</vt:lpstr>
      <vt:lpstr>JANGROSS</vt:lpstr>
      <vt:lpstr>MPP</vt:lpstr>
      <vt:lpstr>MPPBILL</vt:lpstr>
      <vt:lpstr>MPPCHECK</vt:lpstr>
      <vt:lpstr>MPPNEW</vt:lpstr>
      <vt:lpstr>PAYSCALES</vt:lpstr>
      <vt:lpstr>PRCFIX</vt:lpstr>
      <vt:lpstr>GOVT!Print_Area</vt:lpstr>
      <vt:lpstr>JANINC!Print_Area</vt:lpstr>
      <vt:lpstr>MPP!Print_Area</vt:lpstr>
      <vt:lpstr>GOVT!Print_Titles</vt:lpstr>
      <vt:lpstr>JANINC!Print_Titles</vt:lpstr>
      <vt:lpstr>MPP!Print_Titles</vt:lpstr>
      <vt:lpstr>VARGOVT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MRC</dc:creator>
  <cp:lastModifiedBy>MRC</cp:lastModifiedBy>
  <cp:lastPrinted>2022-02-28T13:20:06Z</cp:lastPrinted>
  <dcterms:created xsi:type="dcterms:W3CDTF">2022-02-26T12:05:06Z</dcterms:created>
  <dcterms:modified xsi:type="dcterms:W3CDTF">2022-02-28T13:37:09Z</dcterms:modified>
</cp:coreProperties>
</file>