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18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52500\Desktop\"/>
    </mc:Choice>
  </mc:AlternateContent>
  <xr:revisionPtr revIDLastSave="0" documentId="13_ncr:1_{AE9E889A-5A39-4CA9-BEC6-DBE661C121CA}" xr6:coauthVersionLast="47" xr6:coauthVersionMax="47" xr10:uidLastSave="{00000000-0000-0000-0000-000000000000}"/>
  <bookViews>
    <workbookView xWindow="-48" yWindow="-48" windowWidth="23136" windowHeight="13056" activeTab="7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Semaine" sheetId="13" r:id="rId5"/>
    <sheet name="DétailTRS" sheetId="14" r:id="rId6"/>
    <sheet name="Pareto" sheetId="12" r:id="rId7"/>
    <sheet name="waterfall" sheetId="16" r:id="rId8"/>
    <sheet name="Feuil3" sheetId="17" r:id="rId9"/>
    <sheet name="Traitement" sheetId="5" r:id="rId10"/>
    <sheet name="Feuil6" sheetId="6" r:id="rId11"/>
    <sheet name="Feuil7" sheetId="7" r:id="rId12"/>
    <sheet name="Feuil8" sheetId="8" r:id="rId13"/>
    <sheet name="Feuil9" sheetId="9" r:id="rId14"/>
    <sheet name="Feuil10" sheetId="10" r:id="rId15"/>
    <sheet name="Feuil11" sheetId="11" r:id="rId16"/>
    <sheet name="Feuil1" sheetId="15" r:id="rId17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17" r:id="rId18"/>
    <pivotCache cacheId="23" r:id="rId19"/>
  </pivotCaches>
  <extLs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3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2" l="1"/>
  <c r="D6" i="12"/>
  <c r="AD14" i="14"/>
  <c r="V14" i="14"/>
  <c r="N14" i="14"/>
  <c r="F14" i="14"/>
  <c r="H146" i="3"/>
  <c r="H147" i="3"/>
  <c r="H148" i="3"/>
  <c r="H149" i="3"/>
  <c r="H142" i="3"/>
  <c r="H143" i="3"/>
  <c r="H144" i="3"/>
  <c r="H145" i="3"/>
  <c r="G94" i="2"/>
  <c r="H138" i="3"/>
  <c r="H139" i="3"/>
  <c r="H140" i="3"/>
  <c r="H141" i="3"/>
  <c r="G41" i="13"/>
  <c r="G40" i="13"/>
  <c r="G39" i="13"/>
  <c r="G38" i="13"/>
  <c r="G93" i="2"/>
  <c r="H134" i="3"/>
  <c r="H135" i="3"/>
  <c r="H136" i="3"/>
  <c r="H137" i="3"/>
  <c r="H438" i="1"/>
  <c r="I438" i="1" s="1"/>
  <c r="H433" i="1"/>
  <c r="I433" i="1" s="1"/>
  <c r="H434" i="1"/>
  <c r="I434" i="1" s="1"/>
  <c r="H435" i="1"/>
  <c r="I435" i="1" s="1"/>
  <c r="H436" i="1"/>
  <c r="I436" i="1" s="1"/>
  <c r="H437" i="1"/>
  <c r="I437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21" i="1"/>
  <c r="H422" i="1"/>
  <c r="H423" i="1"/>
  <c r="H424" i="1"/>
  <c r="H425" i="1"/>
  <c r="H426" i="1"/>
  <c r="H427" i="1"/>
  <c r="H428" i="1"/>
  <c r="H429" i="1"/>
  <c r="H430" i="1"/>
  <c r="H431" i="1"/>
  <c r="H432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H409" i="1"/>
  <c r="I409" i="1" s="1"/>
  <c r="H410" i="1"/>
  <c r="I410" i="1" s="1"/>
  <c r="H411" i="1"/>
  <c r="I411" i="1" s="1"/>
  <c r="H412" i="1"/>
  <c r="I412" i="1" s="1"/>
  <c r="H413" i="1"/>
  <c r="H414" i="1"/>
  <c r="H415" i="1"/>
  <c r="I415" i="1" s="1"/>
  <c r="H416" i="1"/>
  <c r="H417" i="1"/>
  <c r="I417" i="1" s="1"/>
  <c r="H418" i="1"/>
  <c r="I418" i="1" s="1"/>
  <c r="H419" i="1"/>
  <c r="I419" i="1" s="1"/>
  <c r="H420" i="1"/>
  <c r="I413" i="1"/>
  <c r="I414" i="1"/>
  <c r="I416" i="1"/>
  <c r="I420" i="1"/>
  <c r="H397" i="1"/>
  <c r="H398" i="1"/>
  <c r="H399" i="1"/>
  <c r="H400" i="1"/>
  <c r="H401" i="1"/>
  <c r="H402" i="1"/>
  <c r="H403" i="1"/>
  <c r="H404" i="1"/>
  <c r="I404" i="1" s="1"/>
  <c r="H405" i="1"/>
  <c r="I405" i="1" s="1"/>
  <c r="H406" i="1"/>
  <c r="I406" i="1" s="1"/>
  <c r="H407" i="1"/>
  <c r="I407" i="1" s="1"/>
  <c r="H408" i="1"/>
  <c r="I408" i="1" s="1"/>
  <c r="I397" i="1"/>
  <c r="I398" i="1"/>
  <c r="I399" i="1"/>
  <c r="I400" i="1"/>
  <c r="I401" i="1"/>
  <c r="I402" i="1"/>
  <c r="I403" i="1"/>
  <c r="AD7" i="14"/>
  <c r="AD8" i="14"/>
  <c r="AD9" i="14"/>
  <c r="AD10" i="14"/>
  <c r="AD6" i="14"/>
  <c r="AD13" i="14"/>
  <c r="V13" i="14"/>
  <c r="N13" i="14"/>
  <c r="F13" i="14"/>
  <c r="G34" i="13"/>
  <c r="G35" i="13"/>
  <c r="G36" i="13"/>
  <c r="G37" i="13"/>
  <c r="H130" i="3"/>
  <c r="H131" i="3"/>
  <c r="H132" i="3"/>
  <c r="H133" i="3"/>
  <c r="H385" i="1"/>
  <c r="H386" i="1"/>
  <c r="H387" i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I385" i="1"/>
  <c r="I386" i="1"/>
  <c r="I387" i="1"/>
  <c r="H126" i="3"/>
  <c r="H127" i="3"/>
  <c r="H128" i="3"/>
  <c r="H129" i="3"/>
  <c r="H373" i="1"/>
  <c r="H374" i="1"/>
  <c r="H375" i="1"/>
  <c r="H376" i="1"/>
  <c r="H377" i="1"/>
  <c r="H378" i="1"/>
  <c r="H379" i="1"/>
  <c r="H380" i="1"/>
  <c r="H381" i="1"/>
  <c r="I381" i="1" s="1"/>
  <c r="H382" i="1"/>
  <c r="I382" i="1" s="1"/>
  <c r="H383" i="1"/>
  <c r="I383" i="1" s="1"/>
  <c r="H384" i="1"/>
  <c r="I384" i="1" s="1"/>
  <c r="I373" i="1"/>
  <c r="I374" i="1"/>
  <c r="I375" i="1"/>
  <c r="I376" i="1"/>
  <c r="I377" i="1"/>
  <c r="I378" i="1"/>
  <c r="I379" i="1"/>
  <c r="I380" i="1"/>
  <c r="G33" i="13"/>
  <c r="G32" i="13"/>
  <c r="G31" i="13"/>
  <c r="G30" i="13"/>
  <c r="G29" i="13"/>
  <c r="G28" i="13"/>
  <c r="G27" i="13"/>
  <c r="G26" i="13"/>
  <c r="G25" i="13"/>
  <c r="G24" i="13"/>
  <c r="G23" i="13"/>
  <c r="G22" i="13"/>
  <c r="G20" i="13"/>
  <c r="G19" i="13"/>
  <c r="G18" i="13"/>
  <c r="G16" i="13"/>
  <c r="G15" i="13"/>
  <c r="G14" i="13"/>
  <c r="G12" i="13"/>
  <c r="G11" i="13"/>
  <c r="G10" i="13"/>
  <c r="G8" i="13"/>
  <c r="G7" i="13"/>
  <c r="G6" i="13"/>
  <c r="AD12" i="14"/>
  <c r="AD11" i="14"/>
  <c r="V7" i="14"/>
  <c r="V8" i="14"/>
  <c r="V9" i="14"/>
  <c r="V6" i="14"/>
  <c r="V12" i="14"/>
  <c r="V11" i="14"/>
  <c r="V10" i="14"/>
  <c r="N7" i="14"/>
  <c r="N8" i="14"/>
  <c r="N9" i="14"/>
  <c r="N10" i="14"/>
  <c r="N11" i="14"/>
  <c r="N12" i="14"/>
  <c r="N6" i="14"/>
  <c r="F7" i="14"/>
  <c r="F8" i="14"/>
  <c r="F9" i="14"/>
  <c r="F10" i="14"/>
  <c r="F11" i="14"/>
  <c r="F12" i="14"/>
  <c r="F6" i="14"/>
  <c r="I4" i="17"/>
  <c r="K3" i="17"/>
  <c r="K4" i="17" s="1"/>
  <c r="G91" i="2"/>
  <c r="G92" i="2"/>
  <c r="H122" i="3"/>
  <c r="H123" i="3"/>
  <c r="H124" i="3"/>
  <c r="H125" i="3"/>
  <c r="G90" i="2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118" i="3" l="1"/>
  <c r="H119" i="3"/>
  <c r="H120" i="3"/>
  <c r="H121" i="3"/>
  <c r="G88" i="2"/>
  <c r="G89" i="2"/>
  <c r="G87" i="2"/>
  <c r="G86" i="2"/>
  <c r="G85" i="2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114" i="3"/>
  <c r="H115" i="3"/>
  <c r="H116" i="3"/>
  <c r="H117" i="3"/>
  <c r="G84" i="2"/>
  <c r="G83" i="2"/>
  <c r="G82" i="2"/>
  <c r="H337" i="1"/>
  <c r="H338" i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I337" i="1"/>
  <c r="I338" i="1"/>
  <c r="G4" i="5"/>
  <c r="L4" i="5"/>
  <c r="H110" i="3" l="1"/>
  <c r="H111" i="3"/>
  <c r="H112" i="3"/>
  <c r="H113" i="3"/>
  <c r="G79" i="2"/>
  <c r="G80" i="2"/>
  <c r="G81" i="2"/>
  <c r="G78" i="2"/>
  <c r="H5" i="12"/>
  <c r="D8" i="12" s="1"/>
  <c r="G77" i="2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106" i="3"/>
  <c r="H107" i="3"/>
  <c r="H108" i="3"/>
  <c r="H109" i="3"/>
  <c r="H313" i="1"/>
  <c r="H314" i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I313" i="1"/>
  <c r="I314" i="1"/>
  <c r="H102" i="3"/>
  <c r="H103" i="3"/>
  <c r="H104" i="3"/>
  <c r="H105" i="3"/>
  <c r="G73" i="2"/>
  <c r="G74" i="2"/>
  <c r="G75" i="2"/>
  <c r="G76" i="2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AR5" i="5"/>
  <c r="AI4" i="5"/>
  <c r="AZ7" i="5"/>
  <c r="Z6" i="5"/>
  <c r="AZ5" i="5"/>
  <c r="AR6" i="5"/>
  <c r="AR8" i="5"/>
  <c r="AZ6" i="5"/>
  <c r="Z8" i="5"/>
  <c r="AI5" i="5"/>
  <c r="AI6" i="5"/>
  <c r="AZ8" i="5"/>
  <c r="Z7" i="5"/>
  <c r="AI7" i="5"/>
  <c r="AR4" i="5"/>
  <c r="AI8" i="5"/>
  <c r="AZ4" i="5"/>
  <c r="AR7" i="5"/>
  <c r="Z4" i="5"/>
  <c r="Z5" i="5"/>
  <c r="H297" i="1" l="1"/>
  <c r="I297" i="1" s="1"/>
  <c r="H296" i="1"/>
  <c r="I296" i="1" s="1"/>
  <c r="H295" i="1"/>
  <c r="I295" i="1" s="1"/>
  <c r="H98" i="3"/>
  <c r="H99" i="3"/>
  <c r="H100" i="3"/>
  <c r="H101" i="3"/>
  <c r="G72" i="2"/>
  <c r="H289" i="1"/>
  <c r="I289" i="1" s="1"/>
  <c r="H290" i="1"/>
  <c r="H291" i="1"/>
  <c r="I291" i="1" s="1"/>
  <c r="H292" i="1"/>
  <c r="I292" i="1" s="1"/>
  <c r="H293" i="1"/>
  <c r="I293" i="1" s="1"/>
  <c r="H294" i="1"/>
  <c r="I294" i="1" s="1"/>
  <c r="H298" i="1"/>
  <c r="I298" i="1" s="1"/>
  <c r="H299" i="1"/>
  <c r="I299" i="1" s="1"/>
  <c r="H300" i="1"/>
  <c r="I300" i="1" s="1"/>
  <c r="I290" i="1"/>
  <c r="H96" i="3"/>
  <c r="H94" i="3"/>
  <c r="H95" i="3"/>
  <c r="H97" i="3"/>
  <c r="G71" i="2"/>
  <c r="H285" i="1"/>
  <c r="I285" i="1" s="1"/>
  <c r="H284" i="1"/>
  <c r="I284" i="1" s="1"/>
  <c r="H283" i="1"/>
  <c r="I283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6" i="1"/>
  <c r="I286" i="1" s="1"/>
  <c r="H287" i="1"/>
  <c r="I287" i="1" s="1"/>
  <c r="H288" i="1"/>
  <c r="I288" i="1" s="1"/>
  <c r="H273" i="1"/>
  <c r="I273" i="1" s="1"/>
  <c r="H272" i="1"/>
  <c r="I272" i="1" s="1"/>
  <c r="H271" i="1"/>
  <c r="I271" i="1" s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4" i="1"/>
  <c r="I274" i="1" s="1"/>
  <c r="H275" i="1"/>
  <c r="I275" i="1" s="1"/>
  <c r="H276" i="1"/>
  <c r="I276" i="1" s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H259" i="1"/>
  <c r="I259" i="1" s="1"/>
  <c r="G66" i="2"/>
  <c r="G65" i="2"/>
  <c r="G64" i="2"/>
  <c r="H87" i="3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62" i="1"/>
  <c r="I262" i="1" s="1"/>
  <c r="H263" i="1"/>
  <c r="I263" i="1" s="1"/>
  <c r="H264" i="1"/>
  <c r="I264" i="1" s="1"/>
  <c r="H82" i="3"/>
  <c r="H83" i="3"/>
  <c r="H84" i="3"/>
  <c r="H85" i="3"/>
  <c r="H242" i="1"/>
  <c r="I242" i="1" s="1"/>
  <c r="H243" i="1"/>
  <c r="I243" i="1" s="1"/>
  <c r="H241" i="1"/>
  <c r="I241" i="1" s="1"/>
  <c r="H249" i="1"/>
  <c r="I249" i="1" s="1"/>
  <c r="H248" i="1"/>
  <c r="I248" i="1" s="1"/>
  <c r="H247" i="1"/>
  <c r="I247" i="1" s="1"/>
  <c r="H245" i="1"/>
  <c r="I245" i="1" s="1"/>
  <c r="H246" i="1"/>
  <c r="I246" i="1" s="1"/>
  <c r="H250" i="1"/>
  <c r="I250" i="1" s="1"/>
  <c r="H251" i="1"/>
  <c r="I251" i="1" s="1"/>
  <c r="H252" i="1"/>
  <c r="I252" i="1" s="1"/>
  <c r="I244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I236" i="1" s="1"/>
  <c r="H237" i="1"/>
  <c r="I237" i="1" s="1"/>
  <c r="H238" i="1"/>
  <c r="I238" i="1" s="1"/>
  <c r="H239" i="1"/>
  <c r="I239" i="1" s="1"/>
  <c r="H240" i="1"/>
  <c r="I240" i="1" s="1"/>
  <c r="I229" i="1"/>
  <c r="I230" i="1"/>
  <c r="I231" i="1"/>
  <c r="I232" i="1"/>
  <c r="I233" i="1"/>
  <c r="I234" i="1"/>
  <c r="I235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I217" i="1"/>
  <c r="I218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I210" i="1" s="1"/>
  <c r="H214" i="1"/>
  <c r="I214" i="1" s="1"/>
  <c r="H215" i="1"/>
  <c r="I215" i="1" s="1"/>
  <c r="H216" i="1"/>
  <c r="I216" i="1" s="1"/>
  <c r="I206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I17" i="1"/>
  <c r="I22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  <c r="D9" i="12" l="1"/>
  <c r="D10" i="12" s="1"/>
  <c r="D11" i="12" s="1"/>
  <c r="D12" i="12" s="1"/>
  <c r="D13" i="12" s="1"/>
  <c r="D14" i="12" s="1"/>
  <c r="D15" i="12" s="1"/>
</calcChain>
</file>

<file path=xl/sharedStrings.xml><?xml version="1.0" encoding="utf-8"?>
<sst xmlns="http://schemas.openxmlformats.org/spreadsheetml/2006/main" count="10675" uniqueCount="166">
  <si>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</si>
  <si>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</si>
  <si>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</si>
  <si>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</si>
  <si>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</si>
  <si>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</si>
  <si>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</si>
  <si>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</si>
  <si>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</si>
  <si>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</si>
  <si>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</si>
  <si>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</si>
  <si>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</si>
  <si>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</si>
  <si>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</si>
  <si>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</si>
  <si>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</si>
  <si>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</si>
  <si>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</si>
  <si>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</si>
  <si>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</si>
  <si>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</si>
  <si>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</si>
  <si>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</si>
  <si>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</si>
  <si>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</si>
  <si>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</si>
  <si>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</si>
  <si>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</si>
  <si>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</si>
  <si>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</si>
  <si>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</si>
  <si>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</si>
  <si>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</si>
  <si>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</si>
  <si>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</si>
  <si>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</si>
  <si>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</si>
  <si>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</si>
  <si>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</si>
  <si>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</si>
  <si>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</si>
  <si>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</si>
  <si>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</si>
  <si>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</si>
  <si>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</si>
  <si>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</si>
  <si>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</si>
  <si>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</si>
  <si>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</si>
  <si>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</si>
  <si>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</si>
  <si>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</si>
  <si>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</si>
  <si>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</si>
  <si>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</si>
  <si>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</si>
  <si>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</si>
  <si>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</si>
  <si>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</si>
  <si>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</si>
  <si>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</si>
  <si>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</si>
  <si>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</si>
  <si>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</si>
  <si>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</si>
  <si>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</si>
  <si>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</si>
  <si>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</si>
  <si>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</si>
  <si>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</si>
  <si>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</si>
  <si>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</si>
  <si>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</si>
  <si>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</si>
  <si>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</si>
  <si>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</si>
  <si>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</si>
  <si>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</si>
  <si>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</si>
  <si>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</si>
  <si>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</si>
  <si>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</si>
  <si>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</si>
  <si>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</si>
  <si>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</si>
  <si>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</si>
  <si>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</si>
  <si>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</si>
  <si>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</si>
  <si>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</si>
  <si>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</si>
  <si>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</si>
  <si>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</si>
  <si>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</si>
  <si>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</si>
  <si>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</si>
  <si>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</si>
  <si>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</si>
  <si>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</si>
  <si>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</si>
  <si>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</si>
  <si>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</si>
  <si>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</si>
  <si>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</si>
  <si>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</si>
  <si>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</si>
  <si>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</si>
  <si>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</si>
  <si>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</si>
  <si>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</si>
  <si>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</si>
  <si>
    <t>Semaine</t>
  </si>
  <si>
    <t xml:space="preserve">Machine </t>
  </si>
  <si>
    <t>Ref</t>
  </si>
  <si>
    <t>Qté produite</t>
  </si>
  <si>
    <t>Écart</t>
  </si>
  <si>
    <t>Semaine 10</t>
  </si>
  <si>
    <t>Semaine 11</t>
  </si>
  <si>
    <t>Commmentaire</t>
  </si>
  <si>
    <t>Shinko 1 V831</t>
  </si>
  <si>
    <t>Shinko 2 V832</t>
  </si>
  <si>
    <t>Shinko 3 V833</t>
  </si>
  <si>
    <t>Réf1</t>
  </si>
  <si>
    <t>Objectif1</t>
  </si>
  <si>
    <t>Qté produite1</t>
  </si>
  <si>
    <t>Écart1</t>
  </si>
  <si>
    <t>TRS1</t>
  </si>
  <si>
    <t>Réf2</t>
  </si>
  <si>
    <t>Objectif2</t>
  </si>
  <si>
    <t>Qté produite2</t>
  </si>
  <si>
    <t>Écart2</t>
  </si>
  <si>
    <t>TRS2</t>
  </si>
  <si>
    <t>Réf3</t>
  </si>
  <si>
    <t>Objectif3</t>
  </si>
  <si>
    <t>Qté produite3</t>
  </si>
  <si>
    <t>Écart3</t>
  </si>
  <si>
    <t>TRS3</t>
  </si>
  <si>
    <t>Réf4</t>
  </si>
  <si>
    <t>Objectif4</t>
  </si>
  <si>
    <t>Qté produite4</t>
  </si>
  <si>
    <t>Écart4</t>
  </si>
  <si>
    <t>TRS4</t>
  </si>
  <si>
    <t>Semaine 12</t>
  </si>
  <si>
    <t>Pourcentage perte</t>
  </si>
  <si>
    <t>Période</t>
  </si>
  <si>
    <t>Semaine 6</t>
  </si>
  <si>
    <t>Semaine 7</t>
  </si>
  <si>
    <t>Semaine 8</t>
  </si>
  <si>
    <t>Semaine 9</t>
  </si>
  <si>
    <t>SHINKO 1</t>
  </si>
  <si>
    <t>SHINKO 2</t>
  </si>
  <si>
    <t>SHINKO 3</t>
  </si>
  <si>
    <t>Cause des pertes</t>
  </si>
  <si>
    <t>Cause des pertes1</t>
  </si>
  <si>
    <t>Pourcentage perte1</t>
  </si>
  <si>
    <t>Cause des pertes2</t>
  </si>
  <si>
    <t>Pourcentage perte2</t>
  </si>
  <si>
    <t>Cause des pertes3</t>
  </si>
  <si>
    <t>Pourcentage perte3</t>
  </si>
  <si>
    <t>cible</t>
  </si>
  <si>
    <t>Non justifié</t>
  </si>
  <si>
    <t>Semaine 13</t>
  </si>
  <si>
    <t>Semaine 14</t>
  </si>
  <si>
    <t>panne</t>
  </si>
  <si>
    <t>Avril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</si>
</sst>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7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Border="1"/>
    <xf numFmtId="2" fontId="0" fillId="0" borderId="0" xfId="1" applyNumberFormat="1" applyFont="1" applyFill="1" applyBorder="1"/>
    <xf numFmtId="9" fontId="0" fillId="0" borderId="24" xfId="1" applyFont="1" applyBorder="1"/>
    <xf numFmtId="0" fontId="0" fillId="16" borderId="24" xfId="0" applyFont="1" applyFill="1" applyBorder="1"/>
    <xf numFmtId="0" fontId="0" fillId="0" borderId="24" xfId="0" applyFont="1" applyBorder="1"/>
    <xf numFmtId="0" fontId="0" fillId="0" borderId="0" xfId="0" applyFill="1"/>
    <xf numFmtId="0" fontId="0" fillId="0" borderId="24" xfId="0" applyFont="1" applyFill="1" applyBorder="1"/>
    <xf numFmtId="0" fontId="0" fillId="0" borderId="0" xfId="1" applyNumberFormat="1" applyFont="1"/>
    <xf numFmtId="9" fontId="0" fillId="0" borderId="27" xfId="1" applyFont="1" applyFill="1" applyBorder="1"/>
    <xf numFmtId="14" fontId="0" fillId="16" borderId="24" xfId="0" applyNumberFormat="1" applyFont="1" applyFill="1" applyBorder="1"/>
    <xf numFmtId="14" fontId="0" fillId="0" borderId="24" xfId="0" applyNumberFormat="1" applyFont="1" applyBorder="1"/>
    <xf numFmtId="14" fontId="0" fillId="0" borderId="24" xfId="0" applyNumberFormat="1" applyFont="1" applyFill="1" applyBorder="1"/>
    <xf numFmtId="0" fontId="0" fillId="0" borderId="25" xfId="0" applyFont="1" applyFill="1" applyBorder="1" applyAlignment="1">
      <alignment horizontal="left" vertical="center"/>
    </xf>
    <xf numFmtId="0" fontId="0" fillId="0" borderId="28" xfId="0" applyFont="1" applyFill="1" applyBorder="1" applyAlignment="1">
      <alignment horizontal="left" vertical="center"/>
    </xf>
    <xf numFmtId="0" fontId="0" fillId="11" borderId="0" xfId="0" applyFill="1"/>
    <xf numFmtId="0" fontId="2" fillId="2" borderId="26" xfId="0" applyFont="1" applyFill="1" applyBorder="1"/>
    <xf numFmtId="0" fontId="0" fillId="16" borderId="27" xfId="0" applyFont="1" applyFill="1" applyBorder="1"/>
    <xf numFmtId="14" fontId="0" fillId="16" borderId="27" xfId="0" applyNumberFormat="1" applyFont="1" applyFill="1" applyBorder="1"/>
    <xf numFmtId="0" fontId="2" fillId="0" borderId="26" xfId="0" applyFont="1" applyFill="1" applyBorder="1"/>
    <xf numFmtId="0" fontId="0" fillId="0" borderId="29" xfId="0" applyFon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27" xfId="0" applyFont="1" applyFill="1" applyBorder="1"/>
    <xf numFmtId="14" fontId="0" fillId="0" borderId="27" xfId="0" applyNumberFormat="1" applyFont="1" applyFill="1" applyBorder="1"/>
    <xf numFmtId="0" fontId="0" fillId="16" borderId="25" xfId="0" applyFont="1" applyFill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0" fillId="16" borderId="29" xfId="0" applyFont="1" applyFill="1" applyBorder="1" applyAlignment="1">
      <alignment horizontal="left" vertical="center"/>
    </xf>
    <xf numFmtId="9" fontId="0" fillId="0" borderId="0" xfId="1" applyFont="1" applyFill="1"/>
    <xf numFmtId="9" fontId="0" fillId="16" borderId="24" xfId="1" applyNumberFormat="1" applyFont="1" applyFill="1" applyBorder="1"/>
    <xf numFmtId="9" fontId="0" fillId="16" borderId="30" xfId="1" applyNumberFormat="1" applyFont="1" applyFill="1" applyBorder="1"/>
    <xf numFmtId="0" fontId="0" fillId="0" borderId="24" xfId="0" applyFont="1" applyBorder="1" applyAlignment="1">
      <alignment horizontal="left" vertical="center"/>
    </xf>
    <xf numFmtId="9" fontId="0" fillId="0" borderId="24" xfId="1" applyNumberFormat="1" applyFont="1" applyBorder="1"/>
    <xf numFmtId="9" fontId="0" fillId="0" borderId="30" xfId="1" applyNumberFormat="1" applyFont="1" applyBorder="1"/>
    <xf numFmtId="9" fontId="0" fillId="16" borderId="30" xfId="1" applyFont="1" applyFill="1" applyBorder="1"/>
    <xf numFmtId="9" fontId="0" fillId="0" borderId="30" xfId="1" applyFont="1" applyBorder="1"/>
    <xf numFmtId="9" fontId="0" fillId="16" borderId="24" xfId="1" applyFont="1" applyFill="1" applyBorder="1"/>
    <xf numFmtId="0" fontId="0" fillId="16" borderId="24" xfId="0" applyFont="1" applyFill="1" applyBorder="1" applyAlignment="1">
      <alignment horizontal="left" vertical="center"/>
    </xf>
    <xf numFmtId="0" fontId="0" fillId="0" borderId="25" xfId="0" applyFont="1" applyFill="1" applyBorder="1"/>
    <xf numFmtId="0" fontId="0" fillId="0" borderId="24" xfId="1" applyNumberFormat="1" applyFont="1" applyFill="1" applyBorder="1"/>
    <xf numFmtId="9" fontId="0" fillId="0" borderId="30" xfId="1" applyNumberFormat="1" applyFont="1" applyFill="1" applyBorder="1"/>
    <xf numFmtId="0" fontId="0" fillId="0" borderId="24" xfId="0" applyFont="1" applyFill="1" applyBorder="1" applyAlignment="1">
      <alignment vertical="center"/>
    </xf>
    <xf numFmtId="0" fontId="0" fillId="0" borderId="0" xfId="1" applyNumberFormat="1" applyFont="1" applyFill="1"/>
    <xf numFmtId="9" fontId="0" fillId="0" borderId="30" xfId="1" applyFont="1" applyFill="1" applyBorder="1"/>
    <xf numFmtId="0" fontId="0" fillId="0" borderId="24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27" xfId="0" applyFont="1" applyFill="1" applyBorder="1" applyAlignment="1">
      <alignment vertical="center"/>
    </xf>
    <xf numFmtId="0" fontId="0" fillId="0" borderId="0" xfId="1" applyNumberFormat="1" applyFont="1" applyFill="1" applyBorder="1"/>
    <xf numFmtId="9" fontId="0" fillId="0" borderId="0" xfId="1" applyFont="1" applyFill="1" applyBorder="1"/>
    <xf numFmtId="0" fontId="0" fillId="0" borderId="0" xfId="0" applyBorder="1" applyAlignment="1">
      <alignment horizontal="right"/>
    </xf>
    <xf numFmtId="0" fontId="0" fillId="0" borderId="24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4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9" fontId="0" fillId="0" borderId="24" xfId="1" applyNumberFormat="1" applyFont="1" applyFill="1" applyBorder="1"/>
    <xf numFmtId="0" fontId="0" fillId="0" borderId="27" xfId="0" applyFont="1" applyFill="1" applyBorder="1" applyAlignment="1">
      <alignment horizontal="left" vertical="center"/>
    </xf>
    <xf numFmtId="9" fontId="0" fillId="0" borderId="31" xfId="1" applyFont="1" applyFill="1" applyBorder="1"/>
  </cellXfs>
  <cellStyles count="2">
    <cellStyle name="Normal" xfId="0" builtinId="0"/>
    <cellStyle name="Pourcentage" xfId="1" builtinId="5"/>
  </cellStyles>
  <dxfs count="194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"/>
    </dxf>
    <dxf>
      <numFmt numFmtId="2" formatCode="0.00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theme="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theme="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3" formatCode="0%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1/relationships/timelineCache" Target="timelineCaches/timelineCach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34</c:v>
                </c:pt>
                <c:pt idx="1">
                  <c:v>34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4090</c:v>
                </c:pt>
                <c:pt idx="1">
                  <c:v>2141</c:v>
                </c:pt>
                <c:pt idx="2">
                  <c:v>510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68.166666666666671</c:v>
                </c:pt>
                <c:pt idx="1">
                  <c:v>35.68333333333333</c:v>
                </c:pt>
                <c:pt idx="2">
                  <c:v>8.5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Traitement!$BB$4:$BB$22</c:f>
              <c:strCache>
                <c:ptCount val="18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  <c:pt idx="17">
                  <c:v>31/03/2025</c:v>
                </c:pt>
              </c:strCache>
            </c:strRef>
          </c:cat>
          <c:val>
            <c:numRef>
              <c:f>Traitement!$BD$4:$BD$22</c:f>
              <c:numCache>
                <c:formatCode>General</c:formatCode>
                <c:ptCount val="18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  <c:pt idx="15">
                  <c:v>0</c:v>
                </c:pt>
                <c:pt idx="16">
                  <c:v>4200</c:v>
                </c:pt>
                <c:pt idx="17">
                  <c:v>10400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Traitement!$BB$4:$BB$22</c:f>
              <c:strCache>
                <c:ptCount val="18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  <c:pt idx="17">
                  <c:v>31/03/2025</c:v>
                </c:pt>
              </c:strCache>
            </c:strRef>
          </c:cat>
          <c:val>
            <c:numRef>
              <c:f>Traitement!$BC$4:$BC$22</c:f>
              <c:numCache>
                <c:formatCode>0%</c:formatCode>
                <c:ptCount val="18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  <c:pt idx="15">
                  <c:v>0</c:v>
                </c:pt>
                <c:pt idx="16">
                  <c:v>0.56999999999999995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Traitement!$BG$4:$BG$22</c:f>
              <c:strCache>
                <c:ptCount val="18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  <c:pt idx="17">
                  <c:v>31/03/2025</c:v>
                </c:pt>
              </c:strCache>
            </c:strRef>
          </c:cat>
          <c:val>
            <c:numRef>
              <c:f>Traitement!$BI$4:$BI$22</c:f>
              <c:numCache>
                <c:formatCode>General</c:formatCode>
                <c:ptCount val="18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  <c:pt idx="15">
                  <c:v>15800</c:v>
                </c:pt>
                <c:pt idx="16">
                  <c:v>12500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Traitement!$BG$4:$BG$22</c:f>
              <c:strCache>
                <c:ptCount val="18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  <c:pt idx="17">
                  <c:v>31/03/2025</c:v>
                </c:pt>
              </c:strCache>
            </c:strRef>
          </c:cat>
          <c:val>
            <c:numRef>
              <c:f>Traitement!$BH$4:$BH$22</c:f>
              <c:numCache>
                <c:formatCode>0%</c:formatCode>
                <c:ptCount val="18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  <c:pt idx="15">
                  <c:v>0.9</c:v>
                </c:pt>
                <c:pt idx="16">
                  <c:v>0.71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Traitement!$BL$4:$BL$22</c:f>
              <c:strCache>
                <c:ptCount val="18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  <c:pt idx="17">
                  <c:v>31/03/2025</c:v>
                </c:pt>
              </c:strCache>
            </c:strRef>
          </c:cat>
          <c:val>
            <c:numRef>
              <c:f>Traitement!$BN$4:$BN$22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  <c:pt idx="14">
                  <c:v>10600</c:v>
                </c:pt>
                <c:pt idx="15">
                  <c:v>8675</c:v>
                </c:pt>
                <c:pt idx="16">
                  <c:v>11055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Traitement!$BL$4:$BL$22</c:f>
              <c:strCache>
                <c:ptCount val="18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  <c:pt idx="17">
                  <c:v>31/03/2025</c:v>
                </c:pt>
              </c:strCache>
            </c:strRef>
          </c:cat>
          <c:val>
            <c:numRef>
              <c:f>Traitement!$BM$4:$BM$22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  <c:pt idx="14">
                  <c:v>0.92</c:v>
                </c:pt>
                <c:pt idx="15">
                  <c:v>0.75</c:v>
                </c:pt>
                <c:pt idx="16">
                  <c:v>0.96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Traitement!$BQ$4:$BQ$22</c:f>
              <c:strCache>
                <c:ptCount val="18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  <c:pt idx="17">
                  <c:v>31/03/2025</c:v>
                </c:pt>
              </c:strCache>
            </c:strRef>
          </c:cat>
          <c:val>
            <c:numRef>
              <c:f>Traitement!$BS$4:$BS$22</c:f>
              <c:numCache>
                <c:formatCode>General</c:formatCode>
                <c:ptCount val="18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  <c:pt idx="15">
                  <c:v>16380</c:v>
                </c:pt>
                <c:pt idx="16">
                  <c:v>16660</c:v>
                </c:pt>
                <c:pt idx="17">
                  <c:v>14666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Traitement!$BQ$4:$BQ$22</c:f>
              <c:strCache>
                <c:ptCount val="18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  <c:pt idx="17">
                  <c:v>31/03/2025</c:v>
                </c:pt>
              </c:strCache>
            </c:strRef>
          </c:cat>
          <c:val>
            <c:numRef>
              <c:f>Traitement!$BR$4:$BR$22</c:f>
              <c:numCache>
                <c:formatCode>0%</c:formatCode>
                <c:ptCount val="18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  <c:pt idx="15">
                  <c:v>0.93</c:v>
                </c:pt>
                <c:pt idx="16">
                  <c:v>0.95</c:v>
                </c:pt>
                <c:pt idx="17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Traitement!$BB$4:$BB$22</c:f>
              <c:strCache>
                <c:ptCount val="18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  <c:pt idx="17">
                  <c:v>31/03/2025</c:v>
                </c:pt>
              </c:strCache>
            </c:strRef>
          </c:cat>
          <c:val>
            <c:numRef>
              <c:f>Traitement!$BD$4:$BD$22</c:f>
              <c:numCache>
                <c:formatCode>General</c:formatCode>
                <c:ptCount val="18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  <c:pt idx="15">
                  <c:v>0</c:v>
                </c:pt>
                <c:pt idx="16">
                  <c:v>4200</c:v>
                </c:pt>
                <c:pt idx="17">
                  <c:v>10400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Traitement!$BB$4:$BB$22</c:f>
              <c:strCache>
                <c:ptCount val="18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  <c:pt idx="17">
                  <c:v>31/03/2025</c:v>
                </c:pt>
              </c:strCache>
            </c:strRef>
          </c:cat>
          <c:val>
            <c:numRef>
              <c:f>Traitement!$BC$4:$BC$22</c:f>
              <c:numCache>
                <c:formatCode>0%</c:formatCode>
                <c:ptCount val="18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  <c:pt idx="15">
                  <c:v>0</c:v>
                </c:pt>
                <c:pt idx="16">
                  <c:v>0.56999999999999995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Traitement!$BG$4:$BG$22</c:f>
              <c:strCache>
                <c:ptCount val="18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  <c:pt idx="17">
                  <c:v>31/03/2025</c:v>
                </c:pt>
              </c:strCache>
            </c:strRef>
          </c:cat>
          <c:val>
            <c:numRef>
              <c:f>Traitement!$BI$4:$BI$22</c:f>
              <c:numCache>
                <c:formatCode>General</c:formatCode>
                <c:ptCount val="18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  <c:pt idx="15">
                  <c:v>15800</c:v>
                </c:pt>
                <c:pt idx="16">
                  <c:v>12500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Traitement!$BG$4:$BG$22</c:f>
              <c:strCache>
                <c:ptCount val="18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  <c:pt idx="17">
                  <c:v>31/03/2025</c:v>
                </c:pt>
              </c:strCache>
            </c:strRef>
          </c:cat>
          <c:val>
            <c:numRef>
              <c:f>Traitement!$BH$4:$BH$22</c:f>
              <c:numCache>
                <c:formatCode>0%</c:formatCode>
                <c:ptCount val="18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  <c:pt idx="15">
                  <c:v>0.9</c:v>
                </c:pt>
                <c:pt idx="16">
                  <c:v>0.71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Traitement!$BQ$4:$BQ$22</c:f>
              <c:strCache>
                <c:ptCount val="18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  <c:pt idx="17">
                  <c:v>31/03/2025</c:v>
                </c:pt>
              </c:strCache>
            </c:strRef>
          </c:cat>
          <c:val>
            <c:numRef>
              <c:f>Traitement!$BS$4:$BS$22</c:f>
              <c:numCache>
                <c:formatCode>General</c:formatCode>
                <c:ptCount val="18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  <c:pt idx="15">
                  <c:v>16380</c:v>
                </c:pt>
                <c:pt idx="16">
                  <c:v>16660</c:v>
                </c:pt>
                <c:pt idx="17">
                  <c:v>14666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Traitement!$BQ$4:$BQ$22</c:f>
              <c:strCache>
                <c:ptCount val="18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  <c:pt idx="17">
                  <c:v>31/03/2025</c:v>
                </c:pt>
              </c:strCache>
            </c:strRef>
          </c:cat>
          <c:val>
            <c:numRef>
              <c:f>Traitement!$BR$4:$BR$22</c:f>
              <c:numCache>
                <c:formatCode>0%</c:formatCode>
                <c:ptCount val="18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  <c:pt idx="15">
                  <c:v>0.93</c:v>
                </c:pt>
                <c:pt idx="16">
                  <c:v>0.95</c:v>
                </c:pt>
                <c:pt idx="17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2238</c:v>
                </c:pt>
                <c:pt idx="3">
                  <c:v>2520</c:v>
                </c:pt>
                <c:pt idx="4">
                  <c:v>1523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Semaine!$F$5</c:f>
              <c:strCache>
                <c:ptCount val="1"/>
                <c:pt idx="0">
                  <c:v>Qté produite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Semaine!#REF!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Semaine!#REF!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89216"/>
        <c:axId val="571974816"/>
      </c:barChart>
      <c:lineChart>
        <c:grouping val="standard"/>
        <c:varyColors val="0"/>
        <c:ser>
          <c:idx val="1"/>
          <c:order val="1"/>
          <c:tx>
            <c:strRef>
              <c:f>Semaine!$H$5</c:f>
              <c:strCache>
                <c:ptCount val="1"/>
                <c:pt idx="0">
                  <c:v>TRS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Semaine!#REF!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Semaine!#REF!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91136"/>
        <c:axId val="571972416"/>
      </c:lineChart>
      <c:catAx>
        <c:axId val="5719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74816"/>
        <c:crosses val="autoZero"/>
        <c:auto val="1"/>
        <c:lblAlgn val="ctr"/>
        <c:lblOffset val="100"/>
        <c:noMultiLvlLbl val="0"/>
      </c:catAx>
      <c:valAx>
        <c:axId val="571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89216"/>
        <c:crosses val="autoZero"/>
        <c:crossBetween val="between"/>
      </c:valAx>
      <c:valAx>
        <c:axId val="57197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91136"/>
        <c:crosses val="max"/>
        <c:crossBetween val="between"/>
      </c:valAx>
      <c:catAx>
        <c:axId val="5719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97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4090</c:v>
                </c:pt>
                <c:pt idx="1">
                  <c:v>2141</c:v>
                </c:pt>
                <c:pt idx="2">
                  <c:v>510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68.166666666666671</c:v>
                </c:pt>
                <c:pt idx="1">
                  <c:v>35.68333333333333</c:v>
                </c:pt>
                <c:pt idx="2">
                  <c:v>8.5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Traitement!$BB$4:$BB$22</c:f>
              <c:strCache>
                <c:ptCount val="18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  <c:pt idx="17">
                  <c:v>31/03/2025</c:v>
                </c:pt>
              </c:strCache>
            </c:strRef>
          </c:cat>
          <c:val>
            <c:numRef>
              <c:f>Traitement!$BD$4:$BD$22</c:f>
              <c:numCache>
                <c:formatCode>General</c:formatCode>
                <c:ptCount val="18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  <c:pt idx="15">
                  <c:v>0</c:v>
                </c:pt>
                <c:pt idx="16">
                  <c:v>4200</c:v>
                </c:pt>
                <c:pt idx="17">
                  <c:v>10400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Traitement!$BB$4:$BB$22</c:f>
              <c:strCache>
                <c:ptCount val="18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  <c:pt idx="17">
                  <c:v>31/03/2025</c:v>
                </c:pt>
              </c:strCache>
            </c:strRef>
          </c:cat>
          <c:val>
            <c:numRef>
              <c:f>Traitement!$BC$4:$BC$22</c:f>
              <c:numCache>
                <c:formatCode>0%</c:formatCode>
                <c:ptCount val="18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  <c:pt idx="15">
                  <c:v>0</c:v>
                </c:pt>
                <c:pt idx="16">
                  <c:v>0.56999999999999995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Traitement!$BG$4:$BG$22</c:f>
              <c:strCache>
                <c:ptCount val="18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  <c:pt idx="17">
                  <c:v>31/03/2025</c:v>
                </c:pt>
              </c:strCache>
            </c:strRef>
          </c:cat>
          <c:val>
            <c:numRef>
              <c:f>Traitement!$BI$4:$BI$22</c:f>
              <c:numCache>
                <c:formatCode>General</c:formatCode>
                <c:ptCount val="18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  <c:pt idx="15">
                  <c:v>15800</c:v>
                </c:pt>
                <c:pt idx="16">
                  <c:v>12500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Traitement!$BG$4:$BG$22</c:f>
              <c:strCache>
                <c:ptCount val="18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  <c:pt idx="17">
                  <c:v>31/03/2025</c:v>
                </c:pt>
              </c:strCache>
            </c:strRef>
          </c:cat>
          <c:val>
            <c:numRef>
              <c:f>Traitement!$BH$4:$BH$22</c:f>
              <c:numCache>
                <c:formatCode>0%</c:formatCode>
                <c:ptCount val="18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  <c:pt idx="15">
                  <c:v>0.9</c:v>
                </c:pt>
                <c:pt idx="16">
                  <c:v>0.71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Traitement!$BL$4:$BL$22</c:f>
              <c:strCache>
                <c:ptCount val="18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  <c:pt idx="17">
                  <c:v>31/03/2025</c:v>
                </c:pt>
              </c:strCache>
            </c:strRef>
          </c:cat>
          <c:val>
            <c:numRef>
              <c:f>Traitement!$BN$4:$BN$22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  <c:pt idx="14">
                  <c:v>10600</c:v>
                </c:pt>
                <c:pt idx="15">
                  <c:v>8675</c:v>
                </c:pt>
                <c:pt idx="16">
                  <c:v>11055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Traitement!$BL$4:$BL$22</c:f>
              <c:strCache>
                <c:ptCount val="18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  <c:pt idx="17">
                  <c:v>31/03/2025</c:v>
                </c:pt>
              </c:strCache>
            </c:strRef>
          </c:cat>
          <c:val>
            <c:numRef>
              <c:f>Traitement!$BM$4:$BM$22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  <c:pt idx="14">
                  <c:v>0.92</c:v>
                </c:pt>
                <c:pt idx="15">
                  <c:v>0.75</c:v>
                </c:pt>
                <c:pt idx="16">
                  <c:v>0.96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Traitement!$BQ$4:$BQ$22</c:f>
              <c:strCache>
                <c:ptCount val="18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  <c:pt idx="17">
                  <c:v>31/03/2025</c:v>
                </c:pt>
              </c:strCache>
            </c:strRef>
          </c:cat>
          <c:val>
            <c:numRef>
              <c:f>Traitement!$BS$4:$BS$22</c:f>
              <c:numCache>
                <c:formatCode>General</c:formatCode>
                <c:ptCount val="18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  <c:pt idx="15">
                  <c:v>16380</c:v>
                </c:pt>
                <c:pt idx="16">
                  <c:v>16660</c:v>
                </c:pt>
                <c:pt idx="17">
                  <c:v>14666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Traitement!$BQ$4:$BQ$22</c:f>
              <c:strCache>
                <c:ptCount val="18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  <c:pt idx="17">
                  <c:v>31/03/2025</c:v>
                </c:pt>
              </c:strCache>
            </c:strRef>
          </c:cat>
          <c:val>
            <c:numRef>
              <c:f>Traitement!$BR$4:$BR$22</c:f>
              <c:numCache>
                <c:formatCode>0%</c:formatCode>
                <c:ptCount val="18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  <c:pt idx="15">
                  <c:v>0.93</c:v>
                </c:pt>
                <c:pt idx="16">
                  <c:v>0.95</c:v>
                </c:pt>
                <c:pt idx="17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34</c:v>
                </c:pt>
                <c:pt idx="1">
                  <c:v>34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2238</c:v>
                </c:pt>
                <c:pt idx="3">
                  <c:v>2520</c:v>
                </c:pt>
                <c:pt idx="4">
                  <c:v>1523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100%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56%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78%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44%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12570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8985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7733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3560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4970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4075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16130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13955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11808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89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140,2833333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5,8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85725</xdr:rowOff>
    </xdr:from>
    <xdr:to>
      <xdr:col>11</xdr:col>
      <xdr:colOff>773430</xdr:colOff>
      <xdr:row>30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4C5E41-5FD4-4399-B659-C5B0C0AA7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1049020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257175</xdr:colOff>
      <xdr:row>16</xdr:row>
      <xdr:rowOff>177165</xdr:rowOff>
    </xdr:from>
    <xdr:to>
      <xdr:col>8</xdr:col>
      <xdr:colOff>799465</xdr:colOff>
      <xdr:row>24</xdr:row>
      <xdr:rowOff>154305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9070" y="3068955"/>
              <a:ext cx="1868170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992505</xdr:colOff>
      <xdr:row>14</xdr:row>
      <xdr:rowOff>102870</xdr:rowOff>
    </xdr:from>
    <xdr:to>
      <xdr:col>17</xdr:col>
      <xdr:colOff>19685</xdr:colOff>
      <xdr:row>28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5280" y="2634615"/>
              <a:ext cx="183324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10</xdr:col>
      <xdr:colOff>473075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1158240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110490</xdr:colOff>
      <xdr:row>9</xdr:row>
      <xdr:rowOff>112395</xdr:rowOff>
    </xdr:from>
    <xdr:to>
      <xdr:col>13</xdr:col>
      <xdr:colOff>535305</xdr:colOff>
      <xdr:row>11</xdr:row>
      <xdr:rowOff>167640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616690" y="1741170"/>
          <a:ext cx="424815" cy="41719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19</xdr:row>
      <xdr:rowOff>76200</xdr:rowOff>
    </xdr:from>
    <xdr:to>
      <xdr:col>13</xdr:col>
      <xdr:colOff>179070</xdr:colOff>
      <xdr:row>21</xdr:row>
      <xdr:rowOff>133350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306175" y="3514725"/>
          <a:ext cx="436245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</xdr:colOff>
      <xdr:row>7</xdr:row>
      <xdr:rowOff>72390</xdr:rowOff>
    </xdr:from>
    <xdr:to>
      <xdr:col>13</xdr:col>
      <xdr:colOff>468630</xdr:colOff>
      <xdr:row>9</xdr:row>
      <xdr:rowOff>135255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593830" y="1339215"/>
          <a:ext cx="419100" cy="42481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5123" y="5684791"/>
              <a:ext cx="11016615" cy="5374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54.506482407407" createdVersion="8" refreshedVersion="8" minRefreshableVersion="3" recordCount="144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4-04T00:00:00" count="36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7T00:00:00"/>
        <d v="2025-03-18T00:00:00"/>
        <d v="2025-03-19T00:00:00"/>
        <d v="2025-03-20T00:00:00"/>
        <d v="2025-03-24T00:00:00"/>
        <d v="2025-03-25T00:00:00"/>
        <d v="2025-03-26T00:00:00"/>
        <d v="2025-03-27T00:00:00"/>
        <d v="2025-03-31T00:00:00"/>
        <d v="2025-04-01T00:00:00"/>
        <d v="2025-04-02T00:00:00"/>
        <d v="2025-04-03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4-04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4/04/2025"/>
        </groupItems>
      </fieldGroup>
    </cacheField>
    <cacheField name="Mois (Date)" numFmtId="0" databaseField="0">
      <fieldGroup base="0">
        <rangePr groupBy="months" startDate="2025-02-05T00:00:00" endDate="2025-04-04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4/04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54.506484606478" createdVersion="8" refreshedVersion="8" minRefreshableVersion="3" recordCount="89" xr:uid="{2F33E81D-33E8-43E3-997A-478039615D70}">
  <cacheSource type="worksheet">
    <worksheetSource name="Tableau2"/>
  </cacheSource>
  <cacheFields count="7">
    <cacheField name="Date" numFmtId="14">
      <sharedItems containsSemiMixedTypes="0" containsNonDate="0" containsDate="1" containsString="0" minDate="2025-02-05T00:00:00" maxDate="2025-04-02T00:00:00" count="26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  <d v="2025-03-17T00:00:00"/>
        <d v="2025-03-19T00:00:00"/>
        <d v="2025-03-20T00:00:00"/>
        <d v="2025-03-24T00:00:00"/>
        <d v="2025-03-25T00:00:00"/>
        <d v="2025-03-31T00:00:00"/>
        <d v="2025-04-01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de main d'œuvre"/>
        <s v="Réunion Pause"/>
        <s v="Mise en route"/>
        <s v="Réglage"/>
        <s v="Changement de série"/>
        <s v="MN1,MN2,TPM"/>
        <s v="Changement d'outils"/>
        <s v="Manque main d'œuvre" u="1"/>
        <s v="Réunion/Pause" u="1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  <cacheField name="pds" numFmtId="0">
      <sharedItems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  <r>
    <x v="24"/>
    <x v="0"/>
    <n v="0"/>
    <n v="0"/>
    <n v="0"/>
    <n v="0"/>
    <n v="0"/>
  </r>
  <r>
    <x v="24"/>
    <x v="1"/>
    <n v="0.33"/>
    <n v="0.43"/>
    <n v="5775"/>
    <n v="5600"/>
    <n v="11375"/>
  </r>
  <r>
    <x v="24"/>
    <x v="2"/>
    <n v="0.88"/>
    <n v="0.92"/>
    <n v="10138"/>
    <n v="5760"/>
    <n v="15898"/>
  </r>
  <r>
    <x v="24"/>
    <x v="3"/>
    <n v="0.55000000000000004"/>
    <n v="0.66"/>
    <n v="9700"/>
    <n v="7700"/>
    <n v="17400"/>
  </r>
  <r>
    <x v="25"/>
    <x v="0"/>
    <n v="0"/>
    <n v="0"/>
    <n v="0"/>
    <n v="0"/>
    <n v="0"/>
  </r>
  <r>
    <x v="25"/>
    <x v="1"/>
    <n v="0.66"/>
    <n v="0.73"/>
    <n v="11620"/>
    <n v="7700"/>
    <n v="19320"/>
  </r>
  <r>
    <x v="25"/>
    <x v="2"/>
    <n v="0.78"/>
    <n v="0.74"/>
    <n v="8970"/>
    <n v="3800"/>
    <n v="12770"/>
  </r>
  <r>
    <x v="25"/>
    <x v="3"/>
    <n v="0.83"/>
    <n v="0.82"/>
    <n v="14680"/>
    <n v="7100"/>
    <n v="21780"/>
  </r>
  <r>
    <x v="26"/>
    <x v="0"/>
    <n v="0.32"/>
    <n v="0.54"/>
    <n v="2210"/>
    <n v="3800"/>
    <n v="6010"/>
  </r>
  <r>
    <x v="26"/>
    <x v="1"/>
    <n v="0.7"/>
    <n v="0.66"/>
    <n v="12235"/>
    <n v="5200"/>
    <n v="17435"/>
  </r>
  <r>
    <x v="26"/>
    <x v="2"/>
    <n v="0.95"/>
    <n v="0.86"/>
    <n v="10930"/>
    <n v="4000"/>
    <n v="14930"/>
  </r>
  <r>
    <x v="26"/>
    <x v="3"/>
    <n v="0.9"/>
    <n v="0.91"/>
    <n v="15800"/>
    <n v="8300"/>
    <n v="24100"/>
  </r>
  <r>
    <x v="27"/>
    <x v="0"/>
    <n v="0.88"/>
    <n v="0.92"/>
    <n v="6484"/>
    <n v="3696"/>
    <n v="10180"/>
  </r>
  <r>
    <x v="27"/>
    <x v="1"/>
    <n v="0.48"/>
    <n v="0.55000000000000004"/>
    <n v="8485"/>
    <n v="6150"/>
    <n v="14635"/>
  </r>
  <r>
    <x v="27"/>
    <x v="2"/>
    <n v="0.56000000000000005"/>
    <n v="0.62"/>
    <n v="6425"/>
    <n v="4200"/>
    <n v="10625"/>
  </r>
  <r>
    <x v="27"/>
    <x v="3"/>
    <n v="0.92"/>
    <n v="0.86"/>
    <n v="16240"/>
    <n v="6600"/>
    <n v="22840"/>
  </r>
  <r>
    <x v="28"/>
    <x v="0"/>
    <n v="1"/>
    <n v="0.99"/>
    <n v="12570"/>
    <n v="3560"/>
    <n v="16130"/>
  </r>
  <r>
    <x v="28"/>
    <x v="1"/>
    <n v="0.56000000000000005"/>
    <n v="0.37"/>
    <n v="9875"/>
    <n v="0"/>
    <n v="9875"/>
  </r>
  <r>
    <x v="28"/>
    <x v="2"/>
    <n v="0.78"/>
    <n v="0.81"/>
    <n v="8985"/>
    <n v="4970"/>
    <n v="13955"/>
  </r>
  <r>
    <x v="28"/>
    <x v="3"/>
    <n v="0.44"/>
    <n v="0.45"/>
    <n v="7733"/>
    <n v="4075"/>
    <n v="11808"/>
  </r>
  <r>
    <x v="29"/>
    <x v="0"/>
    <n v="0.33"/>
    <n v="0.55000000000000004"/>
    <n v="1800"/>
    <n v="4318"/>
    <n v="6118"/>
  </r>
  <r>
    <x v="29"/>
    <x v="1"/>
    <n v="0.55000000000000004"/>
    <n v="0.63"/>
    <n v="9660"/>
    <n v="6955"/>
    <n v="16615"/>
  </r>
  <r>
    <x v="29"/>
    <x v="2"/>
    <n v="0.92"/>
    <n v="0.88"/>
    <n v="10600"/>
    <n v="4655"/>
    <n v="15255"/>
  </r>
  <r>
    <x v="29"/>
    <x v="3"/>
    <n v="0.9"/>
    <n v="0.93"/>
    <n v="15800"/>
    <n v="8580"/>
    <n v="24380"/>
  </r>
  <r>
    <x v="30"/>
    <x v="0"/>
    <n v="0"/>
    <n v="0"/>
    <n v="0"/>
    <n v="0"/>
    <n v="0"/>
  </r>
  <r>
    <x v="30"/>
    <x v="1"/>
    <n v="0.9"/>
    <n v="0.84"/>
    <n v="15800"/>
    <n v="6260"/>
    <n v="22060"/>
  </r>
  <r>
    <x v="30"/>
    <x v="2"/>
    <n v="0.75"/>
    <n v="0.77"/>
    <n v="8675"/>
    <n v="4745"/>
    <n v="13420"/>
  </r>
  <r>
    <x v="30"/>
    <x v="3"/>
    <n v="0.93"/>
    <n v="0.87"/>
    <n v="16380"/>
    <n v="6485"/>
    <n v="22865"/>
  </r>
  <r>
    <x v="31"/>
    <x v="0"/>
    <n v="0.56999999999999995"/>
    <n v="0.59"/>
    <n v="4200"/>
    <n v="2300"/>
    <n v="6500"/>
  </r>
  <r>
    <x v="31"/>
    <x v="1"/>
    <n v="0.71"/>
    <n v="0.72"/>
    <n v="12500"/>
    <n v="6520"/>
    <n v="19020"/>
  </r>
  <r>
    <x v="31"/>
    <x v="2"/>
    <n v="0.96"/>
    <n v="0.87"/>
    <n v="11055"/>
    <n v="3915"/>
    <n v="14970"/>
  </r>
  <r>
    <x v="31"/>
    <x v="3"/>
    <n v="0.95"/>
    <n v="0.92"/>
    <n v="16660"/>
    <n v="7625"/>
    <n v="24285"/>
  </r>
  <r>
    <x v="32"/>
    <x v="0"/>
    <n v="1"/>
    <n v="1"/>
    <n v="10400"/>
    <n v="5200"/>
    <n v="15600"/>
  </r>
  <r>
    <x v="32"/>
    <x v="1"/>
    <n v="0"/>
    <n v="0"/>
    <n v="0"/>
    <n v="0"/>
    <n v="0"/>
  </r>
  <r>
    <x v="32"/>
    <x v="2"/>
    <n v="0"/>
    <n v="0"/>
    <n v="0"/>
    <n v="0"/>
    <n v="0"/>
  </r>
  <r>
    <x v="32"/>
    <x v="3"/>
    <n v="0.83"/>
    <n v="0.83"/>
    <n v="14666"/>
    <n v="7334"/>
    <n v="22000"/>
  </r>
  <r>
    <x v="33"/>
    <x v="0"/>
    <n v="1"/>
    <n v="1"/>
    <n v="10400"/>
    <n v="5200"/>
    <n v="15600"/>
  </r>
  <r>
    <x v="33"/>
    <x v="1"/>
    <n v="0"/>
    <n v="0"/>
    <n v="0"/>
    <n v="0"/>
    <n v="0"/>
  </r>
  <r>
    <x v="33"/>
    <x v="2"/>
    <n v="0.67"/>
    <n v="0.94"/>
    <n v="7695"/>
    <n v="5400"/>
    <n v="13095"/>
  </r>
  <r>
    <x v="33"/>
    <x v="3"/>
    <n v="0.76"/>
    <n v="0.84"/>
    <n v="13400"/>
    <n v="7400"/>
    <n v="20800"/>
  </r>
  <r>
    <x v="34"/>
    <x v="0"/>
    <n v="0"/>
    <n v="0"/>
    <n v="0"/>
    <n v="0"/>
    <n v="0"/>
  </r>
  <r>
    <x v="34"/>
    <x v="1"/>
    <n v="0.79"/>
    <n v="0.8"/>
    <n v="13920"/>
    <n v="7000"/>
    <n v="20920"/>
  </r>
  <r>
    <x v="34"/>
    <x v="2"/>
    <n v="0.74"/>
    <n v="0.59"/>
    <n v="8575"/>
    <n v="3400"/>
    <n v="11975"/>
  </r>
  <r>
    <x v="34"/>
    <x v="3"/>
    <n v="0.95"/>
    <n v="0.85"/>
    <n v="16725"/>
    <n v="7500"/>
    <n v="24225"/>
  </r>
  <r>
    <x v="35"/>
    <x v="0"/>
    <n v="0.51"/>
    <n v="0"/>
    <n v="5335"/>
    <n v="0"/>
    <n v="5335"/>
  </r>
  <r>
    <x v="35"/>
    <x v="1"/>
    <n v="0.72"/>
    <n v="0"/>
    <n v="12590"/>
    <n v="0"/>
    <n v="12590"/>
  </r>
  <r>
    <x v="35"/>
    <x v="2"/>
    <n v="0.89"/>
    <n v="0"/>
    <n v="10235"/>
    <n v="0"/>
    <n v="10235"/>
  </r>
  <r>
    <x v="35"/>
    <x v="3"/>
    <n v="0.86"/>
    <n v="0"/>
    <n v="15060"/>
    <n v="0"/>
    <n v="150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s v="Matin"/>
    <x v="0"/>
    <x v="0"/>
    <n v="480"/>
    <n v="8"/>
    <s v="Février"/>
  </r>
  <r>
    <x v="0"/>
    <s v="Matin"/>
    <x v="1"/>
    <x v="1"/>
    <n v="113"/>
    <n v="1.8833333333333333"/>
    <s v="Février"/>
  </r>
  <r>
    <x v="1"/>
    <s v="Après-midi"/>
    <x v="1"/>
    <x v="2"/>
    <n v="40"/>
    <n v="0.66666666666666663"/>
    <s v="Février"/>
  </r>
  <r>
    <x v="1"/>
    <s v="Après-midi"/>
    <x v="2"/>
    <x v="3"/>
    <n v="60"/>
    <n v="1"/>
    <s v="Février"/>
  </r>
  <r>
    <x v="1"/>
    <s v="Après-midi"/>
    <x v="2"/>
    <x v="4"/>
    <n v="30"/>
    <n v="0.5"/>
    <s v="Février"/>
  </r>
  <r>
    <x v="1"/>
    <s v="Après-midi"/>
    <x v="2"/>
    <x v="2"/>
    <n v="30"/>
    <n v="0.5"/>
    <s v="Février"/>
  </r>
  <r>
    <x v="2"/>
    <s v="Matin"/>
    <x v="0"/>
    <x v="5"/>
    <n v="20"/>
    <n v="0.33333333333333331"/>
    <s v="Février"/>
  </r>
  <r>
    <x v="2"/>
    <s v="Matin"/>
    <x v="2"/>
    <x v="5"/>
    <n v="110"/>
    <n v="1.8333333333333333"/>
    <s v="Février"/>
  </r>
  <r>
    <x v="2"/>
    <s v="Matin"/>
    <x v="2"/>
    <x v="0"/>
    <n v="40"/>
    <n v="0.66666666666666663"/>
    <s v="Février"/>
  </r>
  <r>
    <x v="2"/>
    <s v="Matin"/>
    <x v="1"/>
    <x v="5"/>
    <n v="40"/>
    <n v="0.66666666666666663"/>
    <s v="Février"/>
  </r>
  <r>
    <x v="2"/>
    <s v="Matin"/>
    <x v="1"/>
    <x v="1"/>
    <n v="40"/>
    <n v="0.66666666666666663"/>
    <s v="Février"/>
  </r>
  <r>
    <x v="3"/>
    <s v="Matin"/>
    <x v="1"/>
    <x v="6"/>
    <n v="270"/>
    <n v="4.5"/>
    <s v="Février"/>
  </r>
  <r>
    <x v="4"/>
    <s v="Matin"/>
    <x v="0"/>
    <x v="0"/>
    <n v="150"/>
    <n v="2.5"/>
    <s v="Février"/>
  </r>
  <r>
    <x v="5"/>
    <s v="Matin"/>
    <x v="1"/>
    <x v="2"/>
    <n v="60"/>
    <n v="1"/>
    <s v="Février"/>
  </r>
  <r>
    <x v="5"/>
    <s v="Matin"/>
    <x v="1"/>
    <x v="7"/>
    <n v="60"/>
    <n v="1"/>
    <s v="Février"/>
  </r>
  <r>
    <x v="6"/>
    <s v="Matin"/>
    <x v="3"/>
    <x v="6"/>
    <n v="480"/>
    <n v="8"/>
    <s v="Février"/>
  </r>
  <r>
    <x v="7"/>
    <s v="Après-midi"/>
    <x v="1"/>
    <x v="6"/>
    <n v="120"/>
    <n v="2"/>
    <s v="Février"/>
  </r>
  <r>
    <x v="8"/>
    <s v="Après-midi"/>
    <x v="3"/>
    <x v="1"/>
    <n v="30"/>
    <n v="0.5"/>
    <s v="Février"/>
  </r>
  <r>
    <x v="8"/>
    <s v="Après-midi"/>
    <x v="1"/>
    <x v="8"/>
    <n v="100"/>
    <n v="1.6666666666666667"/>
    <s v="Février"/>
  </r>
  <r>
    <x v="8"/>
    <s v="Après-midi"/>
    <x v="1"/>
    <x v="2"/>
    <n v="50"/>
    <n v="0.83333333333333337"/>
    <s v="Février"/>
  </r>
  <r>
    <x v="9"/>
    <s v="Matin"/>
    <x v="0"/>
    <x v="3"/>
    <n v="20"/>
    <n v="0.33333333333333331"/>
    <s v="Février"/>
  </r>
  <r>
    <x v="9"/>
    <s v="Matin"/>
    <x v="0"/>
    <x v="2"/>
    <n v="50"/>
    <n v="0.83333333333333337"/>
    <s v="Février"/>
  </r>
  <r>
    <x v="9"/>
    <s v="Matin"/>
    <x v="0"/>
    <x v="5"/>
    <n v="20"/>
    <n v="0.33333333333333331"/>
    <s v="Février"/>
  </r>
  <r>
    <x v="9"/>
    <s v="Matin"/>
    <x v="1"/>
    <x v="5"/>
    <n v="20"/>
    <n v="0.33333333333333331"/>
    <s v="Février"/>
  </r>
  <r>
    <x v="10"/>
    <s v="Matin"/>
    <x v="0"/>
    <x v="3"/>
    <n v="80"/>
    <n v="1.3333333333333333"/>
    <s v="Février"/>
  </r>
  <r>
    <x v="10"/>
    <s v="Matin"/>
    <x v="0"/>
    <x v="5"/>
    <n v="50"/>
    <n v="0.83333333333333337"/>
    <s v="Février"/>
  </r>
  <r>
    <x v="10"/>
    <s v="Matin"/>
    <x v="1"/>
    <x v="3"/>
    <n v="40"/>
    <n v="0.66666666666666663"/>
    <s v="Février"/>
  </r>
  <r>
    <x v="10"/>
    <s v="Matin"/>
    <x v="1"/>
    <x v="2"/>
    <n v="40"/>
    <n v="0.66666666666666663"/>
    <s v="Février"/>
  </r>
  <r>
    <x v="10"/>
    <s v="Matin"/>
    <x v="1"/>
    <x v="5"/>
    <n v="20"/>
    <n v="0.33333333333333331"/>
    <s v="Février"/>
  </r>
  <r>
    <x v="11"/>
    <s v="Matin"/>
    <x v="0"/>
    <x v="2"/>
    <n v="30"/>
    <n v="0.5"/>
    <s v="Mars"/>
  </r>
  <r>
    <x v="11"/>
    <s v="Matin"/>
    <x v="0"/>
    <x v="6"/>
    <n v="30"/>
    <n v="0.5"/>
    <s v="Mars"/>
  </r>
  <r>
    <x v="11"/>
    <s v="Après-midi"/>
    <x v="0"/>
    <x v="3"/>
    <n v="20"/>
    <n v="0.33333333333333331"/>
    <s v="Mars"/>
  </r>
  <r>
    <x v="11"/>
    <s v="Matin"/>
    <x v="1"/>
    <x v="6"/>
    <n v="30"/>
    <n v="0.5"/>
    <s v="Mars"/>
  </r>
  <r>
    <x v="11"/>
    <s v="Après-midi"/>
    <x v="1"/>
    <x v="3"/>
    <n v="30"/>
    <n v="0.5"/>
    <s v="Mars"/>
  </r>
  <r>
    <x v="11"/>
    <s v="Après-midi"/>
    <x v="1"/>
    <x v="6"/>
    <n v="10"/>
    <n v="0.16666666666666666"/>
    <s v="Mars"/>
  </r>
  <r>
    <x v="12"/>
    <s v="Matin"/>
    <x v="3"/>
    <x v="2"/>
    <n v="466"/>
    <n v="7.7666666666666666"/>
    <s v="Mars"/>
  </r>
  <r>
    <x v="12"/>
    <s v="Après-midi"/>
    <x v="3"/>
    <x v="2"/>
    <n v="90"/>
    <n v="1.5"/>
    <s v="Mars"/>
  </r>
  <r>
    <x v="12"/>
    <s v="Après-midi"/>
    <x v="3"/>
    <x v="6"/>
    <n v="80"/>
    <n v="1.3333333333333333"/>
    <s v="Mars"/>
  </r>
  <r>
    <x v="12"/>
    <s v="Après-midi"/>
    <x v="0"/>
    <x v="1"/>
    <n v="80"/>
    <n v="1.3333333333333333"/>
    <s v="Mars"/>
  </r>
  <r>
    <x v="12"/>
    <s v="Après-midi"/>
    <x v="1"/>
    <x v="1"/>
    <n v="50"/>
    <n v="0.83333333333333337"/>
    <s v="Mars"/>
  </r>
  <r>
    <x v="12"/>
    <s v="Après-midi"/>
    <x v="1"/>
    <x v="1"/>
    <n v="50"/>
    <n v="0.83333333333333337"/>
    <s v="Mars"/>
  </r>
  <r>
    <x v="13"/>
    <s v="Matin"/>
    <x v="3"/>
    <x v="1"/>
    <n v="360"/>
    <n v="6"/>
    <s v="Mars"/>
  </r>
  <r>
    <x v="13"/>
    <s v="Après-midi"/>
    <x v="3"/>
    <x v="1"/>
    <n v="30"/>
    <n v="0.5"/>
    <s v="Mars"/>
  </r>
  <r>
    <x v="13"/>
    <s v="Matin"/>
    <x v="0"/>
    <x v="6"/>
    <n v="30"/>
    <n v="0.5"/>
    <s v="Mars"/>
  </r>
  <r>
    <x v="13"/>
    <s v="Après-midi"/>
    <x v="0"/>
    <x v="3"/>
    <n v="60"/>
    <n v="1"/>
    <s v="Mars"/>
  </r>
  <r>
    <x v="13"/>
    <s v="Après-midi"/>
    <x v="0"/>
    <x v="4"/>
    <n v="30"/>
    <n v="0.5"/>
    <s v="Mars"/>
  </r>
  <r>
    <x v="13"/>
    <s v="Après-midi"/>
    <x v="0"/>
    <x v="2"/>
    <n v="30"/>
    <n v="0.5"/>
    <s v="Mars"/>
  </r>
  <r>
    <x v="13"/>
    <s v="Matin"/>
    <x v="1"/>
    <x v="1"/>
    <n v="40"/>
    <n v="0.66666666666666663"/>
    <s v="Mars"/>
  </r>
  <r>
    <x v="13"/>
    <s v="Après-midi"/>
    <x v="1"/>
    <x v="1"/>
    <n v="60"/>
    <n v="1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20"/>
    <n v="0.33333333333333331"/>
    <s v="Mars"/>
  </r>
  <r>
    <x v="13"/>
    <s v="Après-midi"/>
    <x v="1"/>
    <x v="1"/>
    <n v="30"/>
    <n v="0.5"/>
    <s v="Mars"/>
  </r>
  <r>
    <x v="14"/>
    <s v="Après-midi"/>
    <x v="0"/>
    <x v="4"/>
    <n v="80"/>
    <n v="1.3333333333333333"/>
    <s v="Mars"/>
  </r>
  <r>
    <x v="14"/>
    <s v="Après-midi"/>
    <x v="0"/>
    <x v="9"/>
    <n v="100"/>
    <n v="1.6666666666666667"/>
    <s v="Mars"/>
  </r>
  <r>
    <x v="14"/>
    <s v="Après-midi"/>
    <x v="0"/>
    <x v="1"/>
    <n v="90"/>
    <n v="1.5"/>
    <s v="Mars"/>
  </r>
  <r>
    <x v="14"/>
    <s v="Après-midi"/>
    <x v="1"/>
    <x v="1"/>
    <n v="150"/>
    <n v="2.5"/>
    <s v="Mars"/>
  </r>
  <r>
    <x v="15"/>
    <s v="Après-midi"/>
    <x v="0"/>
    <x v="6"/>
    <n v="60"/>
    <n v="1"/>
    <s v="Mars"/>
  </r>
  <r>
    <x v="15"/>
    <s v="Soir"/>
    <x v="0"/>
    <x v="1"/>
    <n v="20"/>
    <n v="0.33333333333333331"/>
    <s v="Mars"/>
  </r>
  <r>
    <x v="15"/>
    <s v="Soir"/>
    <x v="0"/>
    <x v="2"/>
    <n v="40"/>
    <n v="0.66666666666666663"/>
    <s v="Mars"/>
  </r>
  <r>
    <x v="15"/>
    <s v="Après-midi"/>
    <x v="1"/>
    <x v="6"/>
    <n v="60"/>
    <n v="1"/>
    <s v="Mars"/>
  </r>
  <r>
    <x v="15"/>
    <s v="Soir"/>
    <x v="1"/>
    <x v="1"/>
    <n v="60"/>
    <n v="1"/>
    <s v="Mars"/>
  </r>
  <r>
    <x v="15"/>
    <s v="Soir"/>
    <x v="1"/>
    <x v="2"/>
    <n v="60"/>
    <n v="1"/>
    <s v="Mars"/>
  </r>
  <r>
    <x v="16"/>
    <s v="Après-midi"/>
    <x v="0"/>
    <x v="0"/>
    <n v="60"/>
    <n v="1"/>
    <s v="Mars"/>
  </r>
  <r>
    <x v="17"/>
    <s v="Soir"/>
    <x v="1"/>
    <x v="2"/>
    <n v="40"/>
    <n v="0.66666666666666663"/>
    <s v="Mars"/>
  </r>
  <r>
    <x v="18"/>
    <s v="Soir"/>
    <x v="3"/>
    <x v="1"/>
    <n v="20"/>
    <n v="0.33333333333333331"/>
    <s v="Mars"/>
  </r>
  <r>
    <x v="19"/>
    <s v="Matin"/>
    <x v="0"/>
    <x v="0"/>
    <n v="480"/>
    <n v="8"/>
    <s v="Mars"/>
  </r>
  <r>
    <x v="19"/>
    <s v="Soir"/>
    <x v="0"/>
    <x v="6"/>
    <n v="70"/>
    <n v="1.1666666666666667"/>
    <s v="Mars"/>
  </r>
  <r>
    <x v="19"/>
    <s v="Soir"/>
    <x v="0"/>
    <x v="6"/>
    <n v="30"/>
    <n v="0.5"/>
    <s v="Mars"/>
  </r>
  <r>
    <x v="19"/>
    <s v="Soir"/>
    <x v="1"/>
    <x v="0"/>
    <n v="30"/>
    <n v="0.5"/>
    <s v="Mars"/>
  </r>
  <r>
    <x v="20"/>
    <s v="Soir"/>
    <x v="3"/>
    <x v="6"/>
    <n v="40"/>
    <n v="0.66666666666666663"/>
    <s v="Mars"/>
  </r>
  <r>
    <x v="20"/>
    <s v="Après-midi"/>
    <x v="0"/>
    <x v="2"/>
    <n v="120"/>
    <n v="2"/>
    <s v="Mars"/>
  </r>
  <r>
    <x v="20"/>
    <s v="Soir"/>
    <x v="2"/>
    <x v="0"/>
    <n v="30"/>
    <n v="0.5"/>
    <s v="Mars"/>
  </r>
  <r>
    <x v="20"/>
    <s v="Soir"/>
    <x v="2"/>
    <x v="0"/>
    <n v="20"/>
    <n v="0.33333333333333331"/>
    <s v="Mars"/>
  </r>
  <r>
    <x v="20"/>
    <s v="Soir"/>
    <x v="2"/>
    <x v="0"/>
    <n v="10"/>
    <n v="0.16666666666666666"/>
    <s v="Mars"/>
  </r>
  <r>
    <x v="21"/>
    <s v="Après-midi"/>
    <x v="0"/>
    <x v="0"/>
    <n v="60"/>
    <n v="1"/>
    <s v="Mars"/>
  </r>
  <r>
    <x v="21"/>
    <s v="Soir"/>
    <x v="0"/>
    <x v="0"/>
    <n v="110"/>
    <n v="1.8333333333333333"/>
    <s v="Mars"/>
  </r>
  <r>
    <x v="21"/>
    <s v="Soir"/>
    <x v="2"/>
    <x v="0"/>
    <n v="90"/>
    <n v="1.5"/>
    <s v="Mars"/>
  </r>
  <r>
    <x v="22"/>
    <s v="Soir"/>
    <x v="3"/>
    <x v="1"/>
    <n v="80"/>
    <n v="1.3333333333333333"/>
    <s v="Mars"/>
  </r>
  <r>
    <x v="22"/>
    <s v="Après-midi"/>
    <x v="0"/>
    <x v="6"/>
    <n v="60"/>
    <n v="1"/>
    <s v="Mars"/>
  </r>
  <r>
    <x v="22"/>
    <s v="Soir"/>
    <x v="0"/>
    <x v="6"/>
    <n v="480"/>
    <n v="8"/>
    <s v="Mars"/>
  </r>
  <r>
    <x v="22"/>
    <s v="Après-midi"/>
    <x v="1"/>
    <x v="6"/>
    <n v="60"/>
    <n v="1"/>
    <s v="Mars"/>
  </r>
  <r>
    <x v="22"/>
    <s v="Soir"/>
    <x v="1"/>
    <x v="6"/>
    <n v="258"/>
    <n v="4.3"/>
    <s v="Mars"/>
  </r>
  <r>
    <x v="23"/>
    <s v="Soir"/>
    <x v="0"/>
    <x v="1"/>
    <n v="90"/>
    <n v="1.5"/>
    <s v="Mars"/>
  </r>
  <r>
    <x v="23"/>
    <s v="Soir"/>
    <x v="2"/>
    <x v="1"/>
    <n v="20"/>
    <n v="0.33333333333333331"/>
    <s v="Mars"/>
  </r>
  <r>
    <x v="23"/>
    <s v="Soir"/>
    <x v="2"/>
    <x v="6"/>
    <n v="70"/>
    <n v="1.1666666666666667"/>
    <s v="Mars"/>
  </r>
  <r>
    <x v="24"/>
    <s v="Matin"/>
    <x v="0"/>
    <x v="0"/>
    <n v="480"/>
    <n v="8"/>
    <s v="Mars"/>
  </r>
  <r>
    <x v="25"/>
    <s v="Matin"/>
    <x v="0"/>
    <x v="0"/>
    <n v="480"/>
    <n v="8"/>
    <s v="Avri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17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22" firstHeaderRow="0" firstDataRow="1" firstDataCol="1" rowPageCount="1" colPageCount="1"/>
  <pivotFields count="9">
    <pivotField axis="axisRow"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9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65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1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5" firstHeaderRow="0" firstDataRow="1" firstDataCol="1" rowPageCount="1" colPageCount="1"/>
  <pivotFields count="9">
    <pivotField axis="axisRow" numFmtId="14" showAll="0">
      <items count="3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h="1" x="32"/>
        <item h="1" x="33"/>
        <item h="1" x="34"/>
        <item h="1" x="35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2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1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5" firstHeaderRow="0" firstDataRow="1" firstDataCol="1" rowPageCount="1" colPageCount="1"/>
  <pivotFields count="9">
    <pivotField axis="axisRow" numFmtId="14" showAll="0">
      <items count="3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h="1" x="32"/>
        <item h="1" x="33"/>
        <item h="1" x="34"/>
        <item h="1" x="35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2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17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22" firstHeaderRow="0" firstDataRow="1" firstDataCol="1" rowPageCount="1" colPageCount="1"/>
  <pivotFields count="9">
    <pivotField axis="axisRow"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9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65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1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5" firstHeaderRow="0" firstDataRow="1" firstDataCol="1" rowPageCount="1" colPageCount="1"/>
  <pivotFields count="9">
    <pivotField axis="axisRow" numFmtId="14" showAll="0">
      <items count="3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h="1" x="32"/>
        <item h="1" x="33"/>
        <item h="1" x="34"/>
        <item h="1" x="35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2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2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4" firstHeaderRow="1" firstDataRow="1" firstDataCol="1"/>
  <pivotFields count="7">
    <pivotField numFmtId="14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3"/>
        <item x="6"/>
        <item x="0"/>
        <item x="1"/>
        <item m="1" x="10"/>
        <item m="1" x="11"/>
        <item x="5"/>
        <item x="7"/>
        <item x="8"/>
        <item x="4"/>
        <item x="9"/>
        <item t="default"/>
      </items>
    </pivotField>
    <pivotField dataField="1" showAll="0"/>
    <pivotField numFmtId="164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122">
      <pivotArea collapsedLevelsAreSubtotals="1" fieldPosition="0">
        <references count="1">
          <reference field="3" count="0"/>
        </references>
      </pivotArea>
    </format>
    <format dxfId="121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1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5" firstHeaderRow="0" firstDataRow="1" firstDataCol="1" rowPageCount="1" colPageCount="1"/>
  <pivotFields count="9">
    <pivotField axis="axisRow" numFmtId="14" showAll="0">
      <items count="3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h="1" x="32"/>
        <item h="1" x="33"/>
        <item h="1" x="34"/>
        <item h="1" x="35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2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2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7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124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2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7">
    <pivotField numFmtId="14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17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22" firstHeaderRow="0" firstDataRow="1" firstDataCol="1" rowPageCount="1" colPageCount="1"/>
  <pivotFields count="9">
    <pivotField axis="axisRow"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9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65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17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22" firstHeaderRow="0" firstDataRow="1" firstDataCol="1" rowPageCount="1" colPageCount="1"/>
  <pivotFields count="9">
    <pivotField axis="axisRow"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9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65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5"/>
    <pivotTable tabId="5" name="Tableau croisé dynamique6"/>
    <pivotTable tabId="5" name="Tableau croisé dynamique7"/>
    <pivotTable tabId="5" name="Tableau croisé dynamique4"/>
  </pivotTables>
  <data>
    <tabular pivotCacheId="159577730">
      <items count="36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 s="1"/>
        <i x="29"/>
        <i x="30"/>
        <i x="31"/>
        <i x="32"/>
        <i x="33"/>
        <i x="34"/>
        <i x="35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26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26" rowHeight="247650"/>
  <slicer name="Date 3" xr10:uid="{6D57016E-1CA8-41C9-8D62-7C4E19DED976}" cache="Segment_Date1" caption="Date arrets" startItem="19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startItem="18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444" totalsRowShown="0" headerRowDxfId="193" dataDxfId="192">
  <autoFilter ref="B12:N444" xr:uid="{3466EDAC-D66B-4C4E-9139-E81C6DDA4B82}">
    <filterColumn colId="0">
      <filters>
        <dateGroupItem year="2025" month="3" day="31" dateTimeGrouping="day"/>
        <dateGroupItem year="2025" month="4" dateTimeGrouping="month"/>
      </filters>
    </filterColumn>
  </autoFilter>
  <tableColumns count="13">
    <tableColumn id="1" xr3:uid="{1D039082-F45C-42A3-A96D-5829EEFF21C4}" name="Date" dataDxfId="191"/>
    <tableColumn id="2" xr3:uid="{BBFA4997-538A-476D-BD76-263203FF6ABC}" name="Équipe" dataDxfId="190"/>
    <tableColumn id="3" xr3:uid="{9A20E0DF-9527-4B0D-A550-5EF7167ABF81}" name="Machine" dataDxfId="189"/>
    <tableColumn id="4" xr3:uid="{3B0ED0DB-3A3D-42B9-92CE-C7769A603883}" name="Reference" dataDxfId="188"/>
    <tableColumn id="5" xr3:uid="{60FF7E2E-7F53-4AC9-8137-2A5C65D24895}" name="Cadence" dataDxfId="187"/>
    <tableColumn id="6" xr3:uid="{06210FA9-A842-4E73-9D61-5F5A7ACE1E35}" name="Quantité" dataDxfId="186"/>
    <tableColumn id="7" xr3:uid="{01816378-CFEC-4708-A4F0-66CF1B5F1387}" name="Objectif" dataDxfId="185">
      <calculatedColumnFormula>F13*8</calculatedColumnFormula>
    </tableColumn>
    <tableColumn id="8" xr3:uid="{C4032EF7-3002-493D-8583-34A8B76258DE}" name="Écart pièces" dataDxfId="184">
      <calculatedColumnFormula>H13-G13</calculatedColumnFormula>
    </tableColumn>
    <tableColumn id="9" xr3:uid="{9DAE7675-70FD-445E-BDDB-E8E2238565B6}" name="Écart temps" dataDxfId="183"/>
    <tableColumn id="10" xr3:uid="{1438624C-19DD-48A8-B0D4-4C0454660192}" name="Nombre d'arrêt" dataDxfId="182"/>
    <tableColumn id="11" xr3:uid="{92F0ED0E-5E30-47AC-B9F1-963B5B62C863}" name="Durée arrêts" dataDxfId="181"/>
    <tableColumn id="12" xr3:uid="{21AA2E60-0434-4A20-BDBE-F1BA2A9CF39A}" name="TRS" dataDxfId="180" dataCellStyle="Pourcentage"/>
    <tableColumn id="13" xr3:uid="{19486378-4A9F-497E-9B1F-E475ECBA87F9}" name="Commentaire" dataDxfId="179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CF9BD2B-693A-4041-8909-D8894ACC5EC9}" name="Tableau1914" displayName="Tableau1914" ref="B5:F390" totalsRowShown="0" headerRowDxfId="67" dataDxfId="66" headerRowBorderDxfId="64" tableBorderDxfId="65">
  <autoFilter ref="B5:F390" xr:uid="{DCF9BD2B-693A-4041-8909-D8894ACC5EC9}"/>
  <tableColumns count="5">
    <tableColumn id="1" xr3:uid="{A0F8E681-64EC-40AD-BA9E-DB6D40EB360C}" name="Période" dataDxfId="63"/>
    <tableColumn id="2" xr3:uid="{6DA27D65-3510-4BCE-813D-C3BB8EFE5A9F}" name="Semaine" dataDxfId="62"/>
    <tableColumn id="3" xr3:uid="{59E2FA39-606A-4580-AAE7-94035CED23CC}" name="Date" dataDxfId="61"/>
    <tableColumn id="4" xr3:uid="{645683A2-D346-4111-B81A-12994423728E}" name="Cause des pertes" dataDxfId="60"/>
    <tableColumn id="5" xr3:uid="{2EE19B7A-8A4F-4A78-B236-C50A3D659C71}" name="Pourcentage perte" dataDxfId="5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E2A9B30-E464-4A91-AA21-885B98283FAA}" name="Tableau2015" displayName="Tableau2015" ref="I5:M390" totalsRowShown="0" headerRowDxfId="58" dataDxfId="57" headerRowBorderDxfId="55" tableBorderDxfId="56" totalsRowBorderDxfId="54">
  <autoFilter ref="I5:M390" xr:uid="{3E2A9B30-E464-4A91-AA21-885B98283FAA}"/>
  <tableColumns count="5">
    <tableColumn id="1" xr3:uid="{DF04F93D-3093-4A87-B7ED-2F943C809AA0}" name="Période" dataDxfId="53"/>
    <tableColumn id="2" xr3:uid="{D8DFD620-E70C-4AD1-9E39-7D7975088D75}" name="Semaine" dataDxfId="52"/>
    <tableColumn id="3" xr3:uid="{97ECB026-086C-47A9-8DB6-82EFC6606B60}" name="Date" dataDxfId="51"/>
    <tableColumn id="4" xr3:uid="{CA9E6015-F063-44BD-AFF4-4BB5E885852B}" name="Cause des pertes1" dataDxfId="50"/>
    <tableColumn id="5" xr3:uid="{9D3F2E0D-B005-483D-A9EB-3B261F1AEBF6}" name="Pourcentage perte1" dataDxfId="4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C9DF2D-5226-46B7-BFB6-86518DCC5349}" name="Tableau1222" displayName="Tableau1222" ref="P5:T390" totalsRowShown="0" headerRowDxfId="48" headerRowBorderDxfId="46" tableBorderDxfId="47" totalsRowBorderDxfId="45">
  <autoFilter ref="P5:T390" xr:uid="{DEC9DF2D-5226-46B7-BFB6-86518DCC5349}"/>
  <tableColumns count="5">
    <tableColumn id="1" xr3:uid="{559A4491-A8AD-4EC6-8A4D-724DAB98B442}" name="Période" dataDxfId="44"/>
    <tableColumn id="2" xr3:uid="{ADED0C69-203B-4ECA-8485-ED7282FD356B}" name="Semaine" dataDxfId="43"/>
    <tableColumn id="3" xr3:uid="{0EA9EBF6-2C7B-4986-A1E1-2A425C1DD4C5}" name="Date" dataDxfId="42"/>
    <tableColumn id="4" xr3:uid="{5208BCB4-E83C-465E-A343-68C5FA499C6C}" name="Cause des pertes2" dataDxfId="41"/>
    <tableColumn id="5" xr3:uid="{E79441CF-C840-47A7-81CE-9A3679C64F50}" name="Pourcentage perte2" dataDxfId="4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3BAC8E3-79A4-4A61-B411-973562F6FC17}" name="Tableau1323" displayName="Tableau1323" ref="W5:AA390" totalsRowShown="0" headerRowDxfId="39" dataDxfId="38" headerRowBorderDxfId="36" tableBorderDxfId="37" totalsRowBorderDxfId="35">
  <autoFilter ref="W5:AA390" xr:uid="{E3BAC8E3-79A4-4A61-B411-973562F6FC17}"/>
  <tableColumns count="5">
    <tableColumn id="1" xr3:uid="{7954DB58-AF22-4D90-96C4-45B34699CC7A}" name="Période" dataDxfId="34"/>
    <tableColumn id="2" xr3:uid="{ECB14939-69DC-4A78-859C-94C1E1FAE396}" name="Semaine" dataDxfId="33"/>
    <tableColumn id="3" xr3:uid="{CA4B1B75-5F12-44AE-849F-9DCD69242A81}" name="Date" dataDxfId="32"/>
    <tableColumn id="4" xr3:uid="{A47FFCA0-5FF3-435F-AAFB-21364EA6B78F}" name="Cause des pertes3" dataDxfId="31"/>
    <tableColumn id="5" xr3:uid="{D598ADDA-5A5C-468E-894F-423B7C71A4C2}" name="Pourcentage perte3" dataDxfId="3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D2A384B-CAC9-4DC2-9F4B-302D6B180E40}" name="Tableau19" displayName="Tableau19" ref="B5:F302" totalsRowShown="0" headerRowDxfId="169" dataDxfId="167" headerRowBorderDxfId="168" tableBorderDxfId="166">
  <autoFilter ref="B5:F302" xr:uid="{1D2A384B-CAC9-4DC2-9F4B-302D6B180E40}"/>
  <tableColumns count="5">
    <tableColumn id="1" xr3:uid="{79017F96-5B81-4B6F-9B0E-02F443984456}" name="Période" dataDxfId="165"/>
    <tableColumn id="2" xr3:uid="{33419AA1-AC1A-400E-A572-D70A92C10AAA}" name="Semaine" dataDxfId="164"/>
    <tableColumn id="3" xr3:uid="{99AE900F-C47E-4A15-A7B4-AEC34C994C38}" name="Date" dataDxfId="163"/>
    <tableColumn id="4" xr3:uid="{0326896A-EB94-4CFF-985D-724D99E95DC4}" name="Cause des pertes" dataDxfId="162"/>
    <tableColumn id="5" xr3:uid="{E1B29C57-0D48-4FD5-9565-E451CFFC9FDC}" name="Pourcentage perte" dataDxfId="16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4050669-CFCF-43E0-B824-FE9DEAB05B1B}" name="Tableau20" displayName="Tableau20" ref="I5:M302" totalsRowShown="0" headerRowDxfId="107" dataDxfId="106" headerRowBorderDxfId="160" tableBorderDxfId="159" totalsRowBorderDxfId="158">
  <autoFilter ref="I5:M302" xr:uid="{04050669-CFCF-43E0-B824-FE9DEAB05B1B}"/>
  <tableColumns count="5">
    <tableColumn id="1" xr3:uid="{3CAB31F7-2CFD-4D13-845B-3740BB336D6F}" name="Période" dataDxfId="112"/>
    <tableColumn id="2" xr3:uid="{8744E2C6-5EE3-4F81-A0FE-AA6A9D561BFF}" name="Semaine" dataDxfId="111"/>
    <tableColumn id="3" xr3:uid="{521D6360-1715-4D22-9EE8-12778DD413AC}" name="Date" dataDxfId="110"/>
    <tableColumn id="4" xr3:uid="{EED73042-80D5-47DD-AAA1-82393DDEDD37}" name="Cause des pertes1" dataDxfId="109"/>
    <tableColumn id="5" xr3:uid="{CEFF4074-8DCB-4CA7-978C-38938FCB545F}" name="Pourcentage perte1" dataDxfId="10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383CF97-4A85-48D3-8D0C-3197DD7A73C7}" name="Tableau12" displayName="Tableau12" ref="P5:T302" totalsRowShown="0" headerRowDxfId="97" headerRowBorderDxfId="104" tableBorderDxfId="105" totalsRowBorderDxfId="103">
  <autoFilter ref="P5:T302" xr:uid="{2383CF97-4A85-48D3-8D0C-3197DD7A73C7}"/>
  <tableColumns count="5">
    <tableColumn id="1" xr3:uid="{E7B8B913-3906-4493-8B72-D7FD1778CFBD}" name="Période" dataDxfId="102"/>
    <tableColumn id="2" xr3:uid="{519E3128-BFC0-4D17-91E7-CC77EA614D29}" name="Semaine" dataDxfId="101"/>
    <tableColumn id="3" xr3:uid="{754613B2-C308-453E-87B0-BCB80CC699A6}" name="Date" dataDxfId="100"/>
    <tableColumn id="4" xr3:uid="{1C8F417C-1017-4788-A729-00498F4DC664}" name="Cause des pertes2" dataDxfId="99"/>
    <tableColumn id="5" xr3:uid="{FF0A1090-6A64-4150-A0FC-74321B999792}" name="Pourcentage perte2" dataDxfId="9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5E67CC0-DC41-409A-A6A8-9D04EB01F8A2}" name="Tableau13" displayName="Tableau13" ref="W5:AA302" totalsRowShown="0" headerRowDxfId="93" dataDxfId="87" headerRowBorderDxfId="95" tableBorderDxfId="96" totalsRowBorderDxfId="94">
  <autoFilter ref="W5:AA302" xr:uid="{75E67CC0-DC41-409A-A6A8-9D04EB01F8A2}"/>
  <tableColumns count="5">
    <tableColumn id="1" xr3:uid="{346E21ED-3B43-428F-B43B-C69ED9774688}" name="Période" dataDxfId="92"/>
    <tableColumn id="2" xr3:uid="{51A580F8-017D-4E53-9BDA-B413791803BF}" name="Semaine" dataDxfId="91"/>
    <tableColumn id="3" xr3:uid="{20F6DE19-8120-4381-84DD-7869DEB8D80C}" name="Date" dataDxfId="90"/>
    <tableColumn id="4" xr3:uid="{98FA0602-58C8-4B97-B8BA-851A748994B8}" name="Cause des pertes3" dataDxfId="89"/>
    <tableColumn id="5" xr3:uid="{0E75E91A-6843-4FA2-8767-5D353C8E2965}" name="Pourcentage perte3" dataDxfId="8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117" dataDxfId="116">
  <autoFilter ref="AI32:AK62" xr:uid="{5A5BA314-728F-41DF-B436-D7A736B66477}"/>
  <tableColumns count="3">
    <tableColumn id="1" xr3:uid="{DF8A1C01-18E8-494B-83B0-7679C44537BE}" name="Date" dataDxfId="115"/>
    <tableColumn id="2" xr3:uid="{430A7B71-3CE2-4D74-8DAF-18AED78B5B2D}" name="TRS" dataDxfId="114" dataCellStyle="Pourcentage"/>
    <tableColumn id="3" xr3:uid="{F1EF3F5F-838A-436F-8A45-EE6CDF2D8D01}" name="Qté" dataDxfId="1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94" totalsRowShown="0" headerRowDxfId="178" dataDxfId="177">
  <autoFilter ref="B5:H94" xr:uid="{C4480CF4-C52E-46FA-9FDF-CF9B3A0AF10E}"/>
  <tableColumns count="7">
    <tableColumn id="1" xr3:uid="{C8979906-7385-4F96-B2E7-4F8FC864FCF7}" name="Date" dataDxfId="176"/>
    <tableColumn id="2" xr3:uid="{C364A27F-09CB-402B-A1F2-43C609B28A7C}" name="Équipe" dataDxfId="175"/>
    <tableColumn id="3" xr3:uid="{1361715B-CE84-4C43-92F7-019565185AAA}" name="Machine" dataDxfId="174"/>
    <tableColumn id="4" xr3:uid="{E770DDB2-0CDE-42F9-A515-5F913C3C5CFA}" name="Arrêts" dataDxfId="173"/>
    <tableColumn id="5" xr3:uid="{95B5CA0A-A6B0-47A6-A582-77BA65A8C587}" name="Durées (m)" dataDxfId="172"/>
    <tableColumn id="6" xr3:uid="{43C12E68-90D4-42CF-BC19-E6722FF7D947}" name="Durées (h)" dataDxfId="171">
      <calculatedColumnFormula>Tableau2[[#This Row],[Durées (m)]]/60</calculatedColumnFormula>
    </tableColumn>
    <tableColumn id="8" xr3:uid="{FDF7BB73-1D0C-A241-A789-075E09936532}" name="pds" dataDxfId="17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49" totalsRowShown="0">
  <autoFilter ref="B5:H149" xr:uid="{894CCDAD-CDD6-465E-80D2-20AB554BBE4E}">
    <filterColumn colId="0">
      <filters>
        <dateGroupItem year="2025" month="3" day="31" dateTimeGrouping="day"/>
        <dateGroupItem year="2025" month="4" dateTimeGrouping="month"/>
      </filters>
    </filterColumn>
  </autoFilter>
  <tableColumns count="7">
    <tableColumn id="1" xr3:uid="{7C267BB5-CF9B-4D47-8B80-1FB9E42CA5FD}" name="Date" dataDxfId="157"/>
    <tableColumn id="2" xr3:uid="{8A871C23-BE6F-4F7B-B503-1F0217DD11F8}" name="Machine"/>
    <tableColumn id="3" xr3:uid="{E32C80A4-959D-4B04-8450-5951FACD7F0D}" name="TRS 1" dataDxfId="156" dataCellStyle="Pourcentage"/>
    <tableColumn id="4" xr3:uid="{04FDCF70-8941-43FF-9DFD-7BB25B382D43}" name="TRS 2 " dataDxfId="155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154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E77F9-6971-5543-8E10-89E0F2951626}" name="Tableau6" displayName="Tableau6" ref="B5:I41" totalsRowShown="0" dataDxfId="68">
  <autoFilter ref="B5:I41" xr:uid="{985E77F9-6971-5543-8E10-89E0F2951626}">
    <filterColumn colId="0">
      <filters>
        <filter val="Semaine 14"/>
      </filters>
    </filterColumn>
  </autoFilter>
  <tableColumns count="8">
    <tableColumn id="1" xr3:uid="{5FF3DE14-D01D-CC49-850B-BCDA13E32092}" name="Semaine" dataDxfId="73"/>
    <tableColumn id="2" xr3:uid="{D00B9277-446B-FC4B-A4F8-BAD0E1F999D5}" name="Machine " dataDxfId="29"/>
    <tableColumn id="3" xr3:uid="{B2D906ED-F0F7-9448-9AF1-A69813965A44}" name="Ref" dataDxfId="27"/>
    <tableColumn id="4" xr3:uid="{4D0E4E49-F3E9-404C-B205-D9C55910B9E1}" name="Objectif" dataDxfId="28"/>
    <tableColumn id="5" xr3:uid="{1FB481F5-4815-6245-A5D3-BCA9454FBAEF}" name="Qté produite" dataDxfId="72"/>
    <tableColumn id="6" xr3:uid="{6DAFD0A6-7665-B146-A89D-00902FC921DC}" name="Écart" dataDxfId="71"/>
    <tableColumn id="7" xr3:uid="{EB814DC3-DAC7-6B45-999C-1AC4C9E7E41E}" name="TRS" dataDxfId="70" dataCellStyle="Pourcentage"/>
    <tableColumn id="8" xr3:uid="{8F9ADACA-4E38-DD4D-8A59-7195BFF9DABC}" name="Commmentaire" dataDxfId="69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D9BF9C-7C05-4657-8AE0-6091C2727902}" name="Tableau716" displayName="Tableau716" ref="B5:H14" totalsRowShown="0" headerRowDxfId="148">
  <autoFilter ref="B5:H14" xr:uid="{E5D9BF9C-7C05-4657-8AE0-6091C2727902}"/>
  <tableColumns count="7">
    <tableColumn id="1" xr3:uid="{7AFB9F8A-D630-4A8F-9CB0-5B74964F7774}" name="Semaine" dataDxfId="147"/>
    <tableColumn id="2" xr3:uid="{D11CACCF-4143-4C46-842C-8ED75F766B96}" name="Réf1" dataDxfId="146"/>
    <tableColumn id="3" xr3:uid="{C9816E36-1199-4A93-8C7C-48502EE048CC}" name="Objectif1" dataDxfId="145"/>
    <tableColumn id="4" xr3:uid="{EBF39F68-AFA5-4863-B87A-DEB243692774}" name="Qté produite1" dataDxfId="144"/>
    <tableColumn id="5" xr3:uid="{7943FFCA-75A3-43B0-A37C-77B894D4173A}" name="Écart1" dataDxfId="143">
      <calculatedColumnFormula>D6-E6</calculatedColumnFormula>
    </tableColumn>
    <tableColumn id="6" xr3:uid="{8B3A961C-AEAC-4689-9FBF-2A2848233C6C}" name="TRS1" dataDxfId="86" dataCellStyle="Pourcentage"/>
    <tableColumn id="7" xr3:uid="{5F27CC3E-57D9-448C-A7C2-863513636B05}" name="cible" dataDxfId="85" dataCellStyle="Pourcentag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EA5C38E-4483-4ED8-8654-7E5703C6B5E3}" name="Tableau817" displayName="Tableau817" ref="J5:P14" totalsRowShown="0" dataDxfId="81">
  <autoFilter ref="J5:P14" xr:uid="{9EA5C38E-4483-4ED8-8654-7E5703C6B5E3}"/>
  <tableColumns count="7">
    <tableColumn id="1" xr3:uid="{8634DF5A-BDD0-44E0-B2F8-824CDA3585AC}" name="Semaine"/>
    <tableColumn id="2" xr3:uid="{6061383C-DBED-4C04-AED9-0E95F4101B95}" name="Réf2" dataDxfId="84"/>
    <tableColumn id="3" xr3:uid="{EB379F84-3BC0-4910-9719-16E6D625BD9C}" name="Objectif2" dataDxfId="142"/>
    <tableColumn id="4" xr3:uid="{ACF85C91-2D28-487D-93B6-24F5453829A8}" name="Qté produite2" dataDxfId="141"/>
    <tableColumn id="5" xr3:uid="{704C4C48-4C20-48B8-952B-C3EBE598B497}" name="Écart2" dataDxfId="140">
      <calculatedColumnFormula>L6-M6</calculatedColumnFormula>
    </tableColumn>
    <tableColumn id="6" xr3:uid="{F5285AFB-C095-4040-96E4-B12FACED2127}" name="TRS2" dataDxfId="83" dataCellStyle="Pourcentage"/>
    <tableColumn id="7" xr3:uid="{DDCFE673-DEB4-4997-A41F-3A4A4FB362E5}" name="cible" dataDxfId="82" dataCellStyle="Pou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BCA9D9-FB3F-4B88-9930-D44D9A01DA5D}" name="Tableau918" displayName="Tableau918" ref="R5:X14" totalsRowShown="0" headerRowDxfId="80" dataDxfId="77">
  <autoFilter ref="R5:X14" xr:uid="{63BCA9D9-FB3F-4B88-9930-D44D9A01DA5D}"/>
  <tableColumns count="7">
    <tableColumn id="1" xr3:uid="{A4689EBE-8722-43A3-9136-407AA1CF72AC}" name="Semaine" dataDxfId="139"/>
    <tableColumn id="2" xr3:uid="{D018879B-C8DB-4D6E-B1AA-4F0C92C87600}" name="Réf3" dataDxfId="138"/>
    <tableColumn id="3" xr3:uid="{0FF09013-0E11-421C-9C78-14A4ABE15252}" name="Objectif3" dataDxfId="137"/>
    <tableColumn id="4" xr3:uid="{190690ED-7BAF-49FD-98DA-148E0D6302DF}" name="Qté produite3" dataDxfId="136"/>
    <tableColumn id="5" xr3:uid="{EC4E0CDB-099C-48C2-B552-91AB6E0D57B7}" name="Écart3" dataDxfId="135">
      <calculatedColumnFormula>T6-U6</calculatedColumnFormula>
    </tableColumn>
    <tableColumn id="6" xr3:uid="{D06A29BD-070B-4B33-B65D-D774E668FA55}" name="TRS3" dataDxfId="79" dataCellStyle="Pourcentage"/>
    <tableColumn id="7" xr3:uid="{9ACFF48E-805D-41E2-9DA2-BB6DB194D41C}" name="cible" dataDxfId="78" dataCellStyle="Pou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C7A7288-B153-47DC-9401-F3FEA11D7722}" name="Tableau1019" displayName="Tableau1019" ref="Z5:AF14" totalsRowShown="0" headerRowDxfId="134" dataDxfId="74">
  <autoFilter ref="Z5:AF14" xr:uid="{BC7A7288-B153-47DC-9401-F3FEA11D7722}"/>
  <tableColumns count="7">
    <tableColumn id="1" xr3:uid="{F37F7FD3-BF69-4680-94BE-C360D35C4855}" name="Semaine" dataDxfId="133"/>
    <tableColumn id="2" xr3:uid="{2E92BB22-FAA7-4A53-91C2-0292B22606A1}" name="Réf4" dataDxfId="132"/>
    <tableColumn id="3" xr3:uid="{B0B7729F-D9B7-4F92-B1AC-A57D1A7C44A6}" name="Objectif4" dataDxfId="131"/>
    <tableColumn id="4" xr3:uid="{872141A5-5901-40A2-BE74-FA65CD0BC30F}" name="Qté produite4" dataDxfId="130"/>
    <tableColumn id="5" xr3:uid="{8A7A7A3E-6389-4399-A104-9871A30D2622}" name="Écart4" dataDxfId="129"/>
    <tableColumn id="6" xr3:uid="{13D95DB4-10A5-45DE-9BC7-EB0754FA059A}" name="TRS4" dataDxfId="76" dataCellStyle="Pourcentage"/>
    <tableColumn id="7" xr3:uid="{E9692B3E-B8A1-49EB-8990-638B4BDF9E92}" name="cible" dataDxfId="75" dataCellStyle="Pou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70D16-E158-5D42-A304-3943D42765B5}" name="Tableau5" displayName="Tableau5" ref="B5:D15" totalsRowShown="0" headerRowDxfId="153" dataDxfId="152">
  <autoFilter ref="B5:D15" xr:uid="{A0A70D16-E158-5D42-A304-3943D42765B5}"/>
  <sortState xmlns:xlrd2="http://schemas.microsoft.com/office/spreadsheetml/2017/richdata2" ref="B6:D15">
    <sortCondition descending="1" ref="C5:C15"/>
  </sortState>
  <tableColumns count="3">
    <tableColumn id="1" xr3:uid="{89A7542E-1751-CB40-B649-E24A7F3492D9}" name="Arrêts" dataDxfId="151"/>
    <tableColumn id="2" xr3:uid="{493BB54B-9250-2D4B-B6C7-D5E559092A71}" name="Durées (m)" dataDxfId="150"/>
    <tableColumn id="3" xr3:uid="{0482A10B-5D20-934F-9D71-A1713F93DF2F}" name="PC" dataDxfId="149" dataCellStyle="Pou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3-01T00:00:00" endDate="2025-03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zoomScaleNormal="100" workbookViewId="0">
      <selection activeCell="B5" sqref="B5"/>
    </sheetView>
  </sheetViews>
  <sheetFormatPr baseColWidth="10" defaultRowHeight="14.4" x14ac:dyDescent="0.3"/>
  <sheetData>
    <row r="34" spans="1:1" x14ac:dyDescent="0.3">
      <c r="A34" t="s">
        <v>102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22"/>
  <sheetViews>
    <sheetView workbookViewId="0">
      <selection activeCell="B5" sqref="B4:B7"/>
    </sheetView>
  </sheetViews>
  <sheetFormatPr baseColWidth="10" defaultRowHeight="14.4" x14ac:dyDescent="0.3"/>
  <cols>
    <col min="2" max="2" width="19.5546875" bestFit="1" customWidth="1"/>
    <col min="3" max="3" width="15.5546875" bestFit="1" customWidth="1"/>
    <col min="4" max="5" width="2.77734375" customWidth="1"/>
    <col min="7" max="7" width="4" customWidth="1"/>
    <col min="8" max="8" width="3.77734375" customWidth="1"/>
    <col min="9" max="9" width="21" bestFit="1" customWidth="1"/>
    <col min="10" max="10" width="19.44140625" bestFit="1" customWidth="1"/>
    <col min="11" max="11" width="8.6640625" customWidth="1"/>
    <col min="12" max="12" width="5.77734375" customWidth="1"/>
    <col min="13" max="13" width="4.44140625" customWidth="1"/>
    <col min="14" max="14" width="19.5546875" bestFit="1" customWidth="1"/>
    <col min="15" max="15" width="19.44140625" bestFit="1" customWidth="1"/>
    <col min="16" max="16" width="18.77734375" bestFit="1" customWidth="1"/>
    <col min="17" max="18" width="2.77734375" customWidth="1"/>
    <col min="19" max="19" width="19.5546875" bestFit="1" customWidth="1"/>
    <col min="20" max="20" width="14.6640625" bestFit="1" customWidth="1"/>
    <col min="21" max="21" width="15" bestFit="1" customWidth="1"/>
    <col min="22" max="22" width="23" bestFit="1" customWidth="1"/>
    <col min="23" max="23" width="19.88671875" bestFit="1" customWidth="1"/>
    <col min="24" max="24" width="21.88671875" bestFit="1" customWidth="1"/>
    <col min="28" max="28" width="19.5546875" bestFit="1" customWidth="1"/>
    <col min="29" max="29" width="15.109375" bestFit="1" customWidth="1"/>
    <col min="30" max="30" width="15" bestFit="1" customWidth="1"/>
    <col min="31" max="31" width="23" bestFit="1" customWidth="1"/>
    <col min="32" max="32" width="19.88671875" bestFit="1" customWidth="1"/>
    <col min="33" max="33" width="21.88671875" bestFit="1" customWidth="1"/>
    <col min="37" max="37" width="19.5546875" bestFit="1" customWidth="1"/>
    <col min="38" max="38" width="15.109375" bestFit="1" customWidth="1"/>
    <col min="39" max="39" width="15" bestFit="1" customWidth="1"/>
    <col min="40" max="40" width="23" bestFit="1" customWidth="1"/>
    <col min="41" max="41" width="19.88671875" bestFit="1" customWidth="1"/>
    <col min="42" max="42" width="21.88671875" bestFit="1" customWidth="1"/>
    <col min="45" max="45" width="19.5546875" bestFit="1" customWidth="1"/>
    <col min="46" max="46" width="15.109375" bestFit="1" customWidth="1"/>
    <col min="47" max="47" width="15" bestFit="1" customWidth="1"/>
    <col min="48" max="48" width="23" bestFit="1" customWidth="1"/>
    <col min="49" max="49" width="19.88671875" bestFit="1" customWidth="1"/>
    <col min="50" max="50" width="21.88671875" bestFit="1" customWidth="1"/>
    <col min="54" max="54" width="20.77734375" bestFit="1" customWidth="1"/>
    <col min="55" max="55" width="15.44140625" bestFit="1" customWidth="1"/>
    <col min="56" max="56" width="24.109375" bestFit="1" customWidth="1"/>
    <col min="59" max="59" width="20.77734375" bestFit="1" customWidth="1"/>
    <col min="60" max="60" width="15.77734375" bestFit="1" customWidth="1"/>
    <col min="61" max="61" width="24.109375" bestFit="1" customWidth="1"/>
    <col min="64" max="64" width="20.77734375" bestFit="1" customWidth="1"/>
    <col min="65" max="65" width="15.77734375" bestFit="1" customWidth="1"/>
    <col min="66" max="66" width="24.109375" bestFit="1" customWidth="1"/>
    <col min="69" max="69" width="20.77734375" bestFit="1" customWidth="1"/>
    <col min="70" max="70" width="15.77734375" bestFit="1" customWidth="1"/>
    <col min="71" max="71" width="24.109375" bestFit="1" customWidth="1"/>
  </cols>
  <sheetData>
    <row r="1" spans="2:71" x14ac:dyDescent="0.3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3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3">
      <c r="B4" s="61" t="s">
        <v>12</v>
      </c>
      <c r="C4" s="82">
        <v>34</v>
      </c>
      <c r="F4" t="s">
        <v>64</v>
      </c>
      <c r="G4">
        <f>GETPIVOTDATA("Arrêts",$B$3)</f>
        <v>89</v>
      </c>
      <c r="I4" s="61" t="s">
        <v>16</v>
      </c>
      <c r="J4" s="63">
        <v>1146</v>
      </c>
      <c r="K4" t="s">
        <v>65</v>
      </c>
      <c r="L4">
        <f>GETPIVOTDATA("Durées (m)",$I$3)/60</f>
        <v>140.28333333333333</v>
      </c>
      <c r="N4" s="61" t="s">
        <v>12</v>
      </c>
      <c r="O4" s="82">
        <v>4090</v>
      </c>
      <c r="P4" s="62">
        <v>68.166666666666671</v>
      </c>
      <c r="S4" s="64">
        <v>45740</v>
      </c>
      <c r="T4" s="65">
        <v>1</v>
      </c>
      <c r="U4" s="65">
        <v>0.99</v>
      </c>
      <c r="V4" s="82">
        <v>12570</v>
      </c>
      <c r="W4" s="82">
        <v>3560</v>
      </c>
      <c r="X4" s="82">
        <v>16130</v>
      </c>
      <c r="Y4" t="s">
        <v>71</v>
      </c>
      <c r="Z4" s="1">
        <f>GETPIVOTDATA("Somme de TRS 1",$S$3)</f>
        <v>1</v>
      </c>
      <c r="AB4" s="64">
        <v>45740</v>
      </c>
      <c r="AC4" s="65">
        <v>0.56000000000000005</v>
      </c>
      <c r="AD4" s="65">
        <v>0.37</v>
      </c>
      <c r="AE4" s="82">
        <v>9875</v>
      </c>
      <c r="AF4" s="82">
        <v>0</v>
      </c>
      <c r="AG4" s="82">
        <v>9875</v>
      </c>
      <c r="AH4" t="s">
        <v>71</v>
      </c>
      <c r="AI4" s="1">
        <f>GETPIVOTDATA("Somme de TRS 1",$AB$3)</f>
        <v>0.56000000000000005</v>
      </c>
      <c r="AK4" s="64">
        <v>45740</v>
      </c>
      <c r="AL4" s="65">
        <v>0.78</v>
      </c>
      <c r="AM4" s="65">
        <v>0.81</v>
      </c>
      <c r="AN4" s="82">
        <v>8985</v>
      </c>
      <c r="AO4" s="82">
        <v>4970</v>
      </c>
      <c r="AP4" s="82">
        <v>13955</v>
      </c>
      <c r="AQ4" t="s">
        <v>71</v>
      </c>
      <c r="AR4" s="1">
        <f>GETPIVOTDATA("Somme de TRS 1",$AK$3)</f>
        <v>0.78</v>
      </c>
      <c r="AS4" s="64">
        <v>45740</v>
      </c>
      <c r="AT4" s="65">
        <v>0.44</v>
      </c>
      <c r="AU4" s="65">
        <v>0.45</v>
      </c>
      <c r="AV4" s="82">
        <v>7733</v>
      </c>
      <c r="AW4" s="82">
        <v>4075</v>
      </c>
      <c r="AX4" s="82">
        <v>11808</v>
      </c>
      <c r="AY4" t="s">
        <v>71</v>
      </c>
      <c r="AZ4" s="1">
        <f>GETPIVOTDATA("Somme de TRS 1",$AS$3)</f>
        <v>0.44</v>
      </c>
      <c r="BB4" s="64">
        <v>45719</v>
      </c>
      <c r="BC4" s="65">
        <v>0.88</v>
      </c>
      <c r="BD4" s="82">
        <v>10150</v>
      </c>
      <c r="BG4" s="64">
        <v>45719</v>
      </c>
      <c r="BH4" s="65">
        <v>0.74</v>
      </c>
      <c r="BI4" s="82">
        <v>13051</v>
      </c>
      <c r="BL4" s="64">
        <v>45719</v>
      </c>
      <c r="BM4" s="65">
        <v>0</v>
      </c>
      <c r="BN4" s="82">
        <v>0</v>
      </c>
      <c r="BQ4" s="64">
        <v>45719</v>
      </c>
      <c r="BR4" s="65">
        <v>0.81</v>
      </c>
      <c r="BS4" s="82">
        <v>14246</v>
      </c>
    </row>
    <row r="5" spans="2:71" x14ac:dyDescent="0.3">
      <c r="B5" s="61" t="s">
        <v>15</v>
      </c>
      <c r="C5" s="82">
        <v>34</v>
      </c>
      <c r="I5" s="61" t="s">
        <v>20</v>
      </c>
      <c r="J5" s="63">
        <v>310</v>
      </c>
      <c r="L5" s="62">
        <f>L4/24</f>
        <v>5.8451388888888891</v>
      </c>
      <c r="N5" s="61" t="s">
        <v>15</v>
      </c>
      <c r="O5" s="82">
        <v>2141</v>
      </c>
      <c r="P5" s="62">
        <v>35.68333333333333</v>
      </c>
      <c r="S5" s="64" t="s">
        <v>60</v>
      </c>
      <c r="T5" s="65">
        <v>1</v>
      </c>
      <c r="U5" s="65">
        <v>0.99</v>
      </c>
      <c r="V5" s="82">
        <v>12570</v>
      </c>
      <c r="W5" s="82">
        <v>3560</v>
      </c>
      <c r="X5" s="82">
        <v>16130</v>
      </c>
      <c r="Y5" t="s">
        <v>72</v>
      </c>
      <c r="Z5" s="1">
        <f>GETPIVOTDATA("Somme de TRS 2 ",$S$3)</f>
        <v>0.99</v>
      </c>
      <c r="AB5" s="64" t="s">
        <v>60</v>
      </c>
      <c r="AC5" s="65">
        <v>0.56000000000000005</v>
      </c>
      <c r="AD5" s="65">
        <v>0.37</v>
      </c>
      <c r="AE5" s="82">
        <v>9875</v>
      </c>
      <c r="AF5" s="82">
        <v>0</v>
      </c>
      <c r="AG5" s="82">
        <v>9875</v>
      </c>
      <c r="AH5" t="s">
        <v>72</v>
      </c>
      <c r="AI5" s="1">
        <f>GETPIVOTDATA("Somme de TRS 2 ",$AB$3)</f>
        <v>0.37</v>
      </c>
      <c r="AK5" s="64" t="s">
        <v>60</v>
      </c>
      <c r="AL5" s="65">
        <v>0.78</v>
      </c>
      <c r="AM5" s="65">
        <v>0.81</v>
      </c>
      <c r="AN5" s="82">
        <v>8985</v>
      </c>
      <c r="AO5" s="82">
        <v>4970</v>
      </c>
      <c r="AP5" s="82">
        <v>13955</v>
      </c>
      <c r="AQ5" t="s">
        <v>72</v>
      </c>
      <c r="AR5" s="1">
        <f>GETPIVOTDATA("Somme de TRS 2 ",$AK$3)</f>
        <v>0.81</v>
      </c>
      <c r="AS5" s="64" t="s">
        <v>60</v>
      </c>
      <c r="AT5" s="65">
        <v>0.44</v>
      </c>
      <c r="AU5" s="65">
        <v>0.45</v>
      </c>
      <c r="AV5" s="82">
        <v>7733</v>
      </c>
      <c r="AW5" s="82">
        <v>4075</v>
      </c>
      <c r="AX5" s="82">
        <v>11808</v>
      </c>
      <c r="AY5" t="s">
        <v>72</v>
      </c>
      <c r="AZ5" s="1">
        <f>GETPIVOTDATA("Somme de TRS 2 ",$AS$3)</f>
        <v>0.45</v>
      </c>
      <c r="BB5" s="64">
        <v>45720</v>
      </c>
      <c r="BC5" s="65">
        <v>0.25</v>
      </c>
      <c r="BD5" s="82">
        <v>2888</v>
      </c>
      <c r="BG5" s="64">
        <v>45720</v>
      </c>
      <c r="BH5" s="65">
        <v>0.82</v>
      </c>
      <c r="BI5" s="82">
        <v>14372</v>
      </c>
      <c r="BL5" s="64">
        <v>45720</v>
      </c>
      <c r="BM5" s="65">
        <v>0</v>
      </c>
      <c r="BN5" s="82">
        <v>0</v>
      </c>
      <c r="BQ5" s="64">
        <v>45720</v>
      </c>
      <c r="BR5" s="65">
        <v>0.76</v>
      </c>
      <c r="BS5" s="82">
        <v>13345</v>
      </c>
    </row>
    <row r="6" spans="2:71" x14ac:dyDescent="0.3">
      <c r="B6" s="61" t="s">
        <v>14</v>
      </c>
      <c r="C6" s="82">
        <v>11</v>
      </c>
      <c r="I6" s="61" t="s">
        <v>17</v>
      </c>
      <c r="J6" s="63">
        <v>2238</v>
      </c>
      <c r="N6" s="61" t="s">
        <v>14</v>
      </c>
      <c r="O6" s="82">
        <v>510</v>
      </c>
      <c r="P6" s="62">
        <v>8.5</v>
      </c>
      <c r="Y6" t="s">
        <v>73</v>
      </c>
      <c r="Z6">
        <f>GETPIVOTDATA("Somme de Quantité E1+E2",$S$3)</f>
        <v>12570</v>
      </c>
      <c r="AH6" t="s">
        <v>73</v>
      </c>
      <c r="AI6">
        <f>GETPIVOTDATA("Somme de Quantité E1+E2",$AB$3)</f>
        <v>9875</v>
      </c>
      <c r="AQ6" t="s">
        <v>73</v>
      </c>
      <c r="AR6">
        <f>GETPIVOTDATA("Somme de Quantité E1+E2",$AK$3)</f>
        <v>8985</v>
      </c>
      <c r="AY6" t="s">
        <v>73</v>
      </c>
      <c r="AZ6">
        <f>GETPIVOTDATA("Somme de Quantité E1+E2",$AS$3)</f>
        <v>7733</v>
      </c>
      <c r="BB6" s="64">
        <v>45721</v>
      </c>
      <c r="BC6" s="65">
        <v>0.56999999999999995</v>
      </c>
      <c r="BD6" s="82">
        <v>7155</v>
      </c>
      <c r="BG6" s="64">
        <v>45721</v>
      </c>
      <c r="BH6" s="65">
        <v>0.73</v>
      </c>
      <c r="BI6" s="82">
        <v>12925</v>
      </c>
      <c r="BL6" s="64">
        <v>45721</v>
      </c>
      <c r="BM6" s="65">
        <v>0</v>
      </c>
      <c r="BN6" s="82">
        <v>0</v>
      </c>
      <c r="BQ6" s="64">
        <v>45721</v>
      </c>
      <c r="BR6" s="65">
        <v>0.67</v>
      </c>
      <c r="BS6" s="82">
        <v>11808</v>
      </c>
    </row>
    <row r="7" spans="2:71" x14ac:dyDescent="0.3">
      <c r="B7" s="61" t="s">
        <v>4</v>
      </c>
      <c r="C7" s="82">
        <v>10</v>
      </c>
      <c r="I7" s="61" t="s">
        <v>92</v>
      </c>
      <c r="J7" s="63">
        <v>2520</v>
      </c>
      <c r="N7" s="61" t="s">
        <v>4</v>
      </c>
      <c r="O7" s="82">
        <v>1676</v>
      </c>
      <c r="P7" s="62">
        <v>27.93333333333333</v>
      </c>
      <c r="Y7" t="s">
        <v>74</v>
      </c>
      <c r="Z7">
        <f>GETPIVOTDATA("Somme de Quantité E3",$S$3)</f>
        <v>3560</v>
      </c>
      <c r="AH7" t="s">
        <v>74</v>
      </c>
      <c r="AI7">
        <f>GETPIVOTDATA("Somme de Quantité E3",$AB$3)</f>
        <v>0</v>
      </c>
      <c r="AQ7" t="s">
        <v>74</v>
      </c>
      <c r="AR7">
        <f>GETPIVOTDATA("Somme de Quantité E3",$AK$3)</f>
        <v>4970</v>
      </c>
      <c r="AY7" t="s">
        <v>74</v>
      </c>
      <c r="AZ7">
        <f>GETPIVOTDATA("Somme de Quantité E3",$AS$3)</f>
        <v>4075</v>
      </c>
      <c r="BB7" s="64">
        <v>45722</v>
      </c>
      <c r="BC7" s="65">
        <v>0.82</v>
      </c>
      <c r="BD7" s="82">
        <v>9500</v>
      </c>
      <c r="BG7" s="64">
        <v>45722</v>
      </c>
      <c r="BH7" s="65">
        <v>0.24</v>
      </c>
      <c r="BI7" s="82">
        <v>4260</v>
      </c>
      <c r="BL7" s="64">
        <v>45722</v>
      </c>
      <c r="BM7" s="65">
        <v>0</v>
      </c>
      <c r="BN7" s="82">
        <v>0</v>
      </c>
      <c r="BQ7" s="64">
        <v>45722</v>
      </c>
      <c r="BR7" s="65">
        <v>0.41</v>
      </c>
      <c r="BS7" s="82">
        <v>7160</v>
      </c>
    </row>
    <row r="8" spans="2:71" x14ac:dyDescent="0.3">
      <c r="B8" s="61" t="s">
        <v>60</v>
      </c>
      <c r="C8" s="82">
        <v>89</v>
      </c>
      <c r="I8" s="61" t="s">
        <v>93</v>
      </c>
      <c r="J8" s="63">
        <v>1523</v>
      </c>
      <c r="N8" s="61" t="s">
        <v>60</v>
      </c>
      <c r="O8" s="82">
        <v>8417</v>
      </c>
      <c r="P8" s="82">
        <v>140.28333333333333</v>
      </c>
      <c r="Y8" t="s">
        <v>75</v>
      </c>
      <c r="Z8">
        <f>GETPIVOTDATA("Somme de Quantité total",$S$3)</f>
        <v>16130</v>
      </c>
      <c r="AH8" t="s">
        <v>75</v>
      </c>
      <c r="AI8">
        <f>GETPIVOTDATA("Somme de Quantité total",$AB$3)</f>
        <v>9875</v>
      </c>
      <c r="AQ8" t="s">
        <v>75</v>
      </c>
      <c r="AR8">
        <f>GETPIVOTDATA("Somme de Quantité total",$AK$3)</f>
        <v>13955</v>
      </c>
      <c r="AY8" t="s">
        <v>75</v>
      </c>
      <c r="AZ8">
        <f>GETPIVOTDATA("Somme de Quantité total",$AS$3)</f>
        <v>11808</v>
      </c>
      <c r="BB8" s="64">
        <v>45723</v>
      </c>
      <c r="BC8" s="65">
        <v>1</v>
      </c>
      <c r="BD8" s="82">
        <v>13726</v>
      </c>
      <c r="BG8" s="64">
        <v>45723</v>
      </c>
      <c r="BH8" s="65">
        <v>1</v>
      </c>
      <c r="BI8" s="82">
        <v>7460</v>
      </c>
      <c r="BL8" s="64">
        <v>45723</v>
      </c>
      <c r="BM8" s="65">
        <v>0</v>
      </c>
      <c r="BN8" s="82">
        <v>0</v>
      </c>
      <c r="BQ8" s="64">
        <v>45723</v>
      </c>
      <c r="BR8" s="65">
        <v>1</v>
      </c>
      <c r="BS8" s="82">
        <v>7935</v>
      </c>
    </row>
    <row r="9" spans="2:71" x14ac:dyDescent="0.3">
      <c r="I9" s="61" t="s">
        <v>95</v>
      </c>
      <c r="J9" s="63">
        <v>280</v>
      </c>
      <c r="BB9" s="64">
        <v>45726</v>
      </c>
      <c r="BC9" s="65">
        <v>0</v>
      </c>
      <c r="BD9" s="82">
        <v>0</v>
      </c>
      <c r="BG9" s="64">
        <v>45726</v>
      </c>
      <c r="BH9" s="65">
        <v>0.62</v>
      </c>
      <c r="BI9" s="82">
        <v>10800</v>
      </c>
      <c r="BL9" s="64">
        <v>45726</v>
      </c>
      <c r="BM9" s="65">
        <v>0</v>
      </c>
      <c r="BN9" s="82">
        <v>0</v>
      </c>
      <c r="BQ9" s="64">
        <v>45726</v>
      </c>
      <c r="BR9" s="65">
        <v>0.66</v>
      </c>
      <c r="BS9" s="82">
        <v>11500</v>
      </c>
    </row>
    <row r="10" spans="2:71" x14ac:dyDescent="0.3">
      <c r="I10" s="61" t="s">
        <v>96</v>
      </c>
      <c r="J10" s="63">
        <v>60</v>
      </c>
      <c r="BB10" s="64">
        <v>45727</v>
      </c>
      <c r="BC10" s="65">
        <v>0.96</v>
      </c>
      <c r="BD10" s="82">
        <v>10050</v>
      </c>
      <c r="BG10" s="64">
        <v>45727</v>
      </c>
      <c r="BH10" s="65">
        <v>0.82</v>
      </c>
      <c r="BI10" s="82">
        <v>14403</v>
      </c>
      <c r="BL10" s="64">
        <v>45727</v>
      </c>
      <c r="BM10" s="65">
        <v>0</v>
      </c>
      <c r="BN10" s="82">
        <v>0</v>
      </c>
      <c r="BQ10" s="64">
        <v>45727</v>
      </c>
      <c r="BR10" s="65">
        <v>0.9</v>
      </c>
      <c r="BS10" s="82">
        <v>15776</v>
      </c>
    </row>
    <row r="11" spans="2:71" x14ac:dyDescent="0.3">
      <c r="I11" s="61" t="s">
        <v>97</v>
      </c>
      <c r="J11" s="63">
        <v>100</v>
      </c>
      <c r="BB11" s="64">
        <v>45728</v>
      </c>
      <c r="BC11" s="65">
        <v>0.98</v>
      </c>
      <c r="BD11" s="82">
        <v>12660</v>
      </c>
      <c r="BG11" s="64">
        <v>45728</v>
      </c>
      <c r="BH11" s="65">
        <v>0.84</v>
      </c>
      <c r="BI11" s="82">
        <v>14750</v>
      </c>
      <c r="BL11" s="64">
        <v>45728</v>
      </c>
      <c r="BM11" s="65">
        <v>0</v>
      </c>
      <c r="BN11" s="82">
        <v>0</v>
      </c>
      <c r="BQ11" s="64">
        <v>45728</v>
      </c>
      <c r="BR11" s="65">
        <v>0.81</v>
      </c>
      <c r="BS11" s="82">
        <v>14340</v>
      </c>
    </row>
    <row r="12" spans="2:71" x14ac:dyDescent="0.3">
      <c r="I12" s="61" t="s">
        <v>100</v>
      </c>
      <c r="J12" s="63">
        <v>140</v>
      </c>
      <c r="BB12" s="64">
        <v>45729</v>
      </c>
      <c r="BC12" s="65">
        <v>1</v>
      </c>
      <c r="BD12" s="82">
        <v>12928</v>
      </c>
      <c r="BG12" s="64">
        <v>45729</v>
      </c>
      <c r="BH12" s="65">
        <v>0.64</v>
      </c>
      <c r="BI12" s="82">
        <v>11180</v>
      </c>
      <c r="BL12" s="64">
        <v>45729</v>
      </c>
      <c r="BM12" s="65">
        <v>0</v>
      </c>
      <c r="BN12" s="82">
        <v>0</v>
      </c>
      <c r="BQ12" s="64">
        <v>45729</v>
      </c>
      <c r="BR12" s="65">
        <v>0.82</v>
      </c>
      <c r="BS12" s="82">
        <v>14470</v>
      </c>
    </row>
    <row r="13" spans="2:71" x14ac:dyDescent="0.3">
      <c r="I13" s="61" t="s">
        <v>103</v>
      </c>
      <c r="J13" s="63">
        <v>100</v>
      </c>
      <c r="BB13" s="64">
        <v>45733</v>
      </c>
      <c r="BC13" s="65">
        <v>0</v>
      </c>
      <c r="BD13" s="82">
        <v>0</v>
      </c>
      <c r="BG13" s="64">
        <v>45733</v>
      </c>
      <c r="BH13" s="65">
        <v>0.33</v>
      </c>
      <c r="BI13" s="82">
        <v>5775</v>
      </c>
      <c r="BL13" s="64">
        <v>45733</v>
      </c>
      <c r="BM13" s="65">
        <v>0.88</v>
      </c>
      <c r="BN13" s="82">
        <v>10138</v>
      </c>
      <c r="BQ13" s="64">
        <v>45733</v>
      </c>
      <c r="BR13" s="65">
        <v>0.55000000000000004</v>
      </c>
      <c r="BS13" s="82">
        <v>9700</v>
      </c>
    </row>
    <row r="14" spans="2:71" x14ac:dyDescent="0.3">
      <c r="I14" s="61" t="s">
        <v>60</v>
      </c>
      <c r="J14" s="82">
        <v>8417</v>
      </c>
      <c r="BB14" s="64">
        <v>45734</v>
      </c>
      <c r="BC14" s="65">
        <v>0</v>
      </c>
      <c r="BD14" s="82">
        <v>0</v>
      </c>
      <c r="BG14" s="64">
        <v>45734</v>
      </c>
      <c r="BH14" s="65">
        <v>0.66</v>
      </c>
      <c r="BI14" s="82">
        <v>11620</v>
      </c>
      <c r="BL14" s="64">
        <v>45734</v>
      </c>
      <c r="BM14" s="65">
        <v>0.78</v>
      </c>
      <c r="BN14" s="82">
        <v>8970</v>
      </c>
      <c r="BQ14" s="64">
        <v>45734</v>
      </c>
      <c r="BR14" s="65">
        <v>0.83</v>
      </c>
      <c r="BS14" s="82">
        <v>14680</v>
      </c>
    </row>
    <row r="15" spans="2:71" x14ac:dyDescent="0.3">
      <c r="BB15" s="64">
        <v>45735</v>
      </c>
      <c r="BC15" s="65">
        <v>0.32</v>
      </c>
      <c r="BD15" s="82">
        <v>2210</v>
      </c>
      <c r="BG15" s="64">
        <v>45735</v>
      </c>
      <c r="BH15" s="65">
        <v>0.7</v>
      </c>
      <c r="BI15" s="82">
        <v>12235</v>
      </c>
      <c r="BL15" s="64">
        <v>45735</v>
      </c>
      <c r="BM15" s="65">
        <v>0.95</v>
      </c>
      <c r="BN15" s="82">
        <v>10930</v>
      </c>
      <c r="BQ15" s="64">
        <v>45735</v>
      </c>
      <c r="BR15" s="65">
        <v>0.9</v>
      </c>
      <c r="BS15" s="82">
        <v>15800</v>
      </c>
    </row>
    <row r="16" spans="2:71" x14ac:dyDescent="0.3">
      <c r="BB16" s="64">
        <v>45736</v>
      </c>
      <c r="BC16" s="65">
        <v>0.88</v>
      </c>
      <c r="BD16" s="82">
        <v>6484</v>
      </c>
      <c r="BG16" s="64">
        <v>45736</v>
      </c>
      <c r="BH16" s="65">
        <v>0.48</v>
      </c>
      <c r="BI16" s="82">
        <v>8485</v>
      </c>
      <c r="BL16" s="64">
        <v>45736</v>
      </c>
      <c r="BM16" s="65">
        <v>0.56000000000000005</v>
      </c>
      <c r="BN16" s="82">
        <v>6425</v>
      </c>
      <c r="BQ16" s="64">
        <v>45736</v>
      </c>
      <c r="BR16" s="65">
        <v>0.92</v>
      </c>
      <c r="BS16" s="82">
        <v>16240</v>
      </c>
    </row>
    <row r="17" spans="54:71" x14ac:dyDescent="0.3">
      <c r="BB17" s="64">
        <v>45740</v>
      </c>
      <c r="BC17" s="65">
        <v>1</v>
      </c>
      <c r="BD17" s="82">
        <v>12570</v>
      </c>
      <c r="BG17" s="64">
        <v>45740</v>
      </c>
      <c r="BH17" s="65">
        <v>0.56000000000000005</v>
      </c>
      <c r="BI17" s="82">
        <v>9875</v>
      </c>
      <c r="BL17" s="64">
        <v>45740</v>
      </c>
      <c r="BM17" s="65">
        <v>0.78</v>
      </c>
      <c r="BN17" s="82">
        <v>8985</v>
      </c>
      <c r="BQ17" s="64">
        <v>45740</v>
      </c>
      <c r="BR17" s="65">
        <v>0.44</v>
      </c>
      <c r="BS17" s="82">
        <v>7733</v>
      </c>
    </row>
    <row r="18" spans="54:71" x14ac:dyDescent="0.3">
      <c r="BB18" s="64">
        <v>45741</v>
      </c>
      <c r="BC18" s="65">
        <v>0.33</v>
      </c>
      <c r="BD18" s="82">
        <v>1800</v>
      </c>
      <c r="BG18" s="64">
        <v>45741</v>
      </c>
      <c r="BH18" s="65">
        <v>0.55000000000000004</v>
      </c>
      <c r="BI18" s="82">
        <v>9660</v>
      </c>
      <c r="BL18" s="64">
        <v>45741</v>
      </c>
      <c r="BM18" s="65">
        <v>0.92</v>
      </c>
      <c r="BN18" s="82">
        <v>10600</v>
      </c>
      <c r="BQ18" s="64">
        <v>45741</v>
      </c>
      <c r="BR18" s="65">
        <v>0.9</v>
      </c>
      <c r="BS18" s="82">
        <v>15800</v>
      </c>
    </row>
    <row r="19" spans="54:71" x14ac:dyDescent="0.3">
      <c r="BB19" s="64">
        <v>45742</v>
      </c>
      <c r="BC19" s="65">
        <v>0</v>
      </c>
      <c r="BD19" s="82">
        <v>0</v>
      </c>
      <c r="BG19" s="64">
        <v>45742</v>
      </c>
      <c r="BH19" s="65">
        <v>0.9</v>
      </c>
      <c r="BI19" s="82">
        <v>15800</v>
      </c>
      <c r="BL19" s="64">
        <v>45742</v>
      </c>
      <c r="BM19" s="65">
        <v>0.75</v>
      </c>
      <c r="BN19" s="82">
        <v>8675</v>
      </c>
      <c r="BQ19" s="64">
        <v>45742</v>
      </c>
      <c r="BR19" s="65">
        <v>0.93</v>
      </c>
      <c r="BS19" s="82">
        <v>16380</v>
      </c>
    </row>
    <row r="20" spans="54:71" x14ac:dyDescent="0.3">
      <c r="BB20" s="64">
        <v>45743</v>
      </c>
      <c r="BC20" s="65">
        <v>0.56999999999999995</v>
      </c>
      <c r="BD20" s="82">
        <v>4200</v>
      </c>
      <c r="BG20" s="64">
        <v>45743</v>
      </c>
      <c r="BH20" s="65">
        <v>0.71</v>
      </c>
      <c r="BI20" s="82">
        <v>12500</v>
      </c>
      <c r="BL20" s="64">
        <v>45743</v>
      </c>
      <c r="BM20" s="65">
        <v>0.96</v>
      </c>
      <c r="BN20" s="82">
        <v>11055</v>
      </c>
      <c r="BQ20" s="64">
        <v>45743</v>
      </c>
      <c r="BR20" s="65">
        <v>0.95</v>
      </c>
      <c r="BS20" s="82">
        <v>16660</v>
      </c>
    </row>
    <row r="21" spans="54:71" x14ac:dyDescent="0.3">
      <c r="BB21" s="64">
        <v>45747</v>
      </c>
      <c r="BC21" s="65">
        <v>1</v>
      </c>
      <c r="BD21" s="82">
        <v>10400</v>
      </c>
      <c r="BG21" s="64">
        <v>45747</v>
      </c>
      <c r="BH21" s="65">
        <v>0</v>
      </c>
      <c r="BI21" s="82">
        <v>0</v>
      </c>
      <c r="BL21" s="64">
        <v>45747</v>
      </c>
      <c r="BM21" s="65">
        <v>0</v>
      </c>
      <c r="BN21" s="82">
        <v>0</v>
      </c>
      <c r="BQ21" s="64">
        <v>45747</v>
      </c>
      <c r="BR21" s="65">
        <v>0.83</v>
      </c>
      <c r="BS21" s="82">
        <v>14666</v>
      </c>
    </row>
    <row r="22" spans="54:71" x14ac:dyDescent="0.3">
      <c r="BB22" s="64" t="s">
        <v>60</v>
      </c>
      <c r="BC22" s="65">
        <v>10.56</v>
      </c>
      <c r="BD22" s="82">
        <v>116721</v>
      </c>
      <c r="BG22" s="64" t="s">
        <v>60</v>
      </c>
      <c r="BH22" s="65">
        <v>11.340000000000003</v>
      </c>
      <c r="BI22" s="82">
        <v>189151</v>
      </c>
      <c r="BL22" s="64" t="s">
        <v>60</v>
      </c>
      <c r="BM22" s="65">
        <v>6.58</v>
      </c>
      <c r="BN22" s="82">
        <v>75778</v>
      </c>
      <c r="BQ22" s="64" t="s">
        <v>60</v>
      </c>
      <c r="BR22" s="65">
        <v>14.09</v>
      </c>
      <c r="BS22" s="82">
        <v>238239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workbookViewId="0">
      <selection activeCell="P13" sqref="P13"/>
    </sheetView>
  </sheetViews>
  <sheetFormatPr baseColWidth="10" defaultRowHeight="14.4" x14ac:dyDescent="0.3"/>
  <cols>
    <col min="6" max="6" width="29.44140625" customWidth="1"/>
  </cols>
  <sheetData>
    <row r="35" spans="2:8" x14ac:dyDescent="0.3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3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Q27" sqref="Q27"/>
    </sheetView>
  </sheetViews>
  <sheetFormatPr baseColWidth="10" defaultRowHeight="14.4" x14ac:dyDescent="0.3"/>
  <cols>
    <col min="6" max="6" width="30.44140625" customWidth="1"/>
    <col min="7" max="7" width="11.44140625" customWidth="1"/>
  </cols>
  <sheetData>
    <row r="35" spans="2:8" x14ac:dyDescent="0.3">
      <c r="B35" t="s">
        <v>99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3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3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Q15" sqref="Q15"/>
    </sheetView>
  </sheetViews>
  <sheetFormatPr baseColWidth="10" defaultRowHeight="14.4" x14ac:dyDescent="0.3"/>
  <cols>
    <col min="6" max="6" width="30" customWidth="1"/>
  </cols>
  <sheetData>
    <row r="34" spans="2:8" x14ac:dyDescent="0.3">
      <c r="B34" t="s">
        <v>98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3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3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4.4" x14ac:dyDescent="0.3"/>
  <cols>
    <col min="1" max="30" width="4.6640625" customWidth="1"/>
  </cols>
  <sheetData>
    <row r="4" spans="1:30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3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3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3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3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3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3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3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3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3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3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3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3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3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3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3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3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3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3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3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3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3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3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3">
      <c r="AI32" s="10" t="s">
        <v>0</v>
      </c>
      <c r="AJ32" s="10" t="s">
        <v>11</v>
      </c>
      <c r="AK32" s="10" t="s">
        <v>101</v>
      </c>
    </row>
    <row r="33" spans="35:37" x14ac:dyDescent="0.3">
      <c r="AI33" s="10">
        <v>1</v>
      </c>
      <c r="AJ33" s="67">
        <v>1</v>
      </c>
      <c r="AK33">
        <v>17600</v>
      </c>
    </row>
    <row r="34" spans="35:37" x14ac:dyDescent="0.3">
      <c r="AI34" s="10">
        <v>1</v>
      </c>
      <c r="AJ34" s="67">
        <v>1</v>
      </c>
      <c r="AK34">
        <v>17600</v>
      </c>
    </row>
    <row r="35" spans="35:37" x14ac:dyDescent="0.3">
      <c r="AI35" s="10">
        <v>1</v>
      </c>
      <c r="AJ35" s="67">
        <v>1</v>
      </c>
      <c r="AK35">
        <v>17600</v>
      </c>
    </row>
    <row r="36" spans="35:37" x14ac:dyDescent="0.3">
      <c r="AI36" s="10">
        <v>1</v>
      </c>
      <c r="AJ36" s="67">
        <v>1</v>
      </c>
      <c r="AK36">
        <v>17600</v>
      </c>
    </row>
    <row r="37" spans="35:37" x14ac:dyDescent="0.3">
      <c r="AI37" s="10">
        <v>1</v>
      </c>
      <c r="AJ37" s="67">
        <v>1</v>
      </c>
      <c r="AK37">
        <v>17600</v>
      </c>
    </row>
    <row r="38" spans="35:37" x14ac:dyDescent="0.3">
      <c r="AI38" s="10">
        <v>1</v>
      </c>
      <c r="AJ38" s="67">
        <v>1</v>
      </c>
      <c r="AK38">
        <v>17600</v>
      </c>
    </row>
    <row r="39" spans="35:37" x14ac:dyDescent="0.3">
      <c r="AI39" s="10">
        <v>1</v>
      </c>
      <c r="AJ39" s="67">
        <v>1</v>
      </c>
      <c r="AK39">
        <v>17600</v>
      </c>
    </row>
    <row r="40" spans="35:37" x14ac:dyDescent="0.3">
      <c r="AI40" s="10">
        <v>1</v>
      </c>
      <c r="AJ40" s="67">
        <v>1</v>
      </c>
      <c r="AK40">
        <v>17600</v>
      </c>
    </row>
    <row r="41" spans="35:37" x14ac:dyDescent="0.3">
      <c r="AI41" s="10">
        <v>1</v>
      </c>
      <c r="AJ41" s="67">
        <v>1</v>
      </c>
      <c r="AK41">
        <v>17600</v>
      </c>
    </row>
    <row r="42" spans="35:37" x14ac:dyDescent="0.3">
      <c r="AI42" s="10">
        <v>1</v>
      </c>
      <c r="AJ42" s="67">
        <v>1</v>
      </c>
      <c r="AK42">
        <v>17600</v>
      </c>
    </row>
    <row r="43" spans="35:37" x14ac:dyDescent="0.3">
      <c r="AI43" s="10">
        <v>1</v>
      </c>
      <c r="AJ43" s="67">
        <v>1</v>
      </c>
      <c r="AK43">
        <v>17600</v>
      </c>
    </row>
    <row r="44" spans="35:37" x14ac:dyDescent="0.3">
      <c r="AI44" s="10">
        <v>1</v>
      </c>
      <c r="AJ44" s="67">
        <v>1</v>
      </c>
      <c r="AK44">
        <v>17600</v>
      </c>
    </row>
    <row r="45" spans="35:37" x14ac:dyDescent="0.3">
      <c r="AI45" s="10">
        <v>1</v>
      </c>
      <c r="AJ45" s="67">
        <v>1</v>
      </c>
      <c r="AK45">
        <v>17600</v>
      </c>
    </row>
    <row r="46" spans="35:37" x14ac:dyDescent="0.3">
      <c r="AI46" s="10">
        <v>1</v>
      </c>
      <c r="AJ46" s="67">
        <v>1</v>
      </c>
      <c r="AK46">
        <v>17600</v>
      </c>
    </row>
    <row r="47" spans="35:37" x14ac:dyDescent="0.3">
      <c r="AI47" s="10">
        <v>1</v>
      </c>
      <c r="AJ47" s="67">
        <v>1</v>
      </c>
      <c r="AK47">
        <v>17600</v>
      </c>
    </row>
    <row r="48" spans="35:37" x14ac:dyDescent="0.3">
      <c r="AI48" s="10">
        <v>1</v>
      </c>
      <c r="AJ48" s="67">
        <v>1</v>
      </c>
      <c r="AK48">
        <v>17600</v>
      </c>
    </row>
    <row r="49" spans="35:37" x14ac:dyDescent="0.3">
      <c r="AI49" s="10">
        <v>1</v>
      </c>
      <c r="AJ49" s="67">
        <v>1</v>
      </c>
      <c r="AK49">
        <v>17600</v>
      </c>
    </row>
    <row r="50" spans="35:37" x14ac:dyDescent="0.3">
      <c r="AI50" s="10">
        <v>1</v>
      </c>
      <c r="AJ50" s="67">
        <v>1</v>
      </c>
      <c r="AK50">
        <v>17600</v>
      </c>
    </row>
    <row r="51" spans="35:37" x14ac:dyDescent="0.3">
      <c r="AI51" s="10">
        <v>1</v>
      </c>
      <c r="AJ51" s="67">
        <v>1</v>
      </c>
      <c r="AK51">
        <v>17600</v>
      </c>
    </row>
    <row r="52" spans="35:37" x14ac:dyDescent="0.3">
      <c r="AI52" s="10">
        <v>1</v>
      </c>
      <c r="AJ52" s="67">
        <v>1</v>
      </c>
      <c r="AK52">
        <v>17600</v>
      </c>
    </row>
    <row r="53" spans="35:37" x14ac:dyDescent="0.3">
      <c r="AI53" s="10">
        <v>1</v>
      </c>
      <c r="AJ53" s="67">
        <v>1</v>
      </c>
      <c r="AK53">
        <v>17600</v>
      </c>
    </row>
    <row r="54" spans="35:37" x14ac:dyDescent="0.3">
      <c r="AI54" s="10">
        <v>1</v>
      </c>
      <c r="AJ54" s="67">
        <v>1</v>
      </c>
      <c r="AK54">
        <v>17600</v>
      </c>
    </row>
    <row r="55" spans="35:37" x14ac:dyDescent="0.3">
      <c r="AI55" s="10">
        <v>1</v>
      </c>
      <c r="AJ55" s="67">
        <v>1</v>
      </c>
      <c r="AK55">
        <v>17600</v>
      </c>
    </row>
    <row r="56" spans="35:37" x14ac:dyDescent="0.3">
      <c r="AI56" s="10">
        <v>1</v>
      </c>
      <c r="AJ56" s="67">
        <v>1</v>
      </c>
      <c r="AK56">
        <v>17600</v>
      </c>
    </row>
    <row r="57" spans="35:37" x14ac:dyDescent="0.3">
      <c r="AI57" s="10">
        <v>1</v>
      </c>
      <c r="AJ57" s="67">
        <v>1</v>
      </c>
      <c r="AK57">
        <v>17600</v>
      </c>
    </row>
    <row r="58" spans="35:37" x14ac:dyDescent="0.3">
      <c r="AI58" s="10">
        <v>1</v>
      </c>
      <c r="AJ58" s="67">
        <v>1</v>
      </c>
      <c r="AK58">
        <v>17600</v>
      </c>
    </row>
    <row r="59" spans="35:37" x14ac:dyDescent="0.3">
      <c r="AI59" s="10">
        <v>1</v>
      </c>
      <c r="AJ59" s="67">
        <v>1</v>
      </c>
      <c r="AK59">
        <v>17600</v>
      </c>
    </row>
    <row r="60" spans="35:37" x14ac:dyDescent="0.3">
      <c r="AI60" s="10">
        <v>1</v>
      </c>
      <c r="AJ60" s="67">
        <v>1</v>
      </c>
      <c r="AK60">
        <v>17600</v>
      </c>
    </row>
    <row r="61" spans="35:37" x14ac:dyDescent="0.3">
      <c r="AI61" s="10">
        <v>1</v>
      </c>
      <c r="AJ61" s="67">
        <v>1</v>
      </c>
      <c r="AK61">
        <v>17600</v>
      </c>
    </row>
    <row r="62" spans="35:37" x14ac:dyDescent="0.3">
      <c r="AI62" s="10">
        <v>1</v>
      </c>
      <c r="AJ62" s="67">
        <v>1</v>
      </c>
      <c r="AK62">
        <v>17600</v>
      </c>
    </row>
    <row r="63" spans="35:37" x14ac:dyDescent="0.3">
      <c r="AI63" s="10"/>
      <c r="AJ63" s="79"/>
      <c r="AK63" s="10"/>
    </row>
    <row r="64" spans="35:37" x14ac:dyDescent="0.3">
      <c r="AI64" s="10"/>
      <c r="AJ64" s="79"/>
      <c r="AK64" s="10"/>
    </row>
    <row r="65" spans="35:37" x14ac:dyDescent="0.3">
      <c r="AI65" s="10"/>
      <c r="AJ65" s="79"/>
      <c r="AK65" s="10"/>
    </row>
    <row r="66" spans="35:37" x14ac:dyDescent="0.3">
      <c r="AI66" s="10"/>
      <c r="AJ66" s="79"/>
      <c r="AK66" s="10"/>
    </row>
    <row r="67" spans="35:37" x14ac:dyDescent="0.3">
      <c r="AI67" s="10"/>
      <c r="AJ67" s="79"/>
      <c r="AK67" s="10"/>
    </row>
    <row r="68" spans="35:37" x14ac:dyDescent="0.3">
      <c r="AI68" s="10"/>
      <c r="AJ68" s="79"/>
      <c r="AK68" s="10"/>
    </row>
    <row r="69" spans="35:37" x14ac:dyDescent="0.3">
      <c r="AI69" s="10"/>
      <c r="AJ69" s="79"/>
      <c r="AK69" s="10"/>
    </row>
    <row r="70" spans="35:37" x14ac:dyDescent="0.3">
      <c r="AI70" s="10"/>
      <c r="AJ70" s="79"/>
      <c r="AK70" s="10"/>
    </row>
    <row r="71" spans="35:37" x14ac:dyDescent="0.3">
      <c r="AI71" s="10"/>
      <c r="AJ71" s="79"/>
      <c r="AK71" s="10"/>
    </row>
    <row r="72" spans="35:37" x14ac:dyDescent="0.3">
      <c r="AI72" s="10"/>
      <c r="AJ72" s="79"/>
      <c r="AK72" s="10"/>
    </row>
    <row r="73" spans="35:37" x14ac:dyDescent="0.3">
      <c r="AI73" s="10"/>
      <c r="AJ73" s="79"/>
      <c r="AK73" s="10"/>
    </row>
    <row r="74" spans="35:37" x14ac:dyDescent="0.3">
      <c r="AI74" s="10"/>
      <c r="AJ74" s="79"/>
      <c r="AK74" s="10"/>
    </row>
    <row r="75" spans="35:37" x14ac:dyDescent="0.3">
      <c r="AI75" s="10"/>
      <c r="AJ75" s="79"/>
      <c r="AK75" s="10"/>
    </row>
    <row r="76" spans="35:37" x14ac:dyDescent="0.3">
      <c r="AI76" s="10"/>
      <c r="AJ76" s="79"/>
      <c r="AK76" s="10"/>
    </row>
    <row r="77" spans="35:37" x14ac:dyDescent="0.3">
      <c r="AI77" s="10"/>
      <c r="AJ77" s="79"/>
      <c r="AK77" s="10"/>
    </row>
    <row r="78" spans="35:37" x14ac:dyDescent="0.3">
      <c r="AI78" s="10"/>
      <c r="AJ78" s="79"/>
      <c r="AK78" s="10"/>
    </row>
    <row r="79" spans="35:37" x14ac:dyDescent="0.3">
      <c r="AI79" s="10"/>
      <c r="AJ79" s="79"/>
      <c r="AK79" s="10"/>
    </row>
    <row r="80" spans="35:37" x14ac:dyDescent="0.3">
      <c r="AI80" s="10"/>
      <c r="AJ80" s="79"/>
      <c r="AK80" s="10"/>
    </row>
    <row r="81" spans="35:37" x14ac:dyDescent="0.3">
      <c r="AI81" s="10"/>
      <c r="AJ81" s="79"/>
      <c r="AK81" s="10"/>
    </row>
    <row r="82" spans="35:37" x14ac:dyDescent="0.3">
      <c r="AI82" s="10"/>
      <c r="AJ82" s="79"/>
      <c r="AK82" s="10"/>
    </row>
    <row r="83" spans="35:37" x14ac:dyDescent="0.3">
      <c r="AI83" s="10"/>
      <c r="AJ83" s="79"/>
      <c r="AK83" s="10"/>
    </row>
    <row r="84" spans="35:37" x14ac:dyDescent="0.3">
      <c r="AI84" s="10"/>
      <c r="AJ84" s="79"/>
      <c r="AK84" s="10"/>
    </row>
    <row r="85" spans="35:37" x14ac:dyDescent="0.3">
      <c r="AI85" s="10"/>
      <c r="AJ85" s="79"/>
      <c r="AK85" s="10"/>
    </row>
    <row r="86" spans="35:37" x14ac:dyDescent="0.3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4.4" x14ac:dyDescent="0.3"/>
  <cols>
    <col min="2" max="2" width="19.6640625" customWidth="1"/>
    <col min="3" max="3" width="16.44140625" customWidth="1"/>
    <col min="4" max="4" width="18.77734375" customWidth="1"/>
    <col min="7" max="7" width="20.33203125" customWidth="1"/>
  </cols>
  <sheetData>
    <row r="5" spans="2:9" x14ac:dyDescent="0.3">
      <c r="B5" s="81" t="s">
        <v>19</v>
      </c>
      <c r="C5" s="81" t="s">
        <v>57</v>
      </c>
      <c r="D5" t="s">
        <v>106</v>
      </c>
      <c r="E5" t="s">
        <v>107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3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3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3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3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3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3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3">
      <c r="B13" s="12" t="s">
        <v>105</v>
      </c>
      <c r="C13" s="6">
        <f>SOMME(C6:C12)</f>
        <v>1536</v>
      </c>
    </row>
    <row r="15" spans="2:9" x14ac:dyDescent="0.3">
      <c r="B15" s="12" t="s">
        <v>17</v>
      </c>
      <c r="C15" s="11">
        <v>560</v>
      </c>
    </row>
    <row r="16" spans="2:9" x14ac:dyDescent="0.3">
      <c r="B16" s="12" t="s">
        <v>93</v>
      </c>
      <c r="C16" s="11">
        <v>420</v>
      </c>
    </row>
    <row r="17" spans="2:3" x14ac:dyDescent="0.3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50" zoomScaleNormal="50" workbookViewId="0">
      <selection activeCell="H6" sqref="H6"/>
    </sheetView>
  </sheetViews>
  <sheetFormatPr baseColWidth="10" defaultRowHeight="14.4" x14ac:dyDescent="0.3"/>
  <cols>
    <col min="2" max="2" width="22.44140625" customWidth="1"/>
    <col min="7" max="7" width="25.44140625" customWidth="1"/>
  </cols>
  <sheetData>
    <row r="5" spans="2:9" x14ac:dyDescent="0.3">
      <c r="B5" s="81" t="s">
        <v>19</v>
      </c>
      <c r="C5" s="81" t="s">
        <v>57</v>
      </c>
      <c r="D5" t="s">
        <v>108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3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3">
      <c r="B8" s="71" t="s">
        <v>103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103</v>
      </c>
      <c r="H8" s="72">
        <v>100</v>
      </c>
      <c r="I8" s="1">
        <v>0.46496815286624205</v>
      </c>
    </row>
    <row r="9" spans="2:9" x14ac:dyDescent="0.3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3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3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3">
      <c r="B12" s="71" t="s">
        <v>100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100</v>
      </c>
      <c r="H12" s="72">
        <v>80</v>
      </c>
      <c r="I12" s="1">
        <v>0.67515923566878977</v>
      </c>
    </row>
    <row r="13" spans="2:9" x14ac:dyDescent="0.3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3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3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3">
      <c r="B16" s="71" t="s">
        <v>95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95</v>
      </c>
      <c r="H16" s="72">
        <v>50</v>
      </c>
      <c r="I16" s="1">
        <v>0.81528662420382159</v>
      </c>
    </row>
    <row r="17" spans="2:9" x14ac:dyDescent="0.3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3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3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3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3">
      <c r="B21" s="71" t="s">
        <v>100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100</v>
      </c>
      <c r="H21" s="72">
        <v>30</v>
      </c>
      <c r="I21" s="1">
        <v>0.91719745222929927</v>
      </c>
    </row>
    <row r="22" spans="2:9" x14ac:dyDescent="0.3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3">
      <c r="B23" s="71" t="s">
        <v>95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95</v>
      </c>
      <c r="H23" s="72">
        <v>20</v>
      </c>
      <c r="I23" s="1">
        <v>0.94904458598726105</v>
      </c>
    </row>
    <row r="24" spans="2:9" x14ac:dyDescent="0.3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3">
      <c r="B25" s="71" t="s">
        <v>95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95</v>
      </c>
      <c r="H25" s="72">
        <v>20</v>
      </c>
      <c r="I25" s="1">
        <v>0.97452229299363047</v>
      </c>
    </row>
    <row r="26" spans="2:9" x14ac:dyDescent="0.3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3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3">
      <c r="B28" s="12" t="s">
        <v>105</v>
      </c>
      <c r="C28">
        <f>SOMME(C6:C27)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E507-1DA4-47A5-835B-FB4223128322}">
  <dimension ref="A1"/>
  <sheetViews>
    <sheetView workbookViewId="0">
      <selection activeCell="N21" sqref="N21"/>
    </sheetView>
  </sheetViews>
  <sheetFormatPr baseColWidth="10" defaultRowHeight="14.4" x14ac:dyDescent="0.3"/>
  <sheetData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444"/>
  <sheetViews>
    <sheetView showGridLines="0" showRowColHeaders="0" workbookViewId="0">
      <pane ySplit="12" topLeftCell="A406" activePane="bottomLeft" state="frozen"/>
      <selection pane="bottomLeft" activeCell="G424" sqref="G424"/>
    </sheetView>
  </sheetViews>
  <sheetFormatPr baseColWidth="10" defaultRowHeight="14.4" x14ac:dyDescent="0.3"/>
  <cols>
    <col min="2" max="2" width="13.77734375" customWidth="1"/>
    <col min="4" max="4" width="16.109375" customWidth="1"/>
    <col min="8" max="8" width="13.77734375" customWidth="1"/>
    <col min="9" max="9" width="13.109375" customWidth="1"/>
    <col min="10" max="10" width="12.77734375" customWidth="1"/>
    <col min="11" max="11" width="15.77734375" customWidth="1"/>
    <col min="12" max="12" width="13.33203125" customWidth="1"/>
    <col min="13" max="13" width="14.44140625" customWidth="1"/>
    <col min="14" max="14" width="27.44140625" customWidth="1"/>
  </cols>
  <sheetData>
    <row r="3" spans="2:19" x14ac:dyDescent="0.3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3">
      <c r="E4" s="18" t="s">
        <v>27</v>
      </c>
      <c r="F4" s="19">
        <f>C7</f>
        <v>1100</v>
      </c>
      <c r="H4" s="14" t="s">
        <v>30</v>
      </c>
      <c r="I4" s="19">
        <f>C10/F5</f>
        <v>4581.8181818181811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109">
        <f>I10</f>
        <v>0.84090909090909094</v>
      </c>
      <c r="O4" s="55"/>
      <c r="P4" s="23"/>
      <c r="Q4" s="24" t="s">
        <v>32</v>
      </c>
      <c r="R4" s="25" t="s">
        <v>33</v>
      </c>
    </row>
    <row r="5" spans="2:19" x14ac:dyDescent="0.3">
      <c r="E5" s="18" t="s">
        <v>28</v>
      </c>
      <c r="F5" s="19">
        <f>F4/3600</f>
        <v>0.30555555555555558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110"/>
      <c r="O5" s="20" t="s">
        <v>35</v>
      </c>
      <c r="P5" s="20"/>
      <c r="Q5" s="20">
        <f>L10-L4</f>
        <v>480</v>
      </c>
      <c r="R5" s="26">
        <f>Q5*60</f>
        <v>28800</v>
      </c>
    </row>
    <row r="6" spans="2:19" x14ac:dyDescent="0.3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110"/>
      <c r="O6" s="20" t="s">
        <v>36</v>
      </c>
      <c r="P6" s="20"/>
      <c r="Q6" s="20">
        <f>L10-L5</f>
        <v>480</v>
      </c>
      <c r="R6" s="27">
        <f>Q6*60</f>
        <v>28800</v>
      </c>
    </row>
    <row r="7" spans="2:19" x14ac:dyDescent="0.3">
      <c r="B7" s="14" t="s">
        <v>25</v>
      </c>
      <c r="C7" s="15">
        <v>1100</v>
      </c>
      <c r="D7" s="16">
        <f>C7*K10</f>
        <v>8800</v>
      </c>
      <c r="E7" s="103" t="s">
        <v>44</v>
      </c>
      <c r="F7" s="104"/>
      <c r="H7" s="48" t="s">
        <v>45</v>
      </c>
      <c r="I7" s="49">
        <f>Q6/Q5</f>
        <v>1</v>
      </c>
      <c r="J7" s="37" t="s">
        <v>43</v>
      </c>
      <c r="K7" s="34">
        <f>L7/60</f>
        <v>1.2727272727272725</v>
      </c>
      <c r="L7" s="34">
        <f>M7/60</f>
        <v>76.363636363636346</v>
      </c>
      <c r="M7" s="34">
        <f>I4</f>
        <v>4581.8181818181811</v>
      </c>
      <c r="N7" s="110"/>
      <c r="O7" s="20" t="s">
        <v>37</v>
      </c>
      <c r="P7" s="20"/>
      <c r="Q7" s="20">
        <f>Q6-L6</f>
        <v>480</v>
      </c>
      <c r="R7" s="28">
        <f>Q7*60</f>
        <v>28800</v>
      </c>
    </row>
    <row r="8" spans="2:19" x14ac:dyDescent="0.3">
      <c r="B8" s="14" t="s">
        <v>26</v>
      </c>
      <c r="C8" s="17">
        <v>1100</v>
      </c>
      <c r="D8" s="16">
        <f>C8*K10</f>
        <v>8800</v>
      </c>
      <c r="E8" s="105">
        <f>I10</f>
        <v>0.84090909090909094</v>
      </c>
      <c r="F8" s="106"/>
      <c r="H8" s="50" t="s">
        <v>46</v>
      </c>
      <c r="I8" s="51">
        <f>Q7/Q6</f>
        <v>1</v>
      </c>
      <c r="N8" s="110"/>
      <c r="O8" s="20" t="s">
        <v>38</v>
      </c>
      <c r="P8" s="20"/>
      <c r="Q8" s="20">
        <f>Q7-L7</f>
        <v>403.63636363636363</v>
      </c>
      <c r="R8" s="29">
        <f>Q8*60</f>
        <v>24218.181818181816</v>
      </c>
    </row>
    <row r="9" spans="2:19" x14ac:dyDescent="0.3">
      <c r="B9" t="s">
        <v>51</v>
      </c>
      <c r="C9">
        <f>D7-D8</f>
        <v>0</v>
      </c>
      <c r="E9" s="105"/>
      <c r="F9" s="106"/>
      <c r="H9" s="50" t="s">
        <v>47</v>
      </c>
      <c r="I9" s="51">
        <f>Q8/Q7</f>
        <v>0.84090909090909094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110"/>
      <c r="R9" s="30"/>
    </row>
    <row r="10" spans="2:19" x14ac:dyDescent="0.3">
      <c r="B10" s="20" t="s">
        <v>29</v>
      </c>
      <c r="C10" s="21">
        <v>1400</v>
      </c>
      <c r="E10" s="107"/>
      <c r="F10" s="108"/>
      <c r="H10" s="52" t="s">
        <v>44</v>
      </c>
      <c r="I10" s="53">
        <f>I7*I8*I9</f>
        <v>0.84090909090909094</v>
      </c>
      <c r="J10" s="43" t="s">
        <v>49</v>
      </c>
      <c r="K10" s="17">
        <v>8</v>
      </c>
      <c r="L10" s="19">
        <f>K10*60</f>
        <v>480</v>
      </c>
      <c r="M10" s="54">
        <f>L10*60</f>
        <v>28800</v>
      </c>
      <c r="N10" s="111"/>
      <c r="O10" s="56" t="s">
        <v>34</v>
      </c>
      <c r="P10" s="22"/>
      <c r="Q10" s="31"/>
      <c r="R10" s="32">
        <f>R8/R5</f>
        <v>0.84090909090909083</v>
      </c>
    </row>
    <row r="11" spans="2:19" x14ac:dyDescent="0.3">
      <c r="H11" s="38"/>
      <c r="I11" s="39"/>
      <c r="N11" s="45"/>
      <c r="P11" s="38"/>
      <c r="Q11" s="40"/>
      <c r="R11" s="41"/>
      <c r="S11" s="41"/>
    </row>
    <row r="12" spans="2:19" x14ac:dyDescent="0.3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hidden="1" x14ac:dyDescent="0.3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hidden="1" x14ac:dyDescent="0.3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hidden="1" x14ac:dyDescent="0.3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hidden="1" x14ac:dyDescent="0.3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hidden="1" x14ac:dyDescent="0.3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hidden="1" x14ac:dyDescent="0.3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hidden="1" x14ac:dyDescent="0.3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hidden="1" x14ac:dyDescent="0.3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hidden="1" x14ac:dyDescent="0.3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hidden="1" x14ac:dyDescent="0.3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hidden="1" x14ac:dyDescent="0.3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hidden="1" x14ac:dyDescent="0.3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hidden="1" x14ac:dyDescent="0.3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hidden="1" x14ac:dyDescent="0.3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hidden="1" x14ac:dyDescent="0.3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hidden="1" x14ac:dyDescent="0.3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hidden="1" x14ac:dyDescent="0.3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hidden="1" x14ac:dyDescent="0.3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hidden="1" x14ac:dyDescent="0.3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hidden="1" x14ac:dyDescent="0.3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hidden="1" x14ac:dyDescent="0.3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hidden="1" x14ac:dyDescent="0.3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hidden="1" x14ac:dyDescent="0.3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hidden="1" x14ac:dyDescent="0.3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hidden="1" x14ac:dyDescent="0.3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hidden="1" x14ac:dyDescent="0.3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hidden="1" x14ac:dyDescent="0.3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hidden="1" x14ac:dyDescent="0.3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hidden="1" x14ac:dyDescent="0.3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hidden="1" x14ac:dyDescent="0.3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hidden="1" x14ac:dyDescent="0.3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hidden="1" x14ac:dyDescent="0.3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hidden="1" x14ac:dyDescent="0.3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hidden="1" x14ac:dyDescent="0.3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hidden="1" x14ac:dyDescent="0.3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hidden="1" x14ac:dyDescent="0.3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hidden="1" x14ac:dyDescent="0.3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hidden="1" x14ac:dyDescent="0.3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hidden="1" x14ac:dyDescent="0.3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hidden="1" x14ac:dyDescent="0.3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hidden="1" x14ac:dyDescent="0.3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hidden="1" x14ac:dyDescent="0.3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hidden="1" x14ac:dyDescent="0.3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hidden="1" x14ac:dyDescent="0.3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hidden="1" x14ac:dyDescent="0.3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hidden="1" x14ac:dyDescent="0.3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hidden="1" x14ac:dyDescent="0.3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hidden="1" x14ac:dyDescent="0.3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hidden="1" x14ac:dyDescent="0.3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hidden="1" x14ac:dyDescent="0.3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hidden="1" x14ac:dyDescent="0.3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hidden="1" x14ac:dyDescent="0.3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hidden="1" x14ac:dyDescent="0.3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hidden="1" x14ac:dyDescent="0.3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hidden="1" x14ac:dyDescent="0.3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hidden="1" x14ac:dyDescent="0.3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hidden="1" x14ac:dyDescent="0.3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hidden="1" x14ac:dyDescent="0.3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hidden="1" x14ac:dyDescent="0.3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hidden="1" x14ac:dyDescent="0.3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hidden="1" x14ac:dyDescent="0.3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hidden="1" x14ac:dyDescent="0.3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hidden="1" x14ac:dyDescent="0.3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hidden="1" x14ac:dyDescent="0.3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hidden="1" x14ac:dyDescent="0.3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hidden="1" x14ac:dyDescent="0.3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hidden="1" x14ac:dyDescent="0.3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hidden="1" x14ac:dyDescent="0.3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hidden="1" x14ac:dyDescent="0.3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hidden="1" x14ac:dyDescent="0.3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hidden="1" x14ac:dyDescent="0.3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hidden="1" x14ac:dyDescent="0.3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hidden="1" x14ac:dyDescent="0.3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hidden="1" x14ac:dyDescent="0.3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hidden="1" x14ac:dyDescent="0.3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hidden="1" x14ac:dyDescent="0.3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hidden="1" x14ac:dyDescent="0.3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hidden="1" x14ac:dyDescent="0.3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hidden="1" x14ac:dyDescent="0.3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hidden="1" x14ac:dyDescent="0.3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hidden="1" x14ac:dyDescent="0.3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hidden="1" x14ac:dyDescent="0.3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hidden="1" x14ac:dyDescent="0.3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hidden="1" x14ac:dyDescent="0.3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hidden="1" x14ac:dyDescent="0.3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hidden="1" x14ac:dyDescent="0.3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hidden="1" x14ac:dyDescent="0.3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hidden="1" x14ac:dyDescent="0.3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hidden="1" x14ac:dyDescent="0.3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hidden="1" x14ac:dyDescent="0.3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hidden="1" x14ac:dyDescent="0.3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hidden="1" x14ac:dyDescent="0.3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hidden="1" x14ac:dyDescent="0.3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hidden="1" x14ac:dyDescent="0.3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hidden="1" x14ac:dyDescent="0.3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hidden="1" x14ac:dyDescent="0.3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hidden="1" x14ac:dyDescent="0.3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hidden="1" x14ac:dyDescent="0.3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hidden="1" x14ac:dyDescent="0.3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hidden="1" x14ac:dyDescent="0.3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hidden="1" x14ac:dyDescent="0.3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hidden="1" x14ac:dyDescent="0.3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hidden="1" x14ac:dyDescent="0.3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hidden="1" x14ac:dyDescent="0.3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hidden="1" x14ac:dyDescent="0.3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hidden="1" x14ac:dyDescent="0.3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hidden="1" x14ac:dyDescent="0.3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hidden="1" x14ac:dyDescent="0.3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hidden="1" x14ac:dyDescent="0.3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hidden="1" x14ac:dyDescent="0.3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hidden="1" x14ac:dyDescent="0.3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hidden="1" x14ac:dyDescent="0.3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hidden="1" x14ac:dyDescent="0.3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hidden="1" x14ac:dyDescent="0.3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hidden="1" x14ac:dyDescent="0.3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hidden="1" x14ac:dyDescent="0.3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hidden="1" x14ac:dyDescent="0.3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hidden="1" x14ac:dyDescent="0.3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hidden="1" x14ac:dyDescent="0.3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hidden="1" x14ac:dyDescent="0.3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hidden="1" x14ac:dyDescent="0.3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hidden="1" x14ac:dyDescent="0.3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hidden="1" x14ac:dyDescent="0.3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hidden="1" x14ac:dyDescent="0.3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hidden="1" x14ac:dyDescent="0.3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hidden="1" x14ac:dyDescent="0.3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hidden="1" x14ac:dyDescent="0.3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hidden="1" x14ac:dyDescent="0.3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hidden="1" x14ac:dyDescent="0.3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hidden="1" x14ac:dyDescent="0.3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hidden="1" x14ac:dyDescent="0.3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hidden="1" x14ac:dyDescent="0.3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hidden="1" x14ac:dyDescent="0.3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hidden="1" x14ac:dyDescent="0.3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hidden="1" x14ac:dyDescent="0.3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hidden="1" x14ac:dyDescent="0.3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hidden="1" x14ac:dyDescent="0.3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hidden="1" x14ac:dyDescent="0.3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hidden="1" x14ac:dyDescent="0.3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hidden="1" x14ac:dyDescent="0.3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hidden="1" x14ac:dyDescent="0.3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hidden="1" x14ac:dyDescent="0.3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hidden="1" x14ac:dyDescent="0.3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150</v>
      </c>
      <c r="M155" s="5">
        <v>0.32</v>
      </c>
      <c r="N155" s="10" t="s">
        <v>82</v>
      </c>
    </row>
    <row r="156" spans="2:14" hidden="1" x14ac:dyDescent="0.3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hidden="1" x14ac:dyDescent="0.3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hidden="1" x14ac:dyDescent="0.3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hidden="1" x14ac:dyDescent="0.3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hidden="1" x14ac:dyDescent="0.3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hidden="1" x14ac:dyDescent="0.3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hidden="1" x14ac:dyDescent="0.3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hidden="1" x14ac:dyDescent="0.3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hidden="1" x14ac:dyDescent="0.3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hidden="1" x14ac:dyDescent="0.3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hidden="1" x14ac:dyDescent="0.3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hidden="1" x14ac:dyDescent="0.3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hidden="1" x14ac:dyDescent="0.3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hidden="1" x14ac:dyDescent="0.3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hidden="1" x14ac:dyDescent="0.3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hidden="1" x14ac:dyDescent="0.3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hidden="1" x14ac:dyDescent="0.3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hidden="1" x14ac:dyDescent="0.3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hidden="1" x14ac:dyDescent="0.3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hidden="1" x14ac:dyDescent="0.3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hidden="1" x14ac:dyDescent="0.3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hidden="1" x14ac:dyDescent="0.3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hidden="1" x14ac:dyDescent="0.3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hidden="1" x14ac:dyDescent="0.3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hidden="1" x14ac:dyDescent="0.3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hidden="1" x14ac:dyDescent="0.3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hidden="1" x14ac:dyDescent="0.3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hidden="1" x14ac:dyDescent="0.3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hidden="1" x14ac:dyDescent="0.3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hidden="1" x14ac:dyDescent="0.3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hidden="1" x14ac:dyDescent="0.3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hidden="1" x14ac:dyDescent="0.3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hidden="1" x14ac:dyDescent="0.3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hidden="1" x14ac:dyDescent="0.3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hidden="1" x14ac:dyDescent="0.3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hidden="1" x14ac:dyDescent="0.3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hidden="1" x14ac:dyDescent="0.3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hidden="1" x14ac:dyDescent="0.3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hidden="1" x14ac:dyDescent="0.3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hidden="1" x14ac:dyDescent="0.3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hidden="1" x14ac:dyDescent="0.3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hidden="1" x14ac:dyDescent="0.3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hidden="1" x14ac:dyDescent="0.3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hidden="1" x14ac:dyDescent="0.3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hidden="1" x14ac:dyDescent="0.3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hidden="1" x14ac:dyDescent="0.3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hidden="1" x14ac:dyDescent="0.3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hidden="1" x14ac:dyDescent="0.3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hidden="1" x14ac:dyDescent="0.3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hidden="1" x14ac:dyDescent="0.3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hidden="1" x14ac:dyDescent="0.3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hidden="1" x14ac:dyDescent="0.3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hidden="1" x14ac:dyDescent="0.3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hidden="1" x14ac:dyDescent="0.3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hidden="1" x14ac:dyDescent="0.3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hidden="1" x14ac:dyDescent="0.3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hidden="1" x14ac:dyDescent="0.3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hidden="1" x14ac:dyDescent="0.3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hidden="1" x14ac:dyDescent="0.3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hidden="1" x14ac:dyDescent="0.3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hidden="1" x14ac:dyDescent="0.3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hidden="1" x14ac:dyDescent="0.3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hidden="1" x14ac:dyDescent="0.3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hidden="1" x14ac:dyDescent="0.3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hidden="1" x14ac:dyDescent="0.3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hidden="1" x14ac:dyDescent="0.3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hidden="1" x14ac:dyDescent="0.3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hidden="1" x14ac:dyDescent="0.3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hidden="1" x14ac:dyDescent="0.3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hidden="1" x14ac:dyDescent="0.3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hidden="1" x14ac:dyDescent="0.3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hidden="1" x14ac:dyDescent="0.3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hidden="1" x14ac:dyDescent="0.3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hidden="1" x14ac:dyDescent="0.3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hidden="1" x14ac:dyDescent="0.3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hidden="1" x14ac:dyDescent="0.3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hidden="1" x14ac:dyDescent="0.3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hidden="1" x14ac:dyDescent="0.3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hidden="1" x14ac:dyDescent="0.3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hidden="1" x14ac:dyDescent="0.3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hidden="1" x14ac:dyDescent="0.3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hidden="1" x14ac:dyDescent="0.3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hidden="1" x14ac:dyDescent="0.3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hidden="1" x14ac:dyDescent="0.3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hidden="1" x14ac:dyDescent="0.3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hidden="1" x14ac:dyDescent="0.3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hidden="1" x14ac:dyDescent="0.3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hidden="1" x14ac:dyDescent="0.3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hidden="1" x14ac:dyDescent="0.3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hidden="1" x14ac:dyDescent="0.3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104</v>
      </c>
    </row>
    <row r="246" spans="2:14" hidden="1" x14ac:dyDescent="0.3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104</v>
      </c>
    </row>
    <row r="247" spans="2:14" hidden="1" x14ac:dyDescent="0.3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hidden="1" x14ac:dyDescent="0.3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hidden="1" x14ac:dyDescent="0.3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hidden="1" x14ac:dyDescent="0.3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hidden="1" x14ac:dyDescent="0.3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104</v>
      </c>
    </row>
    <row r="252" spans="2:14" hidden="1" x14ac:dyDescent="0.3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104</v>
      </c>
    </row>
    <row r="253" spans="2:14" hidden="1" x14ac:dyDescent="0.3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104</v>
      </c>
    </row>
    <row r="254" spans="2:14" hidden="1" x14ac:dyDescent="0.3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104</v>
      </c>
    </row>
    <row r="255" spans="2:14" hidden="1" x14ac:dyDescent="0.3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104</v>
      </c>
    </row>
    <row r="256" spans="2:14" hidden="1" x14ac:dyDescent="0.3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hidden="1" x14ac:dyDescent="0.3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hidden="1" x14ac:dyDescent="0.3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hidden="1" x14ac:dyDescent="0.3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hidden="1" x14ac:dyDescent="0.3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hidden="1" x14ac:dyDescent="0.3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hidden="1" x14ac:dyDescent="0.3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hidden="1" x14ac:dyDescent="0.3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hidden="1" x14ac:dyDescent="0.3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hidden="1" x14ac:dyDescent="0.3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hidden="1" x14ac:dyDescent="0.3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hidden="1" x14ac:dyDescent="0.3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hidden="1" x14ac:dyDescent="0.3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hidden="1" x14ac:dyDescent="0.3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hidden="1" x14ac:dyDescent="0.3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hidden="1" x14ac:dyDescent="0.3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hidden="1" x14ac:dyDescent="0.3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hidden="1" x14ac:dyDescent="0.3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hidden="1" x14ac:dyDescent="0.3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hidden="1" x14ac:dyDescent="0.3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hidden="1" x14ac:dyDescent="0.3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hidden="1" x14ac:dyDescent="0.3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hidden="1" x14ac:dyDescent="0.3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hidden="1" x14ac:dyDescent="0.3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hidden="1" x14ac:dyDescent="0.3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hidden="1" x14ac:dyDescent="0.3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hidden="1" x14ac:dyDescent="0.3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hidden="1" x14ac:dyDescent="0.3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hidden="1" x14ac:dyDescent="0.3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hidden="1" x14ac:dyDescent="0.3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hidden="1" x14ac:dyDescent="0.3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hidden="1" x14ac:dyDescent="0.3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hidden="1" x14ac:dyDescent="0.3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hidden="1" x14ac:dyDescent="0.3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hidden="1" x14ac:dyDescent="0.3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hidden="1" x14ac:dyDescent="0.3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hidden="1" x14ac:dyDescent="0.3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hidden="1" x14ac:dyDescent="0.3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hidden="1" x14ac:dyDescent="0.3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hidden="1" x14ac:dyDescent="0.3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hidden="1" x14ac:dyDescent="0.3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hidden="1" x14ac:dyDescent="0.3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hidden="1" x14ac:dyDescent="0.3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hidden="1" x14ac:dyDescent="0.3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hidden="1" x14ac:dyDescent="0.3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  <row r="301" spans="2:14" hidden="1" x14ac:dyDescent="0.3">
      <c r="B301" s="66">
        <v>45733</v>
      </c>
      <c r="C301" s="10" t="s">
        <v>3</v>
      </c>
      <c r="D301" s="2" t="s">
        <v>4</v>
      </c>
      <c r="E301" s="10" t="s">
        <v>79</v>
      </c>
      <c r="F301" s="3">
        <v>808</v>
      </c>
      <c r="G301" s="9">
        <v>0</v>
      </c>
      <c r="H301" s="8">
        <f t="shared" ref="H301:H312" si="34">F301*8</f>
        <v>6464</v>
      </c>
      <c r="I301" s="8">
        <f t="shared" ref="I301:I312" si="35">H301-G301</f>
        <v>6464</v>
      </c>
      <c r="J301" s="6">
        <v>0</v>
      </c>
      <c r="K301" s="7">
        <v>0</v>
      </c>
      <c r="L301" s="7">
        <v>0</v>
      </c>
      <c r="M301" s="5">
        <v>0</v>
      </c>
      <c r="N301" s="3"/>
    </row>
    <row r="302" spans="2:14" hidden="1" x14ac:dyDescent="0.3">
      <c r="B302" s="66">
        <v>45733</v>
      </c>
      <c r="C302" s="10" t="s">
        <v>7</v>
      </c>
      <c r="D302" s="2" t="s">
        <v>4</v>
      </c>
      <c r="E302" s="10" t="s">
        <v>79</v>
      </c>
      <c r="F302" s="3">
        <v>808</v>
      </c>
      <c r="G302" s="9">
        <v>0</v>
      </c>
      <c r="H302" s="8">
        <f t="shared" si="34"/>
        <v>6464</v>
      </c>
      <c r="I302" s="8">
        <f t="shared" si="35"/>
        <v>6464</v>
      </c>
      <c r="J302" s="6">
        <v>0</v>
      </c>
      <c r="K302" s="7">
        <v>0</v>
      </c>
      <c r="L302" s="7">
        <v>0</v>
      </c>
      <c r="M302" s="5">
        <v>0</v>
      </c>
      <c r="N302" s="3"/>
    </row>
    <row r="303" spans="2:14" hidden="1" x14ac:dyDescent="0.3">
      <c r="B303" s="66">
        <v>45733</v>
      </c>
      <c r="C303" s="10" t="s">
        <v>8</v>
      </c>
      <c r="D303" s="2" t="s">
        <v>4</v>
      </c>
      <c r="E303" s="10" t="s">
        <v>79</v>
      </c>
      <c r="F303" s="3">
        <v>808</v>
      </c>
      <c r="G303" s="9">
        <v>0</v>
      </c>
      <c r="H303" s="8">
        <f t="shared" si="34"/>
        <v>6464</v>
      </c>
      <c r="I303" s="8">
        <f t="shared" si="35"/>
        <v>6464</v>
      </c>
      <c r="J303" s="6">
        <v>0</v>
      </c>
      <c r="K303" s="7">
        <v>0</v>
      </c>
      <c r="L303" s="7">
        <v>0</v>
      </c>
      <c r="M303" s="5">
        <v>0</v>
      </c>
      <c r="N303" s="3"/>
    </row>
    <row r="304" spans="2:14" hidden="1" x14ac:dyDescent="0.3">
      <c r="B304" s="66">
        <v>45733</v>
      </c>
      <c r="C304" s="10" t="s">
        <v>3</v>
      </c>
      <c r="D304" s="2" t="s">
        <v>12</v>
      </c>
      <c r="E304" s="10" t="s">
        <v>13</v>
      </c>
      <c r="F304" s="3">
        <v>1100</v>
      </c>
      <c r="G304" s="9">
        <v>0</v>
      </c>
      <c r="H304" s="8">
        <f t="shared" si="34"/>
        <v>8800</v>
      </c>
      <c r="I304" s="8">
        <f t="shared" si="35"/>
        <v>8800</v>
      </c>
      <c r="J304" s="6">
        <v>0</v>
      </c>
      <c r="K304" s="7">
        <v>1</v>
      </c>
      <c r="L304" s="7">
        <v>480</v>
      </c>
      <c r="M304" s="5">
        <v>0</v>
      </c>
      <c r="N304" s="3"/>
    </row>
    <row r="305" spans="2:14" hidden="1" x14ac:dyDescent="0.3">
      <c r="B305" s="66">
        <v>45733</v>
      </c>
      <c r="C305" s="10" t="s">
        <v>7</v>
      </c>
      <c r="D305" s="2" t="s">
        <v>12</v>
      </c>
      <c r="E305" s="10" t="s">
        <v>13</v>
      </c>
      <c r="F305" s="3">
        <v>1100</v>
      </c>
      <c r="G305" s="9">
        <v>5775</v>
      </c>
      <c r="H305" s="8">
        <f t="shared" si="34"/>
        <v>8800</v>
      </c>
      <c r="I305" s="8">
        <f t="shared" si="35"/>
        <v>3025</v>
      </c>
      <c r="J305" s="6">
        <v>165</v>
      </c>
      <c r="K305" s="7">
        <v>0</v>
      </c>
      <c r="L305" s="7">
        <v>0</v>
      </c>
      <c r="M305" s="5">
        <v>0.66</v>
      </c>
      <c r="N305" s="3"/>
    </row>
    <row r="306" spans="2:14" hidden="1" x14ac:dyDescent="0.3">
      <c r="B306" s="66">
        <v>45733</v>
      </c>
      <c r="C306" s="10" t="s">
        <v>8</v>
      </c>
      <c r="D306" s="2" t="s">
        <v>12</v>
      </c>
      <c r="E306" s="10" t="s">
        <v>13</v>
      </c>
      <c r="F306" s="3">
        <v>1100</v>
      </c>
      <c r="G306" s="9">
        <v>5600</v>
      </c>
      <c r="H306" s="8">
        <f t="shared" si="34"/>
        <v>8800</v>
      </c>
      <c r="I306" s="8">
        <f t="shared" si="35"/>
        <v>3200</v>
      </c>
      <c r="J306" s="6">
        <v>0</v>
      </c>
      <c r="K306" s="7">
        <v>2</v>
      </c>
      <c r="L306" s="7">
        <v>100</v>
      </c>
      <c r="M306" s="5">
        <v>0.64</v>
      </c>
      <c r="N306" s="3"/>
    </row>
    <row r="307" spans="2:14" hidden="1" x14ac:dyDescent="0.3">
      <c r="B307" s="66">
        <v>45733</v>
      </c>
      <c r="C307" s="10" t="s">
        <v>3</v>
      </c>
      <c r="D307" s="2" t="s">
        <v>14</v>
      </c>
      <c r="E307" s="10" t="s">
        <v>78</v>
      </c>
      <c r="F307" s="3">
        <v>720</v>
      </c>
      <c r="G307" s="9">
        <v>5069</v>
      </c>
      <c r="H307" s="8">
        <f t="shared" si="34"/>
        <v>5760</v>
      </c>
      <c r="I307" s="8">
        <f t="shared" si="35"/>
        <v>691</v>
      </c>
      <c r="J307" s="6">
        <v>58</v>
      </c>
      <c r="K307" s="7">
        <v>0</v>
      </c>
      <c r="L307" s="7">
        <v>0</v>
      </c>
      <c r="M307" s="5">
        <v>0.88</v>
      </c>
      <c r="N307" s="3"/>
    </row>
    <row r="308" spans="2:14" hidden="1" x14ac:dyDescent="0.3">
      <c r="B308" s="66">
        <v>45733</v>
      </c>
      <c r="C308" s="10" t="s">
        <v>7</v>
      </c>
      <c r="D308" s="2" t="s">
        <v>14</v>
      </c>
      <c r="E308" s="10" t="s">
        <v>78</v>
      </c>
      <c r="F308" s="3">
        <v>720</v>
      </c>
      <c r="G308" s="9">
        <v>5069</v>
      </c>
      <c r="H308" s="8">
        <f t="shared" si="34"/>
        <v>5760</v>
      </c>
      <c r="I308" s="8">
        <f t="shared" si="35"/>
        <v>691</v>
      </c>
      <c r="J308" s="6">
        <v>58</v>
      </c>
      <c r="K308" s="7">
        <v>0</v>
      </c>
      <c r="L308" s="7">
        <v>0</v>
      </c>
      <c r="M308" s="5">
        <v>0.88</v>
      </c>
      <c r="N308" s="3"/>
    </row>
    <row r="309" spans="2:14" hidden="1" x14ac:dyDescent="0.3">
      <c r="B309" s="66">
        <v>45733</v>
      </c>
      <c r="C309" s="10" t="s">
        <v>8</v>
      </c>
      <c r="D309" s="2" t="s">
        <v>14</v>
      </c>
      <c r="E309" s="10" t="s">
        <v>78</v>
      </c>
      <c r="F309" s="3">
        <v>720</v>
      </c>
      <c r="G309" s="9">
        <v>5760</v>
      </c>
      <c r="H309" s="8">
        <f t="shared" si="34"/>
        <v>5760</v>
      </c>
      <c r="I309" s="8">
        <f t="shared" si="35"/>
        <v>0</v>
      </c>
      <c r="J309" s="6">
        <v>0</v>
      </c>
      <c r="K309" s="7">
        <v>0</v>
      </c>
      <c r="L309" s="7">
        <v>0</v>
      </c>
      <c r="M309" s="5">
        <v>1</v>
      </c>
      <c r="N309" s="3"/>
    </row>
    <row r="310" spans="2:14" hidden="1" x14ac:dyDescent="0.3">
      <c r="B310" s="66">
        <v>45733</v>
      </c>
      <c r="C310" s="10" t="s">
        <v>3</v>
      </c>
      <c r="D310" s="2" t="s">
        <v>15</v>
      </c>
      <c r="E310" s="10" t="s">
        <v>13</v>
      </c>
      <c r="F310" s="3">
        <v>1100</v>
      </c>
      <c r="G310" s="9">
        <v>900</v>
      </c>
      <c r="H310" s="8">
        <f t="shared" si="34"/>
        <v>8800</v>
      </c>
      <c r="I310" s="8">
        <f t="shared" si="35"/>
        <v>7900</v>
      </c>
      <c r="J310" s="6">
        <v>431</v>
      </c>
      <c r="K310" s="7">
        <v>0</v>
      </c>
      <c r="L310" s="7">
        <v>0</v>
      </c>
      <c r="M310" s="5">
        <v>0.1</v>
      </c>
      <c r="N310" s="3"/>
    </row>
    <row r="311" spans="2:14" hidden="1" x14ac:dyDescent="0.3">
      <c r="B311" s="66">
        <v>45733</v>
      </c>
      <c r="C311" s="10" t="s">
        <v>7</v>
      </c>
      <c r="D311" s="2" t="s">
        <v>15</v>
      </c>
      <c r="E311" s="10" t="s">
        <v>13</v>
      </c>
      <c r="F311" s="3">
        <v>1100</v>
      </c>
      <c r="G311" s="9">
        <v>8800</v>
      </c>
      <c r="H311" s="8">
        <f t="shared" si="34"/>
        <v>8800</v>
      </c>
      <c r="I311" s="8">
        <f t="shared" si="35"/>
        <v>0</v>
      </c>
      <c r="J311" s="6">
        <v>0</v>
      </c>
      <c r="K311" s="7">
        <v>0</v>
      </c>
      <c r="L311" s="7">
        <v>0</v>
      </c>
      <c r="M311" s="5">
        <v>1</v>
      </c>
      <c r="N311" s="3"/>
    </row>
    <row r="312" spans="2:14" hidden="1" x14ac:dyDescent="0.3">
      <c r="B312" s="66">
        <v>45733</v>
      </c>
      <c r="C312" s="10" t="s">
        <v>8</v>
      </c>
      <c r="D312" s="2" t="s">
        <v>15</v>
      </c>
      <c r="E312" s="10" t="s">
        <v>13</v>
      </c>
      <c r="F312" s="3">
        <v>1100</v>
      </c>
      <c r="G312" s="9">
        <v>7700</v>
      </c>
      <c r="H312" s="8">
        <f t="shared" si="34"/>
        <v>8800</v>
      </c>
      <c r="I312" s="8">
        <f t="shared" si="35"/>
        <v>1100</v>
      </c>
      <c r="J312" s="6">
        <v>0</v>
      </c>
      <c r="K312" s="7">
        <v>1</v>
      </c>
      <c r="L312" s="7">
        <v>30</v>
      </c>
      <c r="M312" s="5">
        <v>0.88</v>
      </c>
      <c r="N312" s="3"/>
    </row>
    <row r="313" spans="2:14" hidden="1" x14ac:dyDescent="0.3">
      <c r="B313" s="66">
        <v>45734</v>
      </c>
      <c r="C313" s="10" t="s">
        <v>3</v>
      </c>
      <c r="D313" s="2" t="s">
        <v>4</v>
      </c>
      <c r="E313" s="10" t="s">
        <v>79</v>
      </c>
      <c r="F313" s="3">
        <v>808</v>
      </c>
      <c r="G313" s="9">
        <v>0</v>
      </c>
      <c r="H313" s="8">
        <f t="shared" ref="H313:H324" si="36">F313*8</f>
        <v>6464</v>
      </c>
      <c r="I313" s="8">
        <f t="shared" ref="I313:I324" si="37">H313-G313</f>
        <v>6464</v>
      </c>
      <c r="J313" s="6">
        <v>0</v>
      </c>
      <c r="K313" s="7">
        <v>0</v>
      </c>
      <c r="L313" s="7">
        <v>0</v>
      </c>
      <c r="M313" s="5">
        <v>0</v>
      </c>
      <c r="N313" s="3"/>
    </row>
    <row r="314" spans="2:14" hidden="1" x14ac:dyDescent="0.3">
      <c r="B314" s="66">
        <v>45734</v>
      </c>
      <c r="C314" s="10" t="s">
        <v>7</v>
      </c>
      <c r="D314" s="2" t="s">
        <v>4</v>
      </c>
      <c r="E314" s="10" t="s">
        <v>79</v>
      </c>
      <c r="F314" s="3">
        <v>808</v>
      </c>
      <c r="G314" s="9">
        <v>0</v>
      </c>
      <c r="H314" s="8">
        <f t="shared" si="36"/>
        <v>6464</v>
      </c>
      <c r="I314" s="8">
        <f t="shared" si="37"/>
        <v>6464</v>
      </c>
      <c r="J314" s="6">
        <v>0</v>
      </c>
      <c r="K314" s="7">
        <v>0</v>
      </c>
      <c r="L314" s="7">
        <v>0</v>
      </c>
      <c r="M314" s="5">
        <v>0</v>
      </c>
      <c r="N314" s="3"/>
    </row>
    <row r="315" spans="2:14" hidden="1" x14ac:dyDescent="0.3">
      <c r="B315" s="66">
        <v>45734</v>
      </c>
      <c r="C315" s="10" t="s">
        <v>8</v>
      </c>
      <c r="D315" s="2" t="s">
        <v>4</v>
      </c>
      <c r="E315" s="10" t="s">
        <v>79</v>
      </c>
      <c r="F315" s="3">
        <v>808</v>
      </c>
      <c r="G315" s="9">
        <v>0</v>
      </c>
      <c r="H315" s="8">
        <f t="shared" si="36"/>
        <v>6464</v>
      </c>
      <c r="I315" s="8">
        <f t="shared" si="37"/>
        <v>6464</v>
      </c>
      <c r="J315" s="6">
        <v>0</v>
      </c>
      <c r="K315" s="7">
        <v>0</v>
      </c>
      <c r="L315" s="7">
        <v>0</v>
      </c>
      <c r="M315" s="5">
        <v>0</v>
      </c>
      <c r="N315" s="3"/>
    </row>
    <row r="316" spans="2:14" hidden="1" x14ac:dyDescent="0.3">
      <c r="B316" s="66">
        <v>45734</v>
      </c>
      <c r="C316" s="10" t="s">
        <v>3</v>
      </c>
      <c r="D316" s="2" t="s">
        <v>12</v>
      </c>
      <c r="E316" s="10" t="s">
        <v>13</v>
      </c>
      <c r="F316" s="3">
        <v>1100</v>
      </c>
      <c r="G316" s="9">
        <v>5810</v>
      </c>
      <c r="H316" s="8">
        <f t="shared" si="36"/>
        <v>8800</v>
      </c>
      <c r="I316" s="8">
        <f t="shared" si="37"/>
        <v>2990</v>
      </c>
      <c r="J316" s="6">
        <v>163</v>
      </c>
      <c r="K316" s="7">
        <v>0</v>
      </c>
      <c r="L316" s="7">
        <v>0</v>
      </c>
      <c r="M316" s="5">
        <v>0.66</v>
      </c>
      <c r="N316" s="3"/>
    </row>
    <row r="317" spans="2:14" hidden="1" x14ac:dyDescent="0.3">
      <c r="B317" s="66">
        <v>45734</v>
      </c>
      <c r="C317" s="10" t="s">
        <v>7</v>
      </c>
      <c r="D317" s="2" t="s">
        <v>12</v>
      </c>
      <c r="E317" s="10" t="s">
        <v>13</v>
      </c>
      <c r="F317" s="3">
        <v>1100</v>
      </c>
      <c r="G317" s="9">
        <v>5810</v>
      </c>
      <c r="H317" s="8">
        <f t="shared" si="36"/>
        <v>8800</v>
      </c>
      <c r="I317" s="8">
        <f t="shared" si="37"/>
        <v>2990</v>
      </c>
      <c r="J317" s="6">
        <v>163</v>
      </c>
      <c r="K317" s="7">
        <v>0</v>
      </c>
      <c r="L317" s="7">
        <v>0</v>
      </c>
      <c r="M317" s="5">
        <v>0.66</v>
      </c>
      <c r="N317" s="3"/>
    </row>
    <row r="318" spans="2:14" hidden="1" x14ac:dyDescent="0.3">
      <c r="B318" s="66">
        <v>45734</v>
      </c>
      <c r="C318" s="10" t="s">
        <v>8</v>
      </c>
      <c r="D318" s="2" t="s">
        <v>12</v>
      </c>
      <c r="E318" s="10" t="s">
        <v>13</v>
      </c>
      <c r="F318" s="3">
        <v>1100</v>
      </c>
      <c r="G318" s="9">
        <v>7700</v>
      </c>
      <c r="H318" s="8">
        <f t="shared" si="36"/>
        <v>8800</v>
      </c>
      <c r="I318" s="8">
        <f t="shared" si="37"/>
        <v>1100</v>
      </c>
      <c r="J318" s="6">
        <v>60</v>
      </c>
      <c r="K318" s="7">
        <v>0</v>
      </c>
      <c r="L318" s="7">
        <v>0</v>
      </c>
      <c r="M318" s="5">
        <v>0.88</v>
      </c>
      <c r="N318" s="3"/>
    </row>
    <row r="319" spans="2:14" hidden="1" x14ac:dyDescent="0.3">
      <c r="B319" s="66">
        <v>45734</v>
      </c>
      <c r="C319" s="10" t="s">
        <v>3</v>
      </c>
      <c r="D319" s="2" t="s">
        <v>14</v>
      </c>
      <c r="E319" s="10" t="s">
        <v>78</v>
      </c>
      <c r="F319" s="3">
        <v>720</v>
      </c>
      <c r="G319" s="9">
        <v>4485</v>
      </c>
      <c r="H319" s="8">
        <f t="shared" si="36"/>
        <v>5760</v>
      </c>
      <c r="I319" s="8">
        <f t="shared" si="37"/>
        <v>1275</v>
      </c>
      <c r="J319" s="6">
        <v>106</v>
      </c>
      <c r="K319" s="7">
        <v>0</v>
      </c>
      <c r="L319" s="7">
        <v>0</v>
      </c>
      <c r="M319" s="5">
        <v>0.78</v>
      </c>
      <c r="N319" s="3"/>
    </row>
    <row r="320" spans="2:14" hidden="1" x14ac:dyDescent="0.3">
      <c r="B320" s="66">
        <v>45734</v>
      </c>
      <c r="C320" s="10" t="s">
        <v>7</v>
      </c>
      <c r="D320" s="2" t="s">
        <v>14</v>
      </c>
      <c r="E320" s="10" t="s">
        <v>78</v>
      </c>
      <c r="F320" s="3">
        <v>720</v>
      </c>
      <c r="G320" s="9">
        <v>4485</v>
      </c>
      <c r="H320" s="8">
        <f t="shared" si="36"/>
        <v>5760</v>
      </c>
      <c r="I320" s="8">
        <f t="shared" si="37"/>
        <v>1275</v>
      </c>
      <c r="J320" s="6">
        <v>106</v>
      </c>
      <c r="K320" s="7">
        <v>0</v>
      </c>
      <c r="L320" s="7">
        <v>0</v>
      </c>
      <c r="M320" s="5">
        <v>0.78</v>
      </c>
      <c r="N320" s="3"/>
    </row>
    <row r="321" spans="2:14" hidden="1" x14ac:dyDescent="0.3">
      <c r="B321" s="66">
        <v>45734</v>
      </c>
      <c r="C321" s="10" t="s">
        <v>8</v>
      </c>
      <c r="D321" s="2" t="s">
        <v>14</v>
      </c>
      <c r="E321" s="10" t="s">
        <v>78</v>
      </c>
      <c r="F321" s="3">
        <v>720</v>
      </c>
      <c r="G321" s="9">
        <v>3800</v>
      </c>
      <c r="H321" s="8">
        <f t="shared" si="36"/>
        <v>5760</v>
      </c>
      <c r="I321" s="8">
        <f t="shared" si="37"/>
        <v>1960</v>
      </c>
      <c r="J321" s="6">
        <v>163</v>
      </c>
      <c r="K321" s="7">
        <v>0</v>
      </c>
      <c r="L321" s="7">
        <v>0</v>
      </c>
      <c r="M321" s="5">
        <v>0.66</v>
      </c>
      <c r="N321" s="3"/>
    </row>
    <row r="322" spans="2:14" hidden="1" x14ac:dyDescent="0.3">
      <c r="B322" s="66">
        <v>45734</v>
      </c>
      <c r="C322" s="10" t="s">
        <v>3</v>
      </c>
      <c r="D322" s="2" t="s">
        <v>15</v>
      </c>
      <c r="E322" s="10" t="s">
        <v>13</v>
      </c>
      <c r="F322" s="3">
        <v>1100</v>
      </c>
      <c r="G322" s="9">
        <v>7340</v>
      </c>
      <c r="H322" s="8">
        <f t="shared" si="36"/>
        <v>8800</v>
      </c>
      <c r="I322" s="8">
        <f t="shared" si="37"/>
        <v>1460</v>
      </c>
      <c r="J322" s="6">
        <v>79</v>
      </c>
      <c r="K322" s="7">
        <v>0</v>
      </c>
      <c r="L322" s="7">
        <v>0</v>
      </c>
      <c r="M322" s="5">
        <v>0.83</v>
      </c>
      <c r="N322" s="3"/>
    </row>
    <row r="323" spans="2:14" hidden="1" x14ac:dyDescent="0.3">
      <c r="B323" s="66">
        <v>45734</v>
      </c>
      <c r="C323" s="10" t="s">
        <v>7</v>
      </c>
      <c r="D323" s="2" t="s">
        <v>15</v>
      </c>
      <c r="E323" s="10" t="s">
        <v>13</v>
      </c>
      <c r="F323" s="3">
        <v>1100</v>
      </c>
      <c r="G323" s="9">
        <v>7340</v>
      </c>
      <c r="H323" s="8">
        <f t="shared" si="36"/>
        <v>8800</v>
      </c>
      <c r="I323" s="8">
        <f t="shared" si="37"/>
        <v>1460</v>
      </c>
      <c r="J323" s="6">
        <v>79</v>
      </c>
      <c r="K323" s="7">
        <v>0</v>
      </c>
      <c r="L323" s="7">
        <v>0</v>
      </c>
      <c r="M323" s="5">
        <v>0.83</v>
      </c>
      <c r="N323" s="3"/>
    </row>
    <row r="324" spans="2:14" hidden="1" x14ac:dyDescent="0.3">
      <c r="B324" s="66">
        <v>45734</v>
      </c>
      <c r="C324" s="10" t="s">
        <v>8</v>
      </c>
      <c r="D324" s="2" t="s">
        <v>15</v>
      </c>
      <c r="E324" s="10" t="s">
        <v>13</v>
      </c>
      <c r="F324" s="3">
        <v>1100</v>
      </c>
      <c r="G324" s="9">
        <v>7100</v>
      </c>
      <c r="H324" s="8">
        <f t="shared" si="36"/>
        <v>8800</v>
      </c>
      <c r="I324" s="8">
        <f t="shared" si="37"/>
        <v>1700</v>
      </c>
      <c r="J324" s="6">
        <v>93</v>
      </c>
      <c r="K324" s="7">
        <v>0</v>
      </c>
      <c r="L324" s="7">
        <v>0</v>
      </c>
      <c r="M324" s="5">
        <v>0.81</v>
      </c>
      <c r="N324" s="3"/>
    </row>
    <row r="325" spans="2:14" hidden="1" x14ac:dyDescent="0.3">
      <c r="B325" s="66">
        <v>45735</v>
      </c>
      <c r="C325" s="10" t="s">
        <v>3</v>
      </c>
      <c r="D325" s="2" t="s">
        <v>4</v>
      </c>
      <c r="E325" s="10">
        <v>80014027</v>
      </c>
      <c r="F325" s="3">
        <v>462</v>
      </c>
      <c r="G325" s="9">
        <v>0</v>
      </c>
      <c r="H325" s="8">
        <f t="shared" ref="H325:H336" si="38">F325*8</f>
        <v>3696</v>
      </c>
      <c r="I325" s="8">
        <f t="shared" ref="I325:I336" si="39">H325-G325</f>
        <v>3696</v>
      </c>
      <c r="J325" s="6">
        <v>0</v>
      </c>
      <c r="K325" s="7">
        <v>0</v>
      </c>
      <c r="L325" s="7">
        <v>0</v>
      </c>
      <c r="M325" s="5">
        <v>0</v>
      </c>
      <c r="N325" s="3"/>
    </row>
    <row r="326" spans="2:14" hidden="1" x14ac:dyDescent="0.3">
      <c r="B326" s="66">
        <v>45735</v>
      </c>
      <c r="C326" s="10" t="s">
        <v>7</v>
      </c>
      <c r="D326" s="2" t="s">
        <v>4</v>
      </c>
      <c r="E326" s="10">
        <v>80014027</v>
      </c>
      <c r="F326" s="3">
        <v>462</v>
      </c>
      <c r="G326" s="9">
        <v>2314</v>
      </c>
      <c r="H326" s="8">
        <f t="shared" si="38"/>
        <v>3696</v>
      </c>
      <c r="I326" s="8">
        <f t="shared" si="39"/>
        <v>1382</v>
      </c>
      <c r="J326" s="6">
        <v>179</v>
      </c>
      <c r="K326" s="7">
        <v>1</v>
      </c>
      <c r="L326" s="7">
        <v>40</v>
      </c>
      <c r="M326" s="5">
        <v>0.63</v>
      </c>
      <c r="N326" s="3"/>
    </row>
    <row r="327" spans="2:14" hidden="1" x14ac:dyDescent="0.3">
      <c r="B327" s="66">
        <v>45735</v>
      </c>
      <c r="C327" s="10" t="s">
        <v>8</v>
      </c>
      <c r="D327" s="2" t="s">
        <v>4</v>
      </c>
      <c r="E327" s="10">
        <v>80014027</v>
      </c>
      <c r="F327" s="3">
        <v>462</v>
      </c>
      <c r="G327" s="9">
        <v>3696</v>
      </c>
      <c r="H327" s="8">
        <f t="shared" si="38"/>
        <v>3696</v>
      </c>
      <c r="I327" s="8">
        <f t="shared" si="39"/>
        <v>0</v>
      </c>
      <c r="J327" s="6">
        <v>0</v>
      </c>
      <c r="K327" s="7">
        <v>0</v>
      </c>
      <c r="L327" s="7">
        <v>0</v>
      </c>
      <c r="M327" s="5">
        <v>1</v>
      </c>
      <c r="N327" s="3"/>
    </row>
    <row r="328" spans="2:14" hidden="1" x14ac:dyDescent="0.3">
      <c r="B328" s="66">
        <v>45735</v>
      </c>
      <c r="C328" s="10" t="s">
        <v>3</v>
      </c>
      <c r="D328" s="2" t="s">
        <v>12</v>
      </c>
      <c r="E328" s="10" t="s">
        <v>13</v>
      </c>
      <c r="F328" s="3">
        <v>1100</v>
      </c>
      <c r="G328" s="9">
        <v>6118</v>
      </c>
      <c r="H328" s="8">
        <f t="shared" si="38"/>
        <v>8800</v>
      </c>
      <c r="I328" s="8">
        <f t="shared" si="39"/>
        <v>2682</v>
      </c>
      <c r="J328" s="6">
        <v>146</v>
      </c>
      <c r="K328" s="7">
        <v>0</v>
      </c>
      <c r="L328" s="7">
        <v>0</v>
      </c>
      <c r="M328" s="5">
        <v>0.7</v>
      </c>
      <c r="N328" s="3"/>
    </row>
    <row r="329" spans="2:14" hidden="1" x14ac:dyDescent="0.3">
      <c r="B329" s="66">
        <v>45735</v>
      </c>
      <c r="C329" s="10" t="s">
        <v>7</v>
      </c>
      <c r="D329" s="2" t="s">
        <v>12</v>
      </c>
      <c r="E329" s="10" t="s">
        <v>13</v>
      </c>
      <c r="F329" s="3">
        <v>1100</v>
      </c>
      <c r="G329" s="9">
        <v>6117</v>
      </c>
      <c r="H329" s="8">
        <f t="shared" si="38"/>
        <v>8800</v>
      </c>
      <c r="I329" s="8">
        <f t="shared" si="39"/>
        <v>2683</v>
      </c>
      <c r="J329" s="6">
        <v>146</v>
      </c>
      <c r="K329" s="7">
        <v>0</v>
      </c>
      <c r="L329" s="7">
        <v>0</v>
      </c>
      <c r="M329" s="5">
        <v>0.7</v>
      </c>
      <c r="N329" s="3"/>
    </row>
    <row r="330" spans="2:14" hidden="1" x14ac:dyDescent="0.3">
      <c r="B330" s="66">
        <v>45735</v>
      </c>
      <c r="C330" s="10" t="s">
        <v>8</v>
      </c>
      <c r="D330" s="2" t="s">
        <v>12</v>
      </c>
      <c r="E330" s="10" t="s">
        <v>13</v>
      </c>
      <c r="F330" s="3">
        <v>1100</v>
      </c>
      <c r="G330" s="9">
        <v>5200</v>
      </c>
      <c r="H330" s="8">
        <f t="shared" si="38"/>
        <v>8800</v>
      </c>
      <c r="I330" s="8">
        <f t="shared" si="39"/>
        <v>3600</v>
      </c>
      <c r="J330" s="6">
        <v>0</v>
      </c>
      <c r="K330" s="7">
        <v>1</v>
      </c>
      <c r="L330" s="7">
        <v>120</v>
      </c>
      <c r="M330" s="5">
        <v>0.59</v>
      </c>
      <c r="N330" s="3"/>
    </row>
    <row r="331" spans="2:14" hidden="1" x14ac:dyDescent="0.3">
      <c r="B331" s="66">
        <v>45735</v>
      </c>
      <c r="C331" s="10" t="s">
        <v>3</v>
      </c>
      <c r="D331" s="2" t="s">
        <v>14</v>
      </c>
      <c r="E331" s="10" t="s">
        <v>78</v>
      </c>
      <c r="F331" s="3">
        <v>720</v>
      </c>
      <c r="G331" s="9">
        <v>5465</v>
      </c>
      <c r="H331" s="8">
        <f t="shared" si="38"/>
        <v>5760</v>
      </c>
      <c r="I331" s="8">
        <f t="shared" si="39"/>
        <v>295</v>
      </c>
      <c r="J331" s="6">
        <v>25</v>
      </c>
      <c r="K331" s="7">
        <v>0</v>
      </c>
      <c r="L331" s="7">
        <v>0</v>
      </c>
      <c r="M331" s="5">
        <v>0.95</v>
      </c>
      <c r="N331" s="3"/>
    </row>
    <row r="332" spans="2:14" hidden="1" x14ac:dyDescent="0.3">
      <c r="B332" s="66">
        <v>45735</v>
      </c>
      <c r="C332" s="10" t="s">
        <v>7</v>
      </c>
      <c r="D332" s="2" t="s">
        <v>14</v>
      </c>
      <c r="E332" s="10" t="s">
        <v>78</v>
      </c>
      <c r="F332" s="3">
        <v>720</v>
      </c>
      <c r="G332" s="9">
        <v>5465</v>
      </c>
      <c r="H332" s="8">
        <f t="shared" si="38"/>
        <v>5760</v>
      </c>
      <c r="I332" s="8">
        <f t="shared" si="39"/>
        <v>295</v>
      </c>
      <c r="J332" s="6">
        <v>25</v>
      </c>
      <c r="K332" s="7">
        <v>0</v>
      </c>
      <c r="L332" s="7">
        <v>0</v>
      </c>
      <c r="M332" s="5">
        <v>0.95</v>
      </c>
      <c r="N332" s="3"/>
    </row>
    <row r="333" spans="2:14" hidden="1" x14ac:dyDescent="0.3">
      <c r="B333" s="66">
        <v>45735</v>
      </c>
      <c r="C333" s="10" t="s">
        <v>8</v>
      </c>
      <c r="D333" s="2" t="s">
        <v>14</v>
      </c>
      <c r="E333" s="10" t="s">
        <v>78</v>
      </c>
      <c r="F333" s="3">
        <v>720</v>
      </c>
      <c r="G333" s="9">
        <v>4000</v>
      </c>
      <c r="H333" s="8">
        <f t="shared" si="38"/>
        <v>5760</v>
      </c>
      <c r="I333" s="8">
        <f t="shared" si="39"/>
        <v>1760</v>
      </c>
      <c r="J333" s="6">
        <v>0</v>
      </c>
      <c r="K333" s="7">
        <v>3</v>
      </c>
      <c r="L333" s="7">
        <v>60</v>
      </c>
      <c r="M333" s="5">
        <v>0.69</v>
      </c>
      <c r="N333" s="3"/>
    </row>
    <row r="334" spans="2:14" hidden="1" x14ac:dyDescent="0.3">
      <c r="B334" s="66">
        <v>45735</v>
      </c>
      <c r="C334" s="10" t="s">
        <v>3</v>
      </c>
      <c r="D334" s="2" t="s">
        <v>15</v>
      </c>
      <c r="E334" s="10" t="s">
        <v>13</v>
      </c>
      <c r="F334" s="3">
        <v>1100</v>
      </c>
      <c r="G334" s="9">
        <v>7900</v>
      </c>
      <c r="H334" s="8">
        <f t="shared" si="38"/>
        <v>8800</v>
      </c>
      <c r="I334" s="8">
        <f t="shared" si="39"/>
        <v>900</v>
      </c>
      <c r="J334" s="6">
        <v>50</v>
      </c>
      <c r="K334" s="7">
        <v>0</v>
      </c>
      <c r="L334" s="7">
        <v>0</v>
      </c>
      <c r="M334" s="5">
        <v>0.9</v>
      </c>
      <c r="N334" s="3"/>
    </row>
    <row r="335" spans="2:14" hidden="1" x14ac:dyDescent="0.3">
      <c r="B335" s="66">
        <v>45735</v>
      </c>
      <c r="C335" s="10" t="s">
        <v>7</v>
      </c>
      <c r="D335" s="2" t="s">
        <v>15</v>
      </c>
      <c r="E335" s="10" t="s">
        <v>13</v>
      </c>
      <c r="F335" s="3">
        <v>1100</v>
      </c>
      <c r="G335" s="9">
        <v>7900</v>
      </c>
      <c r="H335" s="8">
        <f t="shared" si="38"/>
        <v>8800</v>
      </c>
      <c r="I335" s="8">
        <f t="shared" si="39"/>
        <v>900</v>
      </c>
      <c r="J335" s="6">
        <v>50</v>
      </c>
      <c r="K335" s="7">
        <v>0</v>
      </c>
      <c r="L335" s="7">
        <v>0</v>
      </c>
      <c r="M335" s="5">
        <v>0.9</v>
      </c>
      <c r="N335" s="3"/>
    </row>
    <row r="336" spans="2:14" hidden="1" x14ac:dyDescent="0.3">
      <c r="B336" s="66">
        <v>45735</v>
      </c>
      <c r="C336" s="10" t="s">
        <v>8</v>
      </c>
      <c r="D336" s="2" t="s">
        <v>15</v>
      </c>
      <c r="E336" s="10" t="s">
        <v>13</v>
      </c>
      <c r="F336" s="3">
        <v>1100</v>
      </c>
      <c r="G336" s="9">
        <v>8300</v>
      </c>
      <c r="H336" s="8">
        <f t="shared" si="38"/>
        <v>8800</v>
      </c>
      <c r="I336" s="8">
        <f t="shared" si="39"/>
        <v>500</v>
      </c>
      <c r="J336" s="6">
        <v>27</v>
      </c>
      <c r="K336" s="7">
        <v>0</v>
      </c>
      <c r="L336" s="7">
        <v>0</v>
      </c>
      <c r="M336" s="5">
        <v>0.94</v>
      </c>
      <c r="N336" s="3"/>
    </row>
    <row r="337" spans="2:14" hidden="1" x14ac:dyDescent="0.3">
      <c r="B337" s="66">
        <v>45736</v>
      </c>
      <c r="C337" s="10" t="s">
        <v>3</v>
      </c>
      <c r="D337" s="2" t="s">
        <v>4</v>
      </c>
      <c r="E337" s="10">
        <v>80014027</v>
      </c>
      <c r="F337" s="3">
        <v>462</v>
      </c>
      <c r="G337" s="9">
        <v>3242</v>
      </c>
      <c r="H337" s="8">
        <f t="shared" ref="H337:H348" si="40">F337*8</f>
        <v>3696</v>
      </c>
      <c r="I337" s="8">
        <f t="shared" ref="I337:I348" si="41">H337-G337</f>
        <v>454</v>
      </c>
      <c r="J337" s="6">
        <v>59</v>
      </c>
      <c r="K337" s="7">
        <v>0</v>
      </c>
      <c r="L337" s="7">
        <v>0</v>
      </c>
      <c r="M337" s="5">
        <v>0.88</v>
      </c>
      <c r="N337" s="3"/>
    </row>
    <row r="338" spans="2:14" hidden="1" x14ac:dyDescent="0.3">
      <c r="B338" s="66">
        <v>45736</v>
      </c>
      <c r="C338" s="10" t="s">
        <v>7</v>
      </c>
      <c r="D338" s="2" t="s">
        <v>4</v>
      </c>
      <c r="E338" s="10">
        <v>80014027</v>
      </c>
      <c r="F338" s="3">
        <v>462</v>
      </c>
      <c r="G338" s="9">
        <v>3242</v>
      </c>
      <c r="H338" s="8">
        <f t="shared" si="40"/>
        <v>3696</v>
      </c>
      <c r="I338" s="8">
        <f t="shared" si="41"/>
        <v>454</v>
      </c>
      <c r="J338" s="6">
        <v>59</v>
      </c>
      <c r="K338" s="7">
        <v>0</v>
      </c>
      <c r="L338" s="7">
        <v>0</v>
      </c>
      <c r="M338" s="5">
        <v>0.88</v>
      </c>
      <c r="N338" s="3"/>
    </row>
    <row r="339" spans="2:14" hidden="1" x14ac:dyDescent="0.3">
      <c r="B339" s="66">
        <v>45736</v>
      </c>
      <c r="C339" s="10" t="s">
        <v>8</v>
      </c>
      <c r="D339" s="2" t="s">
        <v>4</v>
      </c>
      <c r="E339" s="10">
        <v>80014027</v>
      </c>
      <c r="F339" s="3">
        <v>462</v>
      </c>
      <c r="G339" s="9">
        <v>3696</v>
      </c>
      <c r="H339" s="8">
        <f t="shared" si="40"/>
        <v>3696</v>
      </c>
      <c r="I339" s="8">
        <f t="shared" si="41"/>
        <v>0</v>
      </c>
      <c r="J339" s="6">
        <v>0</v>
      </c>
      <c r="K339" s="7">
        <v>0</v>
      </c>
      <c r="L339" s="7">
        <v>0</v>
      </c>
      <c r="M339" s="5">
        <v>1</v>
      </c>
      <c r="N339" s="3"/>
    </row>
    <row r="340" spans="2:14" hidden="1" x14ac:dyDescent="0.3">
      <c r="B340" s="66">
        <v>45736</v>
      </c>
      <c r="C340" s="10" t="s">
        <v>3</v>
      </c>
      <c r="D340" s="2" t="s">
        <v>12</v>
      </c>
      <c r="E340" s="10" t="s">
        <v>13</v>
      </c>
      <c r="F340" s="3">
        <v>1100</v>
      </c>
      <c r="G340" s="9">
        <v>8046</v>
      </c>
      <c r="H340" s="8">
        <f t="shared" si="40"/>
        <v>8800</v>
      </c>
      <c r="I340" s="8">
        <f t="shared" si="41"/>
        <v>754</v>
      </c>
      <c r="J340" s="6">
        <v>5</v>
      </c>
      <c r="K340" s="7">
        <v>0</v>
      </c>
      <c r="L340" s="7">
        <v>0</v>
      </c>
      <c r="M340" s="5">
        <v>0.91</v>
      </c>
      <c r="N340" s="3"/>
    </row>
    <row r="341" spans="2:14" hidden="1" x14ac:dyDescent="0.3">
      <c r="B341" s="66">
        <v>45736</v>
      </c>
      <c r="C341" s="10" t="s">
        <v>7</v>
      </c>
      <c r="D341" s="2" t="s">
        <v>12</v>
      </c>
      <c r="E341" s="10" t="s">
        <v>13</v>
      </c>
      <c r="F341" s="3">
        <v>1100</v>
      </c>
      <c r="G341" s="9">
        <v>439</v>
      </c>
      <c r="H341" s="8">
        <f t="shared" si="40"/>
        <v>8800</v>
      </c>
      <c r="I341" s="8">
        <f t="shared" si="41"/>
        <v>8361</v>
      </c>
      <c r="J341" s="6">
        <v>456</v>
      </c>
      <c r="K341" s="7">
        <v>1</v>
      </c>
      <c r="L341" s="7">
        <v>60</v>
      </c>
      <c r="M341" s="5">
        <v>0.05</v>
      </c>
      <c r="N341" s="3"/>
    </row>
    <row r="342" spans="2:14" hidden="1" x14ac:dyDescent="0.3">
      <c r="B342" s="66">
        <v>45736</v>
      </c>
      <c r="C342" s="10" t="s">
        <v>8</v>
      </c>
      <c r="D342" s="2" t="s">
        <v>12</v>
      </c>
      <c r="E342" s="10" t="s">
        <v>13</v>
      </c>
      <c r="F342" s="3">
        <v>1100</v>
      </c>
      <c r="G342" s="9">
        <v>6150</v>
      </c>
      <c r="H342" s="8">
        <f t="shared" si="40"/>
        <v>8800</v>
      </c>
      <c r="I342" s="8">
        <f t="shared" si="41"/>
        <v>2650</v>
      </c>
      <c r="J342" s="6">
        <v>145</v>
      </c>
      <c r="K342" s="7">
        <v>1</v>
      </c>
      <c r="L342" s="7">
        <v>110</v>
      </c>
      <c r="M342" s="5">
        <v>0.7</v>
      </c>
      <c r="N342" s="3"/>
    </row>
    <row r="343" spans="2:14" hidden="1" x14ac:dyDescent="0.3">
      <c r="B343" s="66">
        <v>45736</v>
      </c>
      <c r="C343" s="10" t="s">
        <v>3</v>
      </c>
      <c r="D343" s="2" t="s">
        <v>14</v>
      </c>
      <c r="E343" s="10" t="s">
        <v>78</v>
      </c>
      <c r="F343" s="3">
        <v>720</v>
      </c>
      <c r="G343" s="9">
        <v>5760</v>
      </c>
      <c r="H343" s="8">
        <f t="shared" si="40"/>
        <v>5760</v>
      </c>
      <c r="I343" s="8">
        <f t="shared" si="41"/>
        <v>0</v>
      </c>
      <c r="J343" s="6">
        <v>0</v>
      </c>
      <c r="K343" s="7">
        <v>0</v>
      </c>
      <c r="L343" s="7">
        <v>0</v>
      </c>
      <c r="M343" s="5">
        <v>1</v>
      </c>
      <c r="N343" s="3"/>
    </row>
    <row r="344" spans="2:14" hidden="1" x14ac:dyDescent="0.3">
      <c r="B344" s="66">
        <v>45736</v>
      </c>
      <c r="C344" s="10" t="s">
        <v>7</v>
      </c>
      <c r="D344" s="2" t="s">
        <v>14</v>
      </c>
      <c r="E344" s="10" t="s">
        <v>78</v>
      </c>
      <c r="F344" s="3">
        <v>720</v>
      </c>
      <c r="G344" s="9">
        <v>665</v>
      </c>
      <c r="H344" s="8">
        <f t="shared" si="40"/>
        <v>5760</v>
      </c>
      <c r="I344" s="8">
        <f t="shared" si="41"/>
        <v>5095</v>
      </c>
      <c r="J344" s="6">
        <v>0</v>
      </c>
      <c r="K344" s="7">
        <v>1</v>
      </c>
      <c r="L344" s="7">
        <v>90</v>
      </c>
      <c r="M344" s="5">
        <v>0.12</v>
      </c>
      <c r="N344" s="3"/>
    </row>
    <row r="345" spans="2:14" hidden="1" x14ac:dyDescent="0.3">
      <c r="B345" s="66">
        <v>45736</v>
      </c>
      <c r="C345" s="10" t="s">
        <v>8</v>
      </c>
      <c r="D345" s="2" t="s">
        <v>14</v>
      </c>
      <c r="E345" s="10" t="s">
        <v>78</v>
      </c>
      <c r="F345" s="3">
        <v>720</v>
      </c>
      <c r="G345" s="9">
        <v>4200</v>
      </c>
      <c r="H345" s="8">
        <f t="shared" si="40"/>
        <v>5760</v>
      </c>
      <c r="I345" s="8">
        <f t="shared" si="41"/>
        <v>1560</v>
      </c>
      <c r="J345" s="6">
        <v>0</v>
      </c>
      <c r="K345" s="7">
        <v>1</v>
      </c>
      <c r="L345" s="7">
        <v>90</v>
      </c>
      <c r="M345" s="5">
        <v>0.73</v>
      </c>
      <c r="N345" s="3"/>
    </row>
    <row r="346" spans="2:14" hidden="1" x14ac:dyDescent="0.3">
      <c r="B346" s="66">
        <v>45736</v>
      </c>
      <c r="C346" s="10" t="s">
        <v>3</v>
      </c>
      <c r="D346" s="2" t="s">
        <v>15</v>
      </c>
      <c r="E346" s="10" t="s">
        <v>13</v>
      </c>
      <c r="F346" s="3">
        <v>1100</v>
      </c>
      <c r="G346" s="9">
        <v>8123</v>
      </c>
      <c r="H346" s="8">
        <f t="shared" si="40"/>
        <v>8800</v>
      </c>
      <c r="I346" s="8">
        <f t="shared" si="41"/>
        <v>677</v>
      </c>
      <c r="J346" s="6">
        <v>37</v>
      </c>
      <c r="K346" s="7">
        <v>0</v>
      </c>
      <c r="L346" s="7">
        <v>0</v>
      </c>
      <c r="M346" s="5">
        <v>0.92</v>
      </c>
      <c r="N346" s="3"/>
    </row>
    <row r="347" spans="2:14" hidden="1" x14ac:dyDescent="0.3">
      <c r="B347" s="66">
        <v>45736</v>
      </c>
      <c r="C347" s="10" t="s">
        <v>7</v>
      </c>
      <c r="D347" s="2" t="s">
        <v>15</v>
      </c>
      <c r="E347" s="10" t="s">
        <v>13</v>
      </c>
      <c r="F347" s="3">
        <v>1100</v>
      </c>
      <c r="G347" s="9">
        <v>8123</v>
      </c>
      <c r="H347" s="8">
        <f t="shared" si="40"/>
        <v>8800</v>
      </c>
      <c r="I347" s="8">
        <f t="shared" si="41"/>
        <v>677</v>
      </c>
      <c r="J347" s="6">
        <v>37</v>
      </c>
      <c r="K347" s="7">
        <v>0</v>
      </c>
      <c r="L347" s="7">
        <v>0</v>
      </c>
      <c r="M347" s="5">
        <v>0.92</v>
      </c>
      <c r="N347" s="3"/>
    </row>
    <row r="348" spans="2:14" hidden="1" x14ac:dyDescent="0.3">
      <c r="B348" s="66">
        <v>45736</v>
      </c>
      <c r="C348" s="10" t="s">
        <v>8</v>
      </c>
      <c r="D348" s="2" t="s">
        <v>15</v>
      </c>
      <c r="E348" s="10" t="s">
        <v>13</v>
      </c>
      <c r="F348" s="3">
        <v>1100</v>
      </c>
      <c r="G348" s="9">
        <v>6600</v>
      </c>
      <c r="H348" s="8">
        <f t="shared" si="40"/>
        <v>8800</v>
      </c>
      <c r="I348" s="8">
        <f t="shared" si="41"/>
        <v>2200</v>
      </c>
      <c r="J348" s="6">
        <v>120</v>
      </c>
      <c r="K348" s="7">
        <v>0</v>
      </c>
      <c r="L348" s="7">
        <v>0</v>
      </c>
      <c r="M348" s="5">
        <v>0.75</v>
      </c>
      <c r="N348" s="3"/>
    </row>
    <row r="349" spans="2:14" hidden="1" x14ac:dyDescent="0.3">
      <c r="B349" s="66">
        <v>45740</v>
      </c>
      <c r="C349" s="10" t="s">
        <v>3</v>
      </c>
      <c r="D349" s="2" t="s">
        <v>4</v>
      </c>
      <c r="E349" s="10">
        <v>80014027</v>
      </c>
      <c r="F349" s="3">
        <v>462</v>
      </c>
      <c r="G349" s="9">
        <v>6285</v>
      </c>
      <c r="H349" s="8">
        <f t="shared" ref="H349:H360" si="42">F349*8</f>
        <v>3696</v>
      </c>
      <c r="I349" s="8">
        <f t="shared" ref="I349:I360" si="43">H349-G349</f>
        <v>-2589</v>
      </c>
      <c r="J349" s="6">
        <v>0</v>
      </c>
      <c r="K349" s="7">
        <v>0</v>
      </c>
      <c r="L349" s="7">
        <v>0</v>
      </c>
      <c r="M349" s="5">
        <v>1</v>
      </c>
      <c r="N349" s="3"/>
    </row>
    <row r="350" spans="2:14" hidden="1" x14ac:dyDescent="0.3">
      <c r="B350" s="66">
        <v>45740</v>
      </c>
      <c r="C350" s="10" t="s">
        <v>7</v>
      </c>
      <c r="D350" s="2" t="s">
        <v>4</v>
      </c>
      <c r="E350" s="10">
        <v>80014027</v>
      </c>
      <c r="F350" s="3">
        <v>462</v>
      </c>
      <c r="G350" s="9">
        <v>6285</v>
      </c>
      <c r="H350" s="8">
        <f t="shared" si="42"/>
        <v>3696</v>
      </c>
      <c r="I350" s="8">
        <f t="shared" si="43"/>
        <v>-2589</v>
      </c>
      <c r="J350" s="6">
        <v>0</v>
      </c>
      <c r="K350" s="7">
        <v>0</v>
      </c>
      <c r="L350" s="7">
        <v>0</v>
      </c>
      <c r="M350" s="5">
        <v>1</v>
      </c>
      <c r="N350" s="3"/>
    </row>
    <row r="351" spans="2:14" hidden="1" x14ac:dyDescent="0.3">
      <c r="B351" s="66">
        <v>45740</v>
      </c>
      <c r="C351" s="10" t="s">
        <v>8</v>
      </c>
      <c r="D351" s="2" t="s">
        <v>4</v>
      </c>
      <c r="E351" s="10">
        <v>80014027</v>
      </c>
      <c r="F351" s="3">
        <v>462</v>
      </c>
      <c r="G351" s="9">
        <v>3560</v>
      </c>
      <c r="H351" s="8">
        <f t="shared" si="42"/>
        <v>3696</v>
      </c>
      <c r="I351" s="8">
        <f t="shared" si="43"/>
        <v>136</v>
      </c>
      <c r="J351" s="6">
        <v>0</v>
      </c>
      <c r="K351" s="7">
        <v>80</v>
      </c>
      <c r="L351" s="7">
        <v>0</v>
      </c>
      <c r="M351" s="5">
        <v>0.96</v>
      </c>
      <c r="N351" s="3"/>
    </row>
    <row r="352" spans="2:14" hidden="1" x14ac:dyDescent="0.3">
      <c r="B352" s="66">
        <v>45740</v>
      </c>
      <c r="C352" s="10" t="s">
        <v>3</v>
      </c>
      <c r="D352" s="2" t="s">
        <v>12</v>
      </c>
      <c r="E352" s="10" t="s">
        <v>13</v>
      </c>
      <c r="F352" s="3">
        <v>1100</v>
      </c>
      <c r="G352" s="9">
        <v>4938</v>
      </c>
      <c r="H352" s="8">
        <f t="shared" si="42"/>
        <v>8800</v>
      </c>
      <c r="I352" s="8">
        <f t="shared" si="43"/>
        <v>3862</v>
      </c>
      <c r="J352" s="6">
        <v>211</v>
      </c>
      <c r="K352" s="7">
        <v>0</v>
      </c>
      <c r="L352" s="7">
        <v>0</v>
      </c>
      <c r="M352" s="5">
        <v>0.56000000000000005</v>
      </c>
      <c r="N352" s="3"/>
    </row>
    <row r="353" spans="2:14" hidden="1" x14ac:dyDescent="0.3">
      <c r="B353" s="66">
        <v>45740</v>
      </c>
      <c r="C353" s="10" t="s">
        <v>7</v>
      </c>
      <c r="D353" s="2" t="s">
        <v>12</v>
      </c>
      <c r="E353" s="10" t="s">
        <v>13</v>
      </c>
      <c r="F353" s="3">
        <v>1100</v>
      </c>
      <c r="G353" s="9">
        <v>4937</v>
      </c>
      <c r="H353" s="8">
        <f t="shared" si="42"/>
        <v>8800</v>
      </c>
      <c r="I353" s="8">
        <f t="shared" si="43"/>
        <v>3863</v>
      </c>
      <c r="J353" s="6">
        <v>0</v>
      </c>
      <c r="K353" s="7">
        <v>1</v>
      </c>
      <c r="L353" s="7">
        <v>60</v>
      </c>
      <c r="M353" s="5">
        <v>0.56000000000000005</v>
      </c>
      <c r="N353" s="3"/>
    </row>
    <row r="354" spans="2:14" hidden="1" x14ac:dyDescent="0.3">
      <c r="B354" s="66">
        <v>45740</v>
      </c>
      <c r="C354" s="10" t="s">
        <v>8</v>
      </c>
      <c r="D354" s="2" t="s">
        <v>12</v>
      </c>
      <c r="E354" s="10" t="s">
        <v>13</v>
      </c>
      <c r="F354" s="3">
        <v>1100</v>
      </c>
      <c r="G354" s="9">
        <v>0</v>
      </c>
      <c r="H354" s="8">
        <f t="shared" si="42"/>
        <v>8800</v>
      </c>
      <c r="I354" s="8">
        <f t="shared" si="43"/>
        <v>8800</v>
      </c>
      <c r="J354" s="6">
        <v>0</v>
      </c>
      <c r="K354" s="7">
        <v>1</v>
      </c>
      <c r="L354" s="7">
        <v>480</v>
      </c>
      <c r="M354" s="5">
        <v>0</v>
      </c>
      <c r="N354" s="3"/>
    </row>
    <row r="355" spans="2:14" hidden="1" x14ac:dyDescent="0.3">
      <c r="B355" s="66">
        <v>45740</v>
      </c>
      <c r="C355" s="10" t="s">
        <v>3</v>
      </c>
      <c r="D355" s="2" t="s">
        <v>14</v>
      </c>
      <c r="E355" s="10" t="s">
        <v>78</v>
      </c>
      <c r="F355" s="3">
        <v>720</v>
      </c>
      <c r="G355" s="9">
        <v>4493</v>
      </c>
      <c r="H355" s="8">
        <f t="shared" si="42"/>
        <v>5760</v>
      </c>
      <c r="I355" s="8">
        <f t="shared" si="43"/>
        <v>1267</v>
      </c>
      <c r="J355" s="6">
        <v>106</v>
      </c>
      <c r="K355" s="7">
        <v>0</v>
      </c>
      <c r="L355" s="7">
        <v>0</v>
      </c>
      <c r="M355" s="5">
        <v>0.78</v>
      </c>
      <c r="N355" s="3"/>
    </row>
    <row r="356" spans="2:14" hidden="1" x14ac:dyDescent="0.3">
      <c r="B356" s="66">
        <v>45740</v>
      </c>
      <c r="C356" s="10" t="s">
        <v>7</v>
      </c>
      <c r="D356" s="2" t="s">
        <v>14</v>
      </c>
      <c r="E356" s="10" t="s">
        <v>78</v>
      </c>
      <c r="F356" s="3">
        <v>720</v>
      </c>
      <c r="G356" s="9">
        <v>4492</v>
      </c>
      <c r="H356" s="8">
        <f t="shared" si="42"/>
        <v>5760</v>
      </c>
      <c r="I356" s="8">
        <f t="shared" si="43"/>
        <v>1268</v>
      </c>
      <c r="J356" s="6">
        <v>106</v>
      </c>
      <c r="K356" s="7">
        <v>0</v>
      </c>
      <c r="L356" s="7">
        <v>0</v>
      </c>
      <c r="M356" s="5">
        <v>0.78</v>
      </c>
      <c r="N356" s="3"/>
    </row>
    <row r="357" spans="2:14" hidden="1" x14ac:dyDescent="0.3">
      <c r="B357" s="66">
        <v>45740</v>
      </c>
      <c r="C357" s="10" t="s">
        <v>8</v>
      </c>
      <c r="D357" s="2" t="s">
        <v>14</v>
      </c>
      <c r="E357" s="10" t="s">
        <v>78</v>
      </c>
      <c r="F357" s="3">
        <v>720</v>
      </c>
      <c r="G357" s="9">
        <v>4970</v>
      </c>
      <c r="H357" s="8">
        <f t="shared" si="42"/>
        <v>5760</v>
      </c>
      <c r="I357" s="8">
        <f t="shared" si="43"/>
        <v>790</v>
      </c>
      <c r="J357" s="6">
        <v>66</v>
      </c>
      <c r="K357" s="7">
        <v>0</v>
      </c>
      <c r="L357" s="7">
        <v>0</v>
      </c>
      <c r="M357" s="5">
        <v>0.86</v>
      </c>
      <c r="N357" s="3"/>
    </row>
    <row r="358" spans="2:14" hidden="1" x14ac:dyDescent="0.3">
      <c r="B358" s="66">
        <v>45740</v>
      </c>
      <c r="C358" s="10" t="s">
        <v>3</v>
      </c>
      <c r="D358" s="2" t="s">
        <v>15</v>
      </c>
      <c r="E358" s="10" t="s">
        <v>13</v>
      </c>
      <c r="F358" s="3">
        <v>1100</v>
      </c>
      <c r="G358" s="9">
        <v>3867</v>
      </c>
      <c r="H358" s="8">
        <f t="shared" si="42"/>
        <v>8800</v>
      </c>
      <c r="I358" s="8">
        <f t="shared" si="43"/>
        <v>4933</v>
      </c>
      <c r="J358" s="6">
        <v>269</v>
      </c>
      <c r="K358" s="7">
        <v>0</v>
      </c>
      <c r="L358" s="7">
        <v>0</v>
      </c>
      <c r="M358" s="5">
        <v>0.44</v>
      </c>
      <c r="N358" s="3"/>
    </row>
    <row r="359" spans="2:14" hidden="1" x14ac:dyDescent="0.3">
      <c r="B359" s="66">
        <v>45740</v>
      </c>
      <c r="C359" s="10" t="s">
        <v>7</v>
      </c>
      <c r="D359" s="2" t="s">
        <v>15</v>
      </c>
      <c r="E359" s="10" t="s">
        <v>13</v>
      </c>
      <c r="F359" s="3">
        <v>1100</v>
      </c>
      <c r="G359" s="9">
        <v>3866</v>
      </c>
      <c r="H359" s="8">
        <f t="shared" si="42"/>
        <v>8800</v>
      </c>
      <c r="I359" s="8">
        <f t="shared" si="43"/>
        <v>4934</v>
      </c>
      <c r="J359" s="6">
        <v>269</v>
      </c>
      <c r="K359" s="7">
        <v>1</v>
      </c>
      <c r="L359" s="7">
        <v>60</v>
      </c>
      <c r="M359" s="5">
        <v>0.44</v>
      </c>
      <c r="N359" s="3"/>
    </row>
    <row r="360" spans="2:14" hidden="1" x14ac:dyDescent="0.3">
      <c r="B360" s="66">
        <v>45740</v>
      </c>
      <c r="C360" s="10" t="s">
        <v>8</v>
      </c>
      <c r="D360" s="2" t="s">
        <v>15</v>
      </c>
      <c r="E360" s="10" t="s">
        <v>13</v>
      </c>
      <c r="F360" s="3">
        <v>1100</v>
      </c>
      <c r="G360" s="9">
        <v>4075</v>
      </c>
      <c r="H360" s="8">
        <f t="shared" si="42"/>
        <v>8800</v>
      </c>
      <c r="I360" s="8">
        <f t="shared" si="43"/>
        <v>4725</v>
      </c>
      <c r="J360" s="6">
        <v>0</v>
      </c>
      <c r="K360" s="7">
        <v>1</v>
      </c>
      <c r="L360" s="7">
        <v>258</v>
      </c>
      <c r="M360" s="5">
        <v>0.46</v>
      </c>
      <c r="N360" s="3"/>
    </row>
    <row r="361" spans="2:14" hidden="1" x14ac:dyDescent="0.3">
      <c r="B361" s="66">
        <v>45741</v>
      </c>
      <c r="C361" s="10" t="s">
        <v>3</v>
      </c>
      <c r="D361" s="2" t="s">
        <v>4</v>
      </c>
      <c r="E361" s="10">
        <v>80014027</v>
      </c>
      <c r="F361" s="3">
        <v>462</v>
      </c>
      <c r="G361" s="9">
        <v>900</v>
      </c>
      <c r="H361" s="8">
        <f t="shared" ref="H361:H372" si="44">F361*8</f>
        <v>3696</v>
      </c>
      <c r="I361" s="8">
        <f t="shared" ref="I361:I372" si="45">H361-G361</f>
        <v>2796</v>
      </c>
      <c r="J361" s="6">
        <v>363</v>
      </c>
      <c r="K361" s="7">
        <v>0</v>
      </c>
      <c r="L361" s="7">
        <v>0</v>
      </c>
      <c r="M361" s="5">
        <v>0.24</v>
      </c>
      <c r="N361" s="3"/>
    </row>
    <row r="362" spans="2:14" hidden="1" x14ac:dyDescent="0.3">
      <c r="B362" s="66">
        <v>45741</v>
      </c>
      <c r="C362" s="10" t="s">
        <v>7</v>
      </c>
      <c r="D362" s="2" t="s">
        <v>4</v>
      </c>
      <c r="E362" s="10">
        <v>80014027</v>
      </c>
      <c r="F362" s="3">
        <v>462</v>
      </c>
      <c r="G362" s="9">
        <v>1522</v>
      </c>
      <c r="H362" s="8">
        <f t="shared" si="44"/>
        <v>3696</v>
      </c>
      <c r="I362" s="8">
        <f t="shared" si="45"/>
        <v>2174</v>
      </c>
      <c r="J362" s="6">
        <v>282</v>
      </c>
      <c r="K362" s="7">
        <v>0</v>
      </c>
      <c r="L362" s="7">
        <v>0</v>
      </c>
      <c r="M362" s="5">
        <v>0.41</v>
      </c>
      <c r="N362" s="3"/>
    </row>
    <row r="363" spans="2:14" hidden="1" x14ac:dyDescent="0.3">
      <c r="B363" s="66">
        <v>45741</v>
      </c>
      <c r="C363" s="10" t="s">
        <v>8</v>
      </c>
      <c r="D363" s="2" t="s">
        <v>4</v>
      </c>
      <c r="E363" s="10">
        <v>80014027</v>
      </c>
      <c r="F363" s="3">
        <v>462</v>
      </c>
      <c r="G363" s="9">
        <v>3696</v>
      </c>
      <c r="H363" s="8">
        <f t="shared" si="44"/>
        <v>3696</v>
      </c>
      <c r="I363" s="8">
        <f t="shared" si="45"/>
        <v>0</v>
      </c>
      <c r="J363" s="6">
        <v>0</v>
      </c>
      <c r="K363" s="7">
        <v>0</v>
      </c>
      <c r="L363" s="7">
        <v>0</v>
      </c>
      <c r="M363" s="5">
        <v>1</v>
      </c>
      <c r="N363" s="3"/>
    </row>
    <row r="364" spans="2:14" hidden="1" x14ac:dyDescent="0.3">
      <c r="B364" s="66">
        <v>45741</v>
      </c>
      <c r="C364" s="10" t="s">
        <v>3</v>
      </c>
      <c r="D364" s="2" t="s">
        <v>12</v>
      </c>
      <c r="E364" s="10" t="s">
        <v>13</v>
      </c>
      <c r="F364" s="3">
        <v>1100</v>
      </c>
      <c r="G364" s="9">
        <v>1745</v>
      </c>
      <c r="H364" s="8">
        <f t="shared" si="44"/>
        <v>8800</v>
      </c>
      <c r="I364" s="8">
        <f t="shared" si="45"/>
        <v>7055</v>
      </c>
      <c r="J364" s="6">
        <v>385</v>
      </c>
      <c r="K364" s="7">
        <v>0</v>
      </c>
      <c r="L364" s="7">
        <v>0</v>
      </c>
      <c r="M364" s="5">
        <v>0.2</v>
      </c>
      <c r="N364" s="3"/>
    </row>
    <row r="365" spans="2:14" hidden="1" x14ac:dyDescent="0.3">
      <c r="B365" s="66">
        <v>45741</v>
      </c>
      <c r="C365" s="10" t="s">
        <v>7</v>
      </c>
      <c r="D365" s="2" t="s">
        <v>12</v>
      </c>
      <c r="E365" s="10" t="s">
        <v>13</v>
      </c>
      <c r="F365" s="3">
        <v>1100</v>
      </c>
      <c r="G365" s="9">
        <v>7915</v>
      </c>
      <c r="H365" s="8">
        <f t="shared" si="44"/>
        <v>8800</v>
      </c>
      <c r="I365" s="8">
        <f t="shared" si="45"/>
        <v>885</v>
      </c>
      <c r="J365" s="6">
        <v>48</v>
      </c>
      <c r="K365" s="7">
        <v>0</v>
      </c>
      <c r="L365" s="7">
        <v>0</v>
      </c>
      <c r="M365" s="5">
        <v>0.9</v>
      </c>
      <c r="N365" s="3"/>
    </row>
    <row r="366" spans="2:14" hidden="1" x14ac:dyDescent="0.3">
      <c r="B366" s="66">
        <v>45741</v>
      </c>
      <c r="C366" s="10" t="s">
        <v>8</v>
      </c>
      <c r="D366" s="2" t="s">
        <v>12</v>
      </c>
      <c r="E366" s="10" t="s">
        <v>13</v>
      </c>
      <c r="F366" s="3">
        <v>1100</v>
      </c>
      <c r="G366" s="9">
        <v>6955</v>
      </c>
      <c r="H366" s="8">
        <f t="shared" si="44"/>
        <v>8800</v>
      </c>
      <c r="I366" s="8">
        <f t="shared" si="45"/>
        <v>1845</v>
      </c>
      <c r="J366" s="6">
        <v>0</v>
      </c>
      <c r="K366" s="7">
        <v>1</v>
      </c>
      <c r="L366" s="7">
        <v>90</v>
      </c>
      <c r="M366" s="5">
        <v>0.79</v>
      </c>
      <c r="N366" s="3"/>
    </row>
    <row r="367" spans="2:14" hidden="1" x14ac:dyDescent="0.3">
      <c r="B367" s="66">
        <v>45741</v>
      </c>
      <c r="C367" s="10" t="s">
        <v>3</v>
      </c>
      <c r="D367" s="2" t="s">
        <v>14</v>
      </c>
      <c r="E367" s="10" t="s">
        <v>78</v>
      </c>
      <c r="F367" s="3">
        <v>720</v>
      </c>
      <c r="G367" s="9">
        <v>5300</v>
      </c>
      <c r="H367" s="8">
        <f t="shared" si="44"/>
        <v>5760</v>
      </c>
      <c r="I367" s="8">
        <f t="shared" si="45"/>
        <v>460</v>
      </c>
      <c r="J367" s="6">
        <v>38</v>
      </c>
      <c r="K367" s="7">
        <v>0</v>
      </c>
      <c r="L367" s="7">
        <v>0</v>
      </c>
      <c r="M367" s="5">
        <v>0.92</v>
      </c>
      <c r="N367" s="3"/>
    </row>
    <row r="368" spans="2:14" hidden="1" x14ac:dyDescent="0.3">
      <c r="B368" s="66">
        <v>45741</v>
      </c>
      <c r="C368" s="10" t="s">
        <v>7</v>
      </c>
      <c r="D368" s="2" t="s">
        <v>14</v>
      </c>
      <c r="E368" s="10" t="s">
        <v>78</v>
      </c>
      <c r="F368" s="3">
        <v>720</v>
      </c>
      <c r="G368" s="9">
        <v>5300</v>
      </c>
      <c r="H368" s="8">
        <f t="shared" si="44"/>
        <v>5760</v>
      </c>
      <c r="I368" s="8">
        <f t="shared" si="45"/>
        <v>460</v>
      </c>
      <c r="J368" s="6">
        <v>38</v>
      </c>
      <c r="K368" s="7">
        <v>0</v>
      </c>
      <c r="L368" s="7">
        <v>0</v>
      </c>
      <c r="M368" s="5">
        <v>0.92</v>
      </c>
      <c r="N368" s="3"/>
    </row>
    <row r="369" spans="2:14" hidden="1" x14ac:dyDescent="0.3">
      <c r="B369" s="66">
        <v>45741</v>
      </c>
      <c r="C369" s="10" t="s">
        <v>8</v>
      </c>
      <c r="D369" s="2" t="s">
        <v>14</v>
      </c>
      <c r="E369" s="10" t="s">
        <v>78</v>
      </c>
      <c r="F369" s="3">
        <v>720</v>
      </c>
      <c r="G369" s="9">
        <v>4655</v>
      </c>
      <c r="H369" s="8">
        <f t="shared" si="44"/>
        <v>5760</v>
      </c>
      <c r="I369" s="8">
        <f t="shared" si="45"/>
        <v>1105</v>
      </c>
      <c r="J369" s="6">
        <v>0</v>
      </c>
      <c r="K369" s="7">
        <v>2</v>
      </c>
      <c r="L369" s="7">
        <v>90</v>
      </c>
      <c r="M369" s="5">
        <v>0.81</v>
      </c>
      <c r="N369" s="3"/>
    </row>
    <row r="370" spans="2:14" hidden="1" x14ac:dyDescent="0.3">
      <c r="B370" s="66">
        <v>45741</v>
      </c>
      <c r="C370" s="10" t="s">
        <v>3</v>
      </c>
      <c r="D370" s="2" t="s">
        <v>15</v>
      </c>
      <c r="E370" s="10" t="s">
        <v>13</v>
      </c>
      <c r="F370" s="3">
        <v>1100</v>
      </c>
      <c r="G370" s="9">
        <v>7900</v>
      </c>
      <c r="H370" s="8">
        <f t="shared" si="44"/>
        <v>8800</v>
      </c>
      <c r="I370" s="8">
        <f t="shared" si="45"/>
        <v>900</v>
      </c>
      <c r="J370" s="6">
        <v>49</v>
      </c>
      <c r="K370" s="7">
        <v>0</v>
      </c>
      <c r="L370" s="7">
        <v>0</v>
      </c>
      <c r="M370" s="5">
        <v>0.9</v>
      </c>
      <c r="N370" s="3"/>
    </row>
    <row r="371" spans="2:14" hidden="1" x14ac:dyDescent="0.3">
      <c r="B371" s="66">
        <v>45741</v>
      </c>
      <c r="C371" s="10" t="s">
        <v>7</v>
      </c>
      <c r="D371" s="2" t="s">
        <v>15</v>
      </c>
      <c r="E371" s="10" t="s">
        <v>13</v>
      </c>
      <c r="F371" s="3">
        <v>1100</v>
      </c>
      <c r="G371" s="9">
        <v>7900</v>
      </c>
      <c r="H371" s="8">
        <f t="shared" si="44"/>
        <v>8800</v>
      </c>
      <c r="I371" s="8">
        <f t="shared" si="45"/>
        <v>900</v>
      </c>
      <c r="J371" s="6">
        <v>49</v>
      </c>
      <c r="K371" s="7">
        <v>0</v>
      </c>
      <c r="L371" s="7">
        <v>0</v>
      </c>
      <c r="M371" s="5">
        <v>0.9</v>
      </c>
      <c r="N371" s="3"/>
    </row>
    <row r="372" spans="2:14" hidden="1" x14ac:dyDescent="0.3">
      <c r="B372" s="66">
        <v>45741</v>
      </c>
      <c r="C372" s="10" t="s">
        <v>8</v>
      </c>
      <c r="D372" s="2" t="s">
        <v>15</v>
      </c>
      <c r="E372" s="10" t="s">
        <v>13</v>
      </c>
      <c r="F372" s="3">
        <v>1100</v>
      </c>
      <c r="G372" s="9">
        <v>8580</v>
      </c>
      <c r="H372" s="8">
        <f t="shared" si="44"/>
        <v>8800</v>
      </c>
      <c r="I372" s="8">
        <f t="shared" si="45"/>
        <v>220</v>
      </c>
      <c r="J372" s="6">
        <v>12</v>
      </c>
      <c r="K372" s="7">
        <v>0</v>
      </c>
      <c r="L372" s="7">
        <v>0</v>
      </c>
      <c r="M372" s="5">
        <v>0.98</v>
      </c>
      <c r="N372" s="3"/>
    </row>
    <row r="373" spans="2:14" hidden="1" x14ac:dyDescent="0.3">
      <c r="B373" s="66">
        <v>45742</v>
      </c>
      <c r="C373" s="10" t="s">
        <v>3</v>
      </c>
      <c r="D373" s="2" t="s">
        <v>4</v>
      </c>
      <c r="E373" s="10">
        <v>80014027</v>
      </c>
      <c r="F373" s="3">
        <v>462</v>
      </c>
      <c r="G373" s="9">
        <v>0</v>
      </c>
      <c r="H373" s="8">
        <f t="shared" ref="H373:H384" si="46">F373*8</f>
        <v>3696</v>
      </c>
      <c r="I373" s="8">
        <f t="shared" ref="I373:I384" si="47">H373-G373</f>
        <v>3696</v>
      </c>
      <c r="J373" s="6">
        <v>0</v>
      </c>
      <c r="K373" s="7">
        <v>0</v>
      </c>
      <c r="L373" s="7">
        <v>0</v>
      </c>
      <c r="M373" s="5">
        <v>0</v>
      </c>
      <c r="N373" s="3"/>
    </row>
    <row r="374" spans="2:14" hidden="1" x14ac:dyDescent="0.3">
      <c r="B374" s="66">
        <v>45742</v>
      </c>
      <c r="C374" s="10" t="s">
        <v>7</v>
      </c>
      <c r="D374" s="2" t="s">
        <v>4</v>
      </c>
      <c r="E374" s="10">
        <v>80014027</v>
      </c>
      <c r="F374" s="3">
        <v>462</v>
      </c>
      <c r="G374" s="9">
        <v>0</v>
      </c>
      <c r="H374" s="8">
        <f t="shared" si="46"/>
        <v>3696</v>
      </c>
      <c r="I374" s="8">
        <f t="shared" si="47"/>
        <v>3696</v>
      </c>
      <c r="J374" s="6">
        <v>0</v>
      </c>
      <c r="K374" s="7">
        <v>0</v>
      </c>
      <c r="L374" s="7">
        <v>0</v>
      </c>
      <c r="M374" s="5">
        <v>0</v>
      </c>
      <c r="N374" s="3"/>
    </row>
    <row r="375" spans="2:14" hidden="1" x14ac:dyDescent="0.3">
      <c r="B375" s="66">
        <v>45742</v>
      </c>
      <c r="C375" s="10" t="s">
        <v>8</v>
      </c>
      <c r="D375" s="2" t="s">
        <v>4</v>
      </c>
      <c r="E375" s="10">
        <v>80014027</v>
      </c>
      <c r="F375" s="3">
        <v>462</v>
      </c>
      <c r="G375" s="9">
        <v>0</v>
      </c>
      <c r="H375" s="8">
        <f t="shared" si="46"/>
        <v>3696</v>
      </c>
      <c r="I375" s="8">
        <f t="shared" si="47"/>
        <v>3696</v>
      </c>
      <c r="J375" s="6">
        <v>0</v>
      </c>
      <c r="K375" s="7">
        <v>0</v>
      </c>
      <c r="L375" s="7">
        <v>0</v>
      </c>
      <c r="M375" s="5">
        <v>0</v>
      </c>
      <c r="N375" s="3"/>
    </row>
    <row r="376" spans="2:14" hidden="1" x14ac:dyDescent="0.3">
      <c r="B376" s="66">
        <v>45742</v>
      </c>
      <c r="C376" s="10" t="s">
        <v>3</v>
      </c>
      <c r="D376" s="2" t="s">
        <v>12</v>
      </c>
      <c r="E376" s="10" t="s">
        <v>13</v>
      </c>
      <c r="F376" s="3">
        <v>1100</v>
      </c>
      <c r="G376" s="9">
        <v>7900</v>
      </c>
      <c r="H376" s="8">
        <f t="shared" si="46"/>
        <v>8800</v>
      </c>
      <c r="I376" s="8">
        <f t="shared" si="47"/>
        <v>900</v>
      </c>
      <c r="J376" s="6">
        <v>49</v>
      </c>
      <c r="K376" s="7">
        <v>0</v>
      </c>
      <c r="L376" s="7">
        <v>0</v>
      </c>
      <c r="M376" s="5">
        <v>0.9</v>
      </c>
      <c r="N376" s="3"/>
    </row>
    <row r="377" spans="2:14" hidden="1" x14ac:dyDescent="0.3">
      <c r="B377" s="66">
        <v>45742</v>
      </c>
      <c r="C377" s="10" t="s">
        <v>7</v>
      </c>
      <c r="D377" s="2" t="s">
        <v>12</v>
      </c>
      <c r="E377" s="10" t="s">
        <v>13</v>
      </c>
      <c r="F377" s="3">
        <v>1100</v>
      </c>
      <c r="G377" s="9">
        <v>7900</v>
      </c>
      <c r="H377" s="8">
        <f t="shared" si="46"/>
        <v>8800</v>
      </c>
      <c r="I377" s="8">
        <f t="shared" si="47"/>
        <v>900</v>
      </c>
      <c r="J377" s="6">
        <v>49</v>
      </c>
      <c r="K377" s="7">
        <v>0</v>
      </c>
      <c r="L377" s="7">
        <v>0</v>
      </c>
      <c r="M377" s="5">
        <v>0.9</v>
      </c>
      <c r="N377" s="3"/>
    </row>
    <row r="378" spans="2:14" hidden="1" x14ac:dyDescent="0.3">
      <c r="B378" s="66">
        <v>45742</v>
      </c>
      <c r="C378" s="10" t="s">
        <v>8</v>
      </c>
      <c r="D378" s="2" t="s">
        <v>12</v>
      </c>
      <c r="E378" s="10" t="s">
        <v>13</v>
      </c>
      <c r="F378" s="3">
        <v>1100</v>
      </c>
      <c r="G378" s="9">
        <v>6260</v>
      </c>
      <c r="H378" s="8">
        <f t="shared" si="46"/>
        <v>8800</v>
      </c>
      <c r="I378" s="8">
        <f t="shared" si="47"/>
        <v>2540</v>
      </c>
      <c r="J378" s="6">
        <v>138</v>
      </c>
      <c r="K378" s="7">
        <v>0</v>
      </c>
      <c r="L378" s="7">
        <v>0</v>
      </c>
      <c r="M378" s="5">
        <v>0.71</v>
      </c>
      <c r="N378" s="3"/>
    </row>
    <row r="379" spans="2:14" hidden="1" x14ac:dyDescent="0.3">
      <c r="B379" s="66">
        <v>45742</v>
      </c>
      <c r="C379" s="10" t="s">
        <v>3</v>
      </c>
      <c r="D379" s="2" t="s">
        <v>14</v>
      </c>
      <c r="E379" s="10" t="s">
        <v>78</v>
      </c>
      <c r="F379" s="3">
        <v>720</v>
      </c>
      <c r="G379" s="9">
        <v>4338</v>
      </c>
      <c r="H379" s="8">
        <f t="shared" si="46"/>
        <v>5760</v>
      </c>
      <c r="I379" s="8">
        <f t="shared" si="47"/>
        <v>1422</v>
      </c>
      <c r="J379" s="6">
        <v>119</v>
      </c>
      <c r="K379" s="7">
        <v>0</v>
      </c>
      <c r="L379" s="7">
        <v>0</v>
      </c>
      <c r="M379" s="5">
        <v>0.75</v>
      </c>
      <c r="N379" s="3"/>
    </row>
    <row r="380" spans="2:14" hidden="1" x14ac:dyDescent="0.3">
      <c r="B380" s="66">
        <v>45742</v>
      </c>
      <c r="C380" s="10" t="s">
        <v>7</v>
      </c>
      <c r="D380" s="2" t="s">
        <v>14</v>
      </c>
      <c r="E380" s="10" t="s">
        <v>78</v>
      </c>
      <c r="F380" s="3">
        <v>720</v>
      </c>
      <c r="G380" s="9">
        <v>4337</v>
      </c>
      <c r="H380" s="8">
        <f t="shared" si="46"/>
        <v>5760</v>
      </c>
      <c r="I380" s="8">
        <f t="shared" si="47"/>
        <v>1423</v>
      </c>
      <c r="J380" s="6">
        <v>119</v>
      </c>
      <c r="K380" s="7">
        <v>0</v>
      </c>
      <c r="L380" s="7">
        <v>0</v>
      </c>
      <c r="M380" s="5">
        <v>0.75</v>
      </c>
      <c r="N380" s="3"/>
    </row>
    <row r="381" spans="2:14" hidden="1" x14ac:dyDescent="0.3">
      <c r="B381" s="66">
        <v>45742</v>
      </c>
      <c r="C381" s="10" t="s">
        <v>8</v>
      </c>
      <c r="D381" s="2" t="s">
        <v>14</v>
      </c>
      <c r="E381" s="10" t="s">
        <v>78</v>
      </c>
      <c r="F381" s="3">
        <v>720</v>
      </c>
      <c r="G381" s="9">
        <v>4745</v>
      </c>
      <c r="H381" s="8">
        <f t="shared" si="46"/>
        <v>5760</v>
      </c>
      <c r="I381" s="8">
        <f t="shared" si="47"/>
        <v>1015</v>
      </c>
      <c r="J381" s="6">
        <v>85</v>
      </c>
      <c r="K381" s="7">
        <v>0</v>
      </c>
      <c r="L381" s="7">
        <v>0</v>
      </c>
      <c r="M381" s="5">
        <v>0.82</v>
      </c>
      <c r="N381" s="3"/>
    </row>
    <row r="382" spans="2:14" hidden="1" x14ac:dyDescent="0.3">
      <c r="B382" s="66">
        <v>45742</v>
      </c>
      <c r="C382" s="10" t="s">
        <v>3</v>
      </c>
      <c r="D382" s="2" t="s">
        <v>15</v>
      </c>
      <c r="E382" s="10" t="s">
        <v>13</v>
      </c>
      <c r="F382" s="3">
        <v>1100</v>
      </c>
      <c r="G382" s="9">
        <v>8190</v>
      </c>
      <c r="H382" s="8">
        <f t="shared" si="46"/>
        <v>8800</v>
      </c>
      <c r="I382" s="8">
        <f t="shared" si="47"/>
        <v>610</v>
      </c>
      <c r="J382" s="6">
        <v>33</v>
      </c>
      <c r="K382" s="7">
        <v>0</v>
      </c>
      <c r="L382" s="7">
        <v>0</v>
      </c>
      <c r="M382" s="5">
        <v>0.93</v>
      </c>
      <c r="N382" s="3"/>
    </row>
    <row r="383" spans="2:14" hidden="1" x14ac:dyDescent="0.3">
      <c r="B383" s="66">
        <v>45742</v>
      </c>
      <c r="C383" s="10" t="s">
        <v>7</v>
      </c>
      <c r="D383" s="2" t="s">
        <v>15</v>
      </c>
      <c r="E383" s="10" t="s">
        <v>13</v>
      </c>
      <c r="F383" s="3">
        <v>1100</v>
      </c>
      <c r="G383" s="9">
        <v>8190</v>
      </c>
      <c r="H383" s="8">
        <f t="shared" si="46"/>
        <v>8800</v>
      </c>
      <c r="I383" s="8">
        <f t="shared" si="47"/>
        <v>610</v>
      </c>
      <c r="J383" s="6">
        <v>33</v>
      </c>
      <c r="K383" s="7">
        <v>0</v>
      </c>
      <c r="L383" s="7">
        <v>0</v>
      </c>
      <c r="M383" s="5">
        <v>0.93</v>
      </c>
      <c r="N383" s="3"/>
    </row>
    <row r="384" spans="2:14" hidden="1" x14ac:dyDescent="0.3">
      <c r="B384" s="66">
        <v>45742</v>
      </c>
      <c r="C384" s="10" t="s">
        <v>8</v>
      </c>
      <c r="D384" s="2" t="s">
        <v>15</v>
      </c>
      <c r="E384" s="10" t="s">
        <v>13</v>
      </c>
      <c r="F384" s="3">
        <v>1100</v>
      </c>
      <c r="G384" s="9">
        <v>6485</v>
      </c>
      <c r="H384" s="8">
        <f t="shared" si="46"/>
        <v>8800</v>
      </c>
      <c r="I384" s="8">
        <f t="shared" si="47"/>
        <v>2315</v>
      </c>
      <c r="J384" s="6">
        <v>126</v>
      </c>
      <c r="K384" s="7">
        <v>0</v>
      </c>
      <c r="L384" s="7">
        <v>0</v>
      </c>
      <c r="M384" s="5">
        <v>0.74</v>
      </c>
      <c r="N384" s="3"/>
    </row>
    <row r="385" spans="2:14" hidden="1" x14ac:dyDescent="0.3">
      <c r="B385" s="66">
        <v>45743</v>
      </c>
      <c r="C385" s="10" t="s">
        <v>3</v>
      </c>
      <c r="D385" s="2" t="s">
        <v>4</v>
      </c>
      <c r="E385" s="10">
        <v>80014027</v>
      </c>
      <c r="F385" s="3">
        <v>462</v>
      </c>
      <c r="G385" s="9">
        <v>504</v>
      </c>
      <c r="H385" s="8">
        <f t="shared" ref="H385:H396" si="48">F385*8</f>
        <v>3696</v>
      </c>
      <c r="I385" s="8">
        <f t="shared" ref="I385:I396" si="49">H385-G385</f>
        <v>3192</v>
      </c>
      <c r="J385" s="6">
        <v>415</v>
      </c>
      <c r="K385" s="7">
        <v>0</v>
      </c>
      <c r="L385" s="7">
        <v>0</v>
      </c>
      <c r="M385" s="5">
        <v>0.14000000000000001</v>
      </c>
      <c r="N385" s="3"/>
    </row>
    <row r="386" spans="2:14" hidden="1" x14ac:dyDescent="0.3">
      <c r="B386" s="66">
        <v>45743</v>
      </c>
      <c r="C386" s="10" t="s">
        <v>7</v>
      </c>
      <c r="D386" s="2" t="s">
        <v>4</v>
      </c>
      <c r="E386" s="10">
        <v>80014027</v>
      </c>
      <c r="F386" s="3">
        <v>462</v>
      </c>
      <c r="G386" s="9">
        <v>3696</v>
      </c>
      <c r="H386" s="8">
        <f t="shared" si="48"/>
        <v>3696</v>
      </c>
      <c r="I386" s="8">
        <f t="shared" si="49"/>
        <v>0</v>
      </c>
      <c r="J386" s="6">
        <v>0</v>
      </c>
      <c r="K386" s="7">
        <v>0</v>
      </c>
      <c r="L386" s="7">
        <v>0</v>
      </c>
      <c r="M386" s="5">
        <v>1</v>
      </c>
      <c r="N386" s="3"/>
    </row>
    <row r="387" spans="2:14" hidden="1" x14ac:dyDescent="0.3">
      <c r="B387" s="66">
        <v>45743</v>
      </c>
      <c r="C387" s="10" t="s">
        <v>8</v>
      </c>
      <c r="D387" s="2" t="s">
        <v>4</v>
      </c>
      <c r="E387" s="10">
        <v>80014027</v>
      </c>
      <c r="F387" s="3">
        <v>462</v>
      </c>
      <c r="G387" s="9">
        <v>2300</v>
      </c>
      <c r="H387" s="8">
        <f t="shared" si="48"/>
        <v>3696</v>
      </c>
      <c r="I387" s="8">
        <f t="shared" si="49"/>
        <v>1396</v>
      </c>
      <c r="J387" s="6">
        <v>0</v>
      </c>
      <c r="K387" s="7">
        <v>1</v>
      </c>
      <c r="L387" s="7">
        <v>181</v>
      </c>
      <c r="M387" s="5">
        <v>0.62</v>
      </c>
      <c r="N387" s="3"/>
    </row>
    <row r="388" spans="2:14" hidden="1" x14ac:dyDescent="0.3">
      <c r="B388" s="66">
        <v>45743</v>
      </c>
      <c r="C388" s="10" t="s">
        <v>3</v>
      </c>
      <c r="D388" s="2" t="s">
        <v>12</v>
      </c>
      <c r="E388" s="10" t="s">
        <v>13</v>
      </c>
      <c r="F388" s="3">
        <v>1100</v>
      </c>
      <c r="G388" s="9">
        <v>6250</v>
      </c>
      <c r="H388" s="8">
        <f t="shared" si="48"/>
        <v>8800</v>
      </c>
      <c r="I388" s="8">
        <f t="shared" si="49"/>
        <v>2550</v>
      </c>
      <c r="J388" s="6">
        <v>139</v>
      </c>
      <c r="K388" s="7">
        <v>0</v>
      </c>
      <c r="L388" s="7">
        <v>0</v>
      </c>
      <c r="M388" s="5">
        <v>0.71</v>
      </c>
      <c r="N388" s="3"/>
    </row>
    <row r="389" spans="2:14" hidden="1" x14ac:dyDescent="0.3">
      <c r="B389" s="66">
        <v>45743</v>
      </c>
      <c r="C389" s="10" t="s">
        <v>7</v>
      </c>
      <c r="D389" s="2" t="s">
        <v>12</v>
      </c>
      <c r="E389" s="10" t="s">
        <v>13</v>
      </c>
      <c r="F389" s="3">
        <v>1100</v>
      </c>
      <c r="G389" s="9">
        <v>6250</v>
      </c>
      <c r="H389" s="8">
        <f t="shared" si="48"/>
        <v>8800</v>
      </c>
      <c r="I389" s="8">
        <f t="shared" si="49"/>
        <v>2550</v>
      </c>
      <c r="J389" s="6">
        <v>139</v>
      </c>
      <c r="K389" s="7">
        <v>0</v>
      </c>
      <c r="L389" s="7">
        <v>0</v>
      </c>
      <c r="M389" s="5">
        <v>0.71</v>
      </c>
      <c r="N389" s="3"/>
    </row>
    <row r="390" spans="2:14" hidden="1" x14ac:dyDescent="0.3">
      <c r="B390" s="66">
        <v>45743</v>
      </c>
      <c r="C390" s="10" t="s">
        <v>8</v>
      </c>
      <c r="D390" s="2" t="s">
        <v>12</v>
      </c>
      <c r="E390" s="10" t="s">
        <v>13</v>
      </c>
      <c r="F390" s="3">
        <v>1100</v>
      </c>
      <c r="G390" s="9">
        <v>6520</v>
      </c>
      <c r="H390" s="8">
        <f t="shared" si="48"/>
        <v>8800</v>
      </c>
      <c r="I390" s="8">
        <f t="shared" si="49"/>
        <v>2280</v>
      </c>
      <c r="J390" s="6">
        <v>124</v>
      </c>
      <c r="K390" s="7">
        <v>0</v>
      </c>
      <c r="L390" s="7">
        <v>0</v>
      </c>
      <c r="M390" s="5">
        <v>0.74</v>
      </c>
      <c r="N390" s="3"/>
    </row>
    <row r="391" spans="2:14" hidden="1" x14ac:dyDescent="0.3">
      <c r="B391" s="66">
        <v>45743</v>
      </c>
      <c r="C391" s="10" t="s">
        <v>3</v>
      </c>
      <c r="D391" s="2" t="s">
        <v>14</v>
      </c>
      <c r="E391" s="10" t="s">
        <v>78</v>
      </c>
      <c r="F391" s="3">
        <v>720</v>
      </c>
      <c r="G391" s="9">
        <v>5528</v>
      </c>
      <c r="H391" s="8">
        <f t="shared" si="48"/>
        <v>5760</v>
      </c>
      <c r="I391" s="8">
        <f t="shared" si="49"/>
        <v>232</v>
      </c>
      <c r="J391" s="6">
        <v>19</v>
      </c>
      <c r="K391" s="7">
        <v>0</v>
      </c>
      <c r="L391" s="7">
        <v>0</v>
      </c>
      <c r="M391" s="5">
        <v>0.96</v>
      </c>
      <c r="N391" s="3"/>
    </row>
    <row r="392" spans="2:14" hidden="1" x14ac:dyDescent="0.3">
      <c r="B392" s="66">
        <v>45743</v>
      </c>
      <c r="C392" s="10" t="s">
        <v>7</v>
      </c>
      <c r="D392" s="2" t="s">
        <v>14</v>
      </c>
      <c r="E392" s="10" t="s">
        <v>78</v>
      </c>
      <c r="F392" s="3">
        <v>720</v>
      </c>
      <c r="G392" s="9">
        <v>5527</v>
      </c>
      <c r="H392" s="8">
        <f t="shared" si="48"/>
        <v>5760</v>
      </c>
      <c r="I392" s="8">
        <f t="shared" si="49"/>
        <v>233</v>
      </c>
      <c r="J392" s="6">
        <v>19</v>
      </c>
      <c r="K392" s="7">
        <v>0</v>
      </c>
      <c r="L392" s="7">
        <v>0</v>
      </c>
      <c r="M392" s="5">
        <v>0.96</v>
      </c>
      <c r="N392" s="3"/>
    </row>
    <row r="393" spans="2:14" hidden="1" x14ac:dyDescent="0.3">
      <c r="B393" s="66">
        <v>45743</v>
      </c>
      <c r="C393" s="10" t="s">
        <v>8</v>
      </c>
      <c r="D393" s="2" t="s">
        <v>14</v>
      </c>
      <c r="E393" s="10" t="s">
        <v>78</v>
      </c>
      <c r="F393" s="3">
        <v>720</v>
      </c>
      <c r="G393" s="9">
        <v>3915</v>
      </c>
      <c r="H393" s="8">
        <f t="shared" si="48"/>
        <v>5760</v>
      </c>
      <c r="I393" s="8">
        <f t="shared" si="49"/>
        <v>1845</v>
      </c>
      <c r="J393" s="6">
        <v>153</v>
      </c>
      <c r="K393" s="7">
        <v>0</v>
      </c>
      <c r="L393" s="7">
        <v>0</v>
      </c>
      <c r="M393" s="5">
        <v>0.68</v>
      </c>
      <c r="N393" s="3"/>
    </row>
    <row r="394" spans="2:14" hidden="1" x14ac:dyDescent="0.3">
      <c r="B394" s="66">
        <v>45743</v>
      </c>
      <c r="C394" s="10" t="s">
        <v>3</v>
      </c>
      <c r="D394" s="2" t="s">
        <v>15</v>
      </c>
      <c r="E394" s="10" t="s">
        <v>13</v>
      </c>
      <c r="F394" s="3">
        <v>1100</v>
      </c>
      <c r="G394" s="9">
        <v>8330</v>
      </c>
      <c r="H394" s="8">
        <f t="shared" si="48"/>
        <v>8800</v>
      </c>
      <c r="I394" s="8">
        <f t="shared" si="49"/>
        <v>470</v>
      </c>
      <c r="J394" s="6">
        <v>26</v>
      </c>
      <c r="K394" s="7">
        <v>0</v>
      </c>
      <c r="L394" s="7">
        <v>0</v>
      </c>
      <c r="M394" s="5">
        <v>0.95</v>
      </c>
      <c r="N394" s="3"/>
    </row>
    <row r="395" spans="2:14" hidden="1" x14ac:dyDescent="0.3">
      <c r="B395" s="66">
        <v>45743</v>
      </c>
      <c r="C395" s="10" t="s">
        <v>7</v>
      </c>
      <c r="D395" s="2" t="s">
        <v>15</v>
      </c>
      <c r="E395" s="10" t="s">
        <v>13</v>
      </c>
      <c r="F395" s="3">
        <v>1100</v>
      </c>
      <c r="G395" s="9">
        <v>8330</v>
      </c>
      <c r="H395" s="8">
        <f t="shared" si="48"/>
        <v>8800</v>
      </c>
      <c r="I395" s="8">
        <f t="shared" si="49"/>
        <v>470</v>
      </c>
      <c r="J395" s="6">
        <v>26</v>
      </c>
      <c r="K395" s="7">
        <v>0</v>
      </c>
      <c r="L395" s="7">
        <v>0</v>
      </c>
      <c r="M395" s="5">
        <v>0.95</v>
      </c>
      <c r="N395" s="3"/>
    </row>
    <row r="396" spans="2:14" hidden="1" x14ac:dyDescent="0.3">
      <c r="B396" s="66">
        <v>45743</v>
      </c>
      <c r="C396" s="10" t="s">
        <v>8</v>
      </c>
      <c r="D396" s="2" t="s">
        <v>15</v>
      </c>
      <c r="E396" s="10" t="s">
        <v>13</v>
      </c>
      <c r="F396" s="3">
        <v>1100</v>
      </c>
      <c r="G396" s="9">
        <v>7625</v>
      </c>
      <c r="H396" s="8">
        <f t="shared" si="48"/>
        <v>8800</v>
      </c>
      <c r="I396" s="8">
        <f t="shared" si="49"/>
        <v>1175</v>
      </c>
      <c r="J396" s="6">
        <v>64</v>
      </c>
      <c r="K396" s="7">
        <v>0</v>
      </c>
      <c r="L396" s="7">
        <v>0</v>
      </c>
      <c r="M396" s="5">
        <v>0.87</v>
      </c>
      <c r="N396" s="3"/>
    </row>
    <row r="397" spans="2:14" x14ac:dyDescent="0.3">
      <c r="B397" s="66">
        <v>45747</v>
      </c>
      <c r="C397" s="10" t="s">
        <v>3</v>
      </c>
      <c r="D397" s="2" t="s">
        <v>4</v>
      </c>
      <c r="E397" s="10">
        <v>2010</v>
      </c>
      <c r="F397" s="3">
        <v>650</v>
      </c>
      <c r="G397" s="9">
        <v>5200</v>
      </c>
      <c r="H397" s="8">
        <f t="shared" ref="H397:H408" si="50">F397*8</f>
        <v>5200</v>
      </c>
      <c r="I397" s="8">
        <f t="shared" ref="I397:I408" si="51">H397-G397</f>
        <v>0</v>
      </c>
      <c r="J397" s="6">
        <v>0</v>
      </c>
      <c r="K397" s="7">
        <v>0</v>
      </c>
      <c r="L397" s="7">
        <v>0</v>
      </c>
      <c r="M397" s="5">
        <v>1</v>
      </c>
      <c r="N397" s="3"/>
    </row>
    <row r="398" spans="2:14" x14ac:dyDescent="0.3">
      <c r="B398" s="66">
        <v>45747</v>
      </c>
      <c r="C398" s="10" t="s">
        <v>7</v>
      </c>
      <c r="D398" s="2" t="s">
        <v>4</v>
      </c>
      <c r="E398" s="10">
        <v>2010</v>
      </c>
      <c r="F398" s="3">
        <v>650</v>
      </c>
      <c r="G398" s="9">
        <v>5200</v>
      </c>
      <c r="H398" s="8">
        <f t="shared" si="50"/>
        <v>5200</v>
      </c>
      <c r="I398" s="8">
        <f t="shared" si="51"/>
        <v>0</v>
      </c>
      <c r="J398" s="6">
        <v>0</v>
      </c>
      <c r="K398" s="7">
        <v>0</v>
      </c>
      <c r="L398" s="7">
        <v>0</v>
      </c>
      <c r="M398" s="5">
        <v>1</v>
      </c>
      <c r="N398" s="3"/>
    </row>
    <row r="399" spans="2:14" x14ac:dyDescent="0.3">
      <c r="B399" s="66">
        <v>45747</v>
      </c>
      <c r="C399" s="10" t="s">
        <v>8</v>
      </c>
      <c r="D399" s="2" t="s">
        <v>4</v>
      </c>
      <c r="E399" s="10">
        <v>2010</v>
      </c>
      <c r="F399" s="3">
        <v>650</v>
      </c>
      <c r="G399" s="9">
        <v>5200</v>
      </c>
      <c r="H399" s="8">
        <f t="shared" si="50"/>
        <v>5200</v>
      </c>
      <c r="I399" s="8">
        <f t="shared" si="51"/>
        <v>0</v>
      </c>
      <c r="J399" s="6">
        <v>0</v>
      </c>
      <c r="K399" s="7">
        <v>0</v>
      </c>
      <c r="L399" s="7">
        <v>0</v>
      </c>
      <c r="M399" s="5">
        <v>1</v>
      </c>
      <c r="N399" s="3"/>
    </row>
    <row r="400" spans="2:14" x14ac:dyDescent="0.3">
      <c r="B400" s="66">
        <v>45747</v>
      </c>
      <c r="C400" s="10" t="s">
        <v>3</v>
      </c>
      <c r="D400" s="2" t="s">
        <v>12</v>
      </c>
      <c r="E400" s="10" t="s">
        <v>13</v>
      </c>
      <c r="F400" s="3">
        <v>1100</v>
      </c>
      <c r="G400" s="9">
        <v>0</v>
      </c>
      <c r="H400" s="8">
        <f t="shared" si="50"/>
        <v>8800</v>
      </c>
      <c r="I400" s="8">
        <f t="shared" si="51"/>
        <v>8800</v>
      </c>
      <c r="J400" s="6">
        <v>0</v>
      </c>
      <c r="K400" s="7">
        <v>1</v>
      </c>
      <c r="L400" s="7">
        <v>480</v>
      </c>
      <c r="M400" s="5">
        <v>0</v>
      </c>
      <c r="N400" s="3" t="s">
        <v>164</v>
      </c>
    </row>
    <row r="401" spans="2:14" x14ac:dyDescent="0.3">
      <c r="B401" s="66">
        <v>45747</v>
      </c>
      <c r="C401" s="10" t="s">
        <v>7</v>
      </c>
      <c r="D401" s="2" t="s">
        <v>12</v>
      </c>
      <c r="E401" s="10" t="s">
        <v>13</v>
      </c>
      <c r="F401" s="3">
        <v>1100</v>
      </c>
      <c r="G401" s="9">
        <v>0</v>
      </c>
      <c r="H401" s="8">
        <f t="shared" si="50"/>
        <v>8800</v>
      </c>
      <c r="I401" s="8">
        <f t="shared" si="51"/>
        <v>8800</v>
      </c>
      <c r="J401" s="6">
        <v>0</v>
      </c>
      <c r="K401" s="7">
        <v>1</v>
      </c>
      <c r="L401" s="7">
        <v>480</v>
      </c>
      <c r="M401" s="5">
        <v>0</v>
      </c>
      <c r="N401" s="3" t="s">
        <v>164</v>
      </c>
    </row>
    <row r="402" spans="2:14" x14ac:dyDescent="0.3">
      <c r="B402" s="66">
        <v>45747</v>
      </c>
      <c r="C402" s="10" t="s">
        <v>8</v>
      </c>
      <c r="D402" s="2" t="s">
        <v>12</v>
      </c>
      <c r="E402" s="10" t="s">
        <v>13</v>
      </c>
      <c r="F402" s="3">
        <v>1100</v>
      </c>
      <c r="G402" s="9">
        <v>0</v>
      </c>
      <c r="H402" s="8">
        <f t="shared" si="50"/>
        <v>8800</v>
      </c>
      <c r="I402" s="8">
        <f t="shared" si="51"/>
        <v>8800</v>
      </c>
      <c r="J402" s="6">
        <v>0</v>
      </c>
      <c r="K402" s="7">
        <v>1</v>
      </c>
      <c r="L402" s="7">
        <v>480</v>
      </c>
      <c r="M402" s="5">
        <v>0</v>
      </c>
      <c r="N402" s="3" t="s">
        <v>164</v>
      </c>
    </row>
    <row r="403" spans="2:14" x14ac:dyDescent="0.3">
      <c r="B403" s="66">
        <v>45747</v>
      </c>
      <c r="C403" s="10" t="s">
        <v>3</v>
      </c>
      <c r="D403" s="2" t="s">
        <v>14</v>
      </c>
      <c r="E403" s="10" t="s">
        <v>78</v>
      </c>
      <c r="F403" s="3">
        <v>720</v>
      </c>
      <c r="G403" s="9">
        <v>0</v>
      </c>
      <c r="H403" s="8">
        <f t="shared" si="50"/>
        <v>5760</v>
      </c>
      <c r="I403" s="8">
        <f t="shared" si="51"/>
        <v>5760</v>
      </c>
      <c r="J403" s="6">
        <v>0</v>
      </c>
      <c r="K403" s="7">
        <v>0</v>
      </c>
      <c r="L403" s="7">
        <v>0</v>
      </c>
      <c r="M403" s="5">
        <v>0</v>
      </c>
      <c r="N403" s="3" t="s">
        <v>104</v>
      </c>
    </row>
    <row r="404" spans="2:14" x14ac:dyDescent="0.3">
      <c r="B404" s="66">
        <v>45747</v>
      </c>
      <c r="C404" s="10" t="s">
        <v>7</v>
      </c>
      <c r="D404" s="2" t="s">
        <v>14</v>
      </c>
      <c r="E404" s="10" t="s">
        <v>78</v>
      </c>
      <c r="F404" s="3">
        <v>720</v>
      </c>
      <c r="G404" s="9">
        <v>0</v>
      </c>
      <c r="H404" s="8">
        <f t="shared" si="50"/>
        <v>5760</v>
      </c>
      <c r="I404" s="8">
        <f t="shared" si="51"/>
        <v>5760</v>
      </c>
      <c r="J404" s="6">
        <v>0</v>
      </c>
      <c r="K404" s="7">
        <v>0</v>
      </c>
      <c r="L404" s="7">
        <v>0</v>
      </c>
      <c r="M404" s="5">
        <v>0</v>
      </c>
      <c r="N404" s="3" t="s">
        <v>104</v>
      </c>
    </row>
    <row r="405" spans="2:14" x14ac:dyDescent="0.3">
      <c r="B405" s="66">
        <v>45747</v>
      </c>
      <c r="C405" s="10" t="s">
        <v>8</v>
      </c>
      <c r="D405" s="2" t="s">
        <v>14</v>
      </c>
      <c r="E405" s="10" t="s">
        <v>78</v>
      </c>
      <c r="F405" s="3">
        <v>720</v>
      </c>
      <c r="G405" s="9">
        <v>0</v>
      </c>
      <c r="H405" s="8">
        <f t="shared" si="50"/>
        <v>5760</v>
      </c>
      <c r="I405" s="8">
        <f t="shared" si="51"/>
        <v>5760</v>
      </c>
      <c r="J405" s="6">
        <v>0</v>
      </c>
      <c r="K405" s="7">
        <v>0</v>
      </c>
      <c r="L405" s="7">
        <v>0</v>
      </c>
      <c r="M405" s="5">
        <v>0</v>
      </c>
      <c r="N405" s="3" t="s">
        <v>104</v>
      </c>
    </row>
    <row r="406" spans="2:14" x14ac:dyDescent="0.3">
      <c r="B406" s="66">
        <v>45747</v>
      </c>
      <c r="C406" s="10" t="s">
        <v>3</v>
      </c>
      <c r="D406" s="2" t="s">
        <v>15</v>
      </c>
      <c r="E406" s="10" t="s">
        <v>13</v>
      </c>
      <c r="F406" s="3">
        <v>1100</v>
      </c>
      <c r="G406" s="9">
        <v>7333</v>
      </c>
      <c r="H406" s="8">
        <f t="shared" si="50"/>
        <v>8800</v>
      </c>
      <c r="I406" s="8">
        <f t="shared" si="51"/>
        <v>1467</v>
      </c>
      <c r="J406" s="6">
        <v>80</v>
      </c>
      <c r="K406" s="7">
        <v>0</v>
      </c>
      <c r="L406" s="7">
        <v>0</v>
      </c>
      <c r="M406" s="5">
        <v>0.83</v>
      </c>
      <c r="N406" s="3"/>
    </row>
    <row r="407" spans="2:14" x14ac:dyDescent="0.3">
      <c r="B407" s="66">
        <v>45747</v>
      </c>
      <c r="C407" s="10" t="s">
        <v>7</v>
      </c>
      <c r="D407" s="2" t="s">
        <v>15</v>
      </c>
      <c r="E407" s="10" t="s">
        <v>13</v>
      </c>
      <c r="F407" s="3">
        <v>1100</v>
      </c>
      <c r="G407" s="9">
        <v>7333</v>
      </c>
      <c r="H407" s="8">
        <f t="shared" si="50"/>
        <v>8800</v>
      </c>
      <c r="I407" s="8">
        <f t="shared" si="51"/>
        <v>1467</v>
      </c>
      <c r="J407" s="6">
        <v>80</v>
      </c>
      <c r="K407" s="7">
        <v>0</v>
      </c>
      <c r="L407" s="7">
        <v>0</v>
      </c>
      <c r="M407" s="5">
        <v>0.83</v>
      </c>
      <c r="N407" s="3"/>
    </row>
    <row r="408" spans="2:14" x14ac:dyDescent="0.3">
      <c r="B408" s="66">
        <v>45747</v>
      </c>
      <c r="C408" s="10" t="s">
        <v>8</v>
      </c>
      <c r="D408" s="2" t="s">
        <v>15</v>
      </c>
      <c r="E408" s="10" t="s">
        <v>13</v>
      </c>
      <c r="F408" s="3">
        <v>1100</v>
      </c>
      <c r="G408" s="9">
        <v>7334</v>
      </c>
      <c r="H408" s="8">
        <f t="shared" si="50"/>
        <v>8800</v>
      </c>
      <c r="I408" s="8">
        <f t="shared" si="51"/>
        <v>1466</v>
      </c>
      <c r="J408" s="6">
        <v>80</v>
      </c>
      <c r="K408" s="7">
        <v>0</v>
      </c>
      <c r="L408" s="7">
        <v>0</v>
      </c>
      <c r="M408" s="5">
        <v>0.83</v>
      </c>
      <c r="N408" s="3"/>
    </row>
    <row r="409" spans="2:14" x14ac:dyDescent="0.3">
      <c r="B409" s="66">
        <v>45748</v>
      </c>
      <c r="C409" s="10" t="s">
        <v>3</v>
      </c>
      <c r="D409" s="2" t="s">
        <v>4</v>
      </c>
      <c r="E409" s="10">
        <v>2010</v>
      </c>
      <c r="F409" s="3">
        <v>650</v>
      </c>
      <c r="G409" s="9">
        <v>5200</v>
      </c>
      <c r="H409" s="8">
        <f t="shared" ref="H409:H420" si="52">F409*8</f>
        <v>5200</v>
      </c>
      <c r="I409" s="8">
        <f t="shared" ref="I409:I420" si="53">H409-G409</f>
        <v>0</v>
      </c>
      <c r="J409" s="6">
        <v>0</v>
      </c>
      <c r="K409" s="7">
        <v>0</v>
      </c>
      <c r="L409" s="7">
        <v>0</v>
      </c>
      <c r="M409" s="5">
        <v>1</v>
      </c>
      <c r="N409" s="3"/>
    </row>
    <row r="410" spans="2:14" x14ac:dyDescent="0.3">
      <c r="B410" s="66">
        <v>45748</v>
      </c>
      <c r="C410" s="10" t="s">
        <v>7</v>
      </c>
      <c r="D410" s="2" t="s">
        <v>4</v>
      </c>
      <c r="E410" s="10">
        <v>2010</v>
      </c>
      <c r="F410" s="3">
        <v>650</v>
      </c>
      <c r="G410" s="9">
        <v>5200</v>
      </c>
      <c r="H410" s="8">
        <f t="shared" si="52"/>
        <v>5200</v>
      </c>
      <c r="I410" s="8">
        <f t="shared" si="53"/>
        <v>0</v>
      </c>
      <c r="J410" s="6">
        <v>0</v>
      </c>
      <c r="K410" s="7">
        <v>0</v>
      </c>
      <c r="L410" s="7">
        <v>0</v>
      </c>
      <c r="M410" s="5">
        <v>1</v>
      </c>
      <c r="N410" s="3"/>
    </row>
    <row r="411" spans="2:14" x14ac:dyDescent="0.3">
      <c r="B411" s="66">
        <v>45748</v>
      </c>
      <c r="C411" s="10" t="s">
        <v>8</v>
      </c>
      <c r="D411" s="2" t="s">
        <v>4</v>
      </c>
      <c r="E411" s="10">
        <v>2010</v>
      </c>
      <c r="F411" s="3">
        <v>650</v>
      </c>
      <c r="G411" s="9">
        <v>5200</v>
      </c>
      <c r="H411" s="8">
        <f t="shared" si="52"/>
        <v>5200</v>
      </c>
      <c r="I411" s="8">
        <f t="shared" si="53"/>
        <v>0</v>
      </c>
      <c r="J411" s="6">
        <v>0</v>
      </c>
      <c r="K411" s="7">
        <v>0</v>
      </c>
      <c r="L411" s="7">
        <v>0</v>
      </c>
      <c r="M411" s="5">
        <v>1</v>
      </c>
      <c r="N411" s="3"/>
    </row>
    <row r="412" spans="2:14" x14ac:dyDescent="0.3">
      <c r="B412" s="66">
        <v>45748</v>
      </c>
      <c r="C412" s="10" t="s">
        <v>3</v>
      </c>
      <c r="D412" s="2" t="s">
        <v>12</v>
      </c>
      <c r="E412" s="10" t="s">
        <v>13</v>
      </c>
      <c r="F412" s="3">
        <v>1100</v>
      </c>
      <c r="G412" s="9">
        <v>0</v>
      </c>
      <c r="H412" s="8">
        <f t="shared" si="52"/>
        <v>8800</v>
      </c>
      <c r="I412" s="8">
        <f t="shared" si="53"/>
        <v>8800</v>
      </c>
      <c r="J412" s="6">
        <v>0</v>
      </c>
      <c r="K412" s="7">
        <v>1</v>
      </c>
      <c r="L412" s="7">
        <v>480</v>
      </c>
      <c r="M412" s="5">
        <v>0</v>
      </c>
      <c r="N412" s="3" t="s">
        <v>164</v>
      </c>
    </row>
    <row r="413" spans="2:14" x14ac:dyDescent="0.3">
      <c r="B413" s="66">
        <v>45748</v>
      </c>
      <c r="C413" s="10" t="s">
        <v>7</v>
      </c>
      <c r="D413" s="2" t="s">
        <v>12</v>
      </c>
      <c r="E413" s="10" t="s">
        <v>13</v>
      </c>
      <c r="F413" s="3">
        <v>1100</v>
      </c>
      <c r="G413" s="9">
        <v>0</v>
      </c>
      <c r="H413" s="8">
        <f t="shared" si="52"/>
        <v>8800</v>
      </c>
      <c r="I413" s="8">
        <f t="shared" si="53"/>
        <v>8800</v>
      </c>
      <c r="J413" s="6">
        <v>0</v>
      </c>
      <c r="K413" s="7">
        <v>1</v>
      </c>
      <c r="L413" s="7">
        <v>480</v>
      </c>
      <c r="M413" s="5">
        <v>0</v>
      </c>
      <c r="N413" s="3" t="s">
        <v>164</v>
      </c>
    </row>
    <row r="414" spans="2:14" x14ac:dyDescent="0.3">
      <c r="B414" s="66">
        <v>45748</v>
      </c>
      <c r="C414" s="10" t="s">
        <v>8</v>
      </c>
      <c r="D414" s="2" t="s">
        <v>12</v>
      </c>
      <c r="E414" s="10" t="s">
        <v>13</v>
      </c>
      <c r="F414" s="3">
        <v>1100</v>
      </c>
      <c r="G414" s="9">
        <v>0</v>
      </c>
      <c r="H414" s="8">
        <f t="shared" si="52"/>
        <v>8800</v>
      </c>
      <c r="I414" s="8">
        <f t="shared" si="53"/>
        <v>8800</v>
      </c>
      <c r="J414" s="6">
        <v>0</v>
      </c>
      <c r="K414" s="7">
        <v>1</v>
      </c>
      <c r="L414" s="7">
        <v>480</v>
      </c>
      <c r="M414" s="5">
        <v>0</v>
      </c>
      <c r="N414" s="3" t="s">
        <v>164</v>
      </c>
    </row>
    <row r="415" spans="2:14" x14ac:dyDescent="0.3">
      <c r="B415" s="66">
        <v>45748</v>
      </c>
      <c r="C415" s="10" t="s">
        <v>3</v>
      </c>
      <c r="D415" s="2" t="s">
        <v>14</v>
      </c>
      <c r="E415" s="10" t="s">
        <v>78</v>
      </c>
      <c r="F415" s="3">
        <v>720</v>
      </c>
      <c r="G415" s="9">
        <v>3847</v>
      </c>
      <c r="H415" s="8">
        <f t="shared" si="52"/>
        <v>5760</v>
      </c>
      <c r="I415" s="8">
        <f t="shared" si="53"/>
        <v>1913</v>
      </c>
      <c r="J415" s="6">
        <v>159</v>
      </c>
      <c r="K415" s="7">
        <v>0</v>
      </c>
      <c r="L415" s="7">
        <v>0</v>
      </c>
      <c r="M415" s="5">
        <v>0.67</v>
      </c>
      <c r="N415" s="3"/>
    </row>
    <row r="416" spans="2:14" x14ac:dyDescent="0.3">
      <c r="B416" s="66">
        <v>45748</v>
      </c>
      <c r="C416" s="10" t="s">
        <v>7</v>
      </c>
      <c r="D416" s="2" t="s">
        <v>14</v>
      </c>
      <c r="E416" s="10" t="s">
        <v>78</v>
      </c>
      <c r="F416" s="3">
        <v>720</v>
      </c>
      <c r="G416" s="9">
        <v>3848</v>
      </c>
      <c r="H416" s="8">
        <f t="shared" si="52"/>
        <v>5760</v>
      </c>
      <c r="I416" s="8">
        <f t="shared" si="53"/>
        <v>1912</v>
      </c>
      <c r="J416" s="6">
        <v>159</v>
      </c>
      <c r="K416" s="7">
        <v>0</v>
      </c>
      <c r="L416" s="7">
        <v>0</v>
      </c>
      <c r="M416" s="5">
        <v>0.67</v>
      </c>
      <c r="N416" s="3"/>
    </row>
    <row r="417" spans="2:14" x14ac:dyDescent="0.3">
      <c r="B417" s="66">
        <v>45748</v>
      </c>
      <c r="C417" s="10" t="s">
        <v>8</v>
      </c>
      <c r="D417" s="2" t="s">
        <v>14</v>
      </c>
      <c r="E417" s="10" t="s">
        <v>78</v>
      </c>
      <c r="F417" s="3">
        <v>720</v>
      </c>
      <c r="G417" s="9">
        <v>5400</v>
      </c>
      <c r="H417" s="8">
        <f t="shared" si="52"/>
        <v>5760</v>
      </c>
      <c r="I417" s="8">
        <f t="shared" si="53"/>
        <v>360</v>
      </c>
      <c r="J417" s="6">
        <v>30</v>
      </c>
      <c r="K417" s="7">
        <v>0</v>
      </c>
      <c r="L417" s="7">
        <v>0</v>
      </c>
      <c r="M417" s="5">
        <v>0.94</v>
      </c>
      <c r="N417" s="3"/>
    </row>
    <row r="418" spans="2:14" x14ac:dyDescent="0.3">
      <c r="B418" s="66">
        <v>45748</v>
      </c>
      <c r="C418" s="10" t="s">
        <v>3</v>
      </c>
      <c r="D418" s="2" t="s">
        <v>15</v>
      </c>
      <c r="E418" s="10" t="s">
        <v>13</v>
      </c>
      <c r="F418" s="3">
        <v>1100</v>
      </c>
      <c r="G418" s="9">
        <v>6700</v>
      </c>
      <c r="H418" s="8">
        <f t="shared" si="52"/>
        <v>8800</v>
      </c>
      <c r="I418" s="8">
        <f t="shared" si="53"/>
        <v>2100</v>
      </c>
      <c r="J418" s="6">
        <v>115</v>
      </c>
      <c r="K418" s="7">
        <v>0</v>
      </c>
      <c r="L418" s="7">
        <v>0</v>
      </c>
      <c r="M418" s="5">
        <v>0.76</v>
      </c>
      <c r="N418" s="3"/>
    </row>
    <row r="419" spans="2:14" x14ac:dyDescent="0.3">
      <c r="B419" s="66">
        <v>45748</v>
      </c>
      <c r="C419" s="10" t="s">
        <v>7</v>
      </c>
      <c r="D419" s="2" t="s">
        <v>15</v>
      </c>
      <c r="E419" s="10" t="s">
        <v>13</v>
      </c>
      <c r="F419" s="3">
        <v>1100</v>
      </c>
      <c r="G419" s="9">
        <v>6700</v>
      </c>
      <c r="H419" s="8">
        <f t="shared" si="52"/>
        <v>8800</v>
      </c>
      <c r="I419" s="8">
        <f t="shared" si="53"/>
        <v>2100</v>
      </c>
      <c r="J419" s="6">
        <v>115</v>
      </c>
      <c r="K419" s="7">
        <v>0</v>
      </c>
      <c r="L419" s="7">
        <v>0</v>
      </c>
      <c r="M419" s="5">
        <v>0.76</v>
      </c>
      <c r="N419" s="3"/>
    </row>
    <row r="420" spans="2:14" x14ac:dyDescent="0.3">
      <c r="B420" s="66">
        <v>45748</v>
      </c>
      <c r="C420" s="10" t="s">
        <v>8</v>
      </c>
      <c r="D420" s="2" t="s">
        <v>15</v>
      </c>
      <c r="E420" s="10" t="s">
        <v>13</v>
      </c>
      <c r="F420" s="3">
        <v>1100</v>
      </c>
      <c r="G420" s="9">
        <v>7400</v>
      </c>
      <c r="H420" s="8">
        <f t="shared" si="52"/>
        <v>8800</v>
      </c>
      <c r="I420" s="8">
        <f t="shared" si="53"/>
        <v>1400</v>
      </c>
      <c r="J420" s="6">
        <v>76</v>
      </c>
      <c r="K420" s="7">
        <v>0</v>
      </c>
      <c r="L420" s="7">
        <v>0</v>
      </c>
      <c r="M420" s="5">
        <v>0.84</v>
      </c>
      <c r="N420" s="3"/>
    </row>
    <row r="421" spans="2:14" x14ac:dyDescent="0.3">
      <c r="B421" s="66">
        <v>45749</v>
      </c>
      <c r="C421" s="10" t="s">
        <v>3</v>
      </c>
      <c r="D421" s="2" t="s">
        <v>4</v>
      </c>
      <c r="E421" s="10">
        <v>2010</v>
      </c>
      <c r="F421" s="3">
        <v>650</v>
      </c>
      <c r="G421" s="9">
        <v>0</v>
      </c>
      <c r="H421" s="8">
        <f t="shared" ref="H421:H432" si="54">F421*8</f>
        <v>5200</v>
      </c>
      <c r="I421" s="8">
        <f t="shared" ref="I421:I432" si="55">H421-G421</f>
        <v>5200</v>
      </c>
      <c r="J421" s="6">
        <v>0</v>
      </c>
      <c r="K421" s="7">
        <v>0</v>
      </c>
      <c r="L421" s="7">
        <v>0</v>
      </c>
      <c r="M421" s="5">
        <v>0</v>
      </c>
      <c r="N421" s="3" t="s">
        <v>104</v>
      </c>
    </row>
    <row r="422" spans="2:14" x14ac:dyDescent="0.3">
      <c r="B422" s="66">
        <v>45749</v>
      </c>
      <c r="C422" s="10" t="s">
        <v>7</v>
      </c>
      <c r="D422" s="2" t="s">
        <v>4</v>
      </c>
      <c r="E422" s="10">
        <v>2010</v>
      </c>
      <c r="F422" s="3">
        <v>650</v>
      </c>
      <c r="G422" s="9">
        <v>0</v>
      </c>
      <c r="H422" s="8">
        <f t="shared" si="54"/>
        <v>5200</v>
      </c>
      <c r="I422" s="8">
        <f t="shared" si="55"/>
        <v>5200</v>
      </c>
      <c r="J422" s="6">
        <v>0</v>
      </c>
      <c r="K422" s="7">
        <v>0</v>
      </c>
      <c r="L422" s="7">
        <v>0</v>
      </c>
      <c r="M422" s="5">
        <v>0</v>
      </c>
      <c r="N422" s="3" t="s">
        <v>104</v>
      </c>
    </row>
    <row r="423" spans="2:14" x14ac:dyDescent="0.3">
      <c r="B423" s="66">
        <v>45749</v>
      </c>
      <c r="C423" s="10" t="s">
        <v>8</v>
      </c>
      <c r="D423" s="2" t="s">
        <v>4</v>
      </c>
      <c r="E423" s="10">
        <v>2010</v>
      </c>
      <c r="F423" s="3">
        <v>650</v>
      </c>
      <c r="G423" s="9">
        <v>0</v>
      </c>
      <c r="H423" s="8">
        <f t="shared" si="54"/>
        <v>5200</v>
      </c>
      <c r="I423" s="8">
        <f t="shared" si="55"/>
        <v>5200</v>
      </c>
      <c r="J423" s="6">
        <v>0</v>
      </c>
      <c r="K423" s="7">
        <v>0</v>
      </c>
      <c r="L423" s="7">
        <v>0</v>
      </c>
      <c r="M423" s="5">
        <v>0</v>
      </c>
      <c r="N423" s="3" t="s">
        <v>104</v>
      </c>
    </row>
    <row r="424" spans="2:14" x14ac:dyDescent="0.3">
      <c r="B424" s="66">
        <v>45749</v>
      </c>
      <c r="C424" s="10" t="s">
        <v>3</v>
      </c>
      <c r="D424" s="2" t="s">
        <v>12</v>
      </c>
      <c r="E424" s="10" t="s">
        <v>13</v>
      </c>
      <c r="F424" s="3">
        <v>1100</v>
      </c>
      <c r="G424" s="9">
        <v>6960</v>
      </c>
      <c r="H424" s="8">
        <f t="shared" si="54"/>
        <v>8800</v>
      </c>
      <c r="I424" s="8">
        <f t="shared" si="55"/>
        <v>1840</v>
      </c>
      <c r="J424" s="6">
        <v>100</v>
      </c>
      <c r="K424" s="7">
        <v>0</v>
      </c>
      <c r="L424" s="7">
        <v>0</v>
      </c>
      <c r="M424" s="5">
        <v>0.79</v>
      </c>
      <c r="N424" s="3"/>
    </row>
    <row r="425" spans="2:14" x14ac:dyDescent="0.3">
      <c r="B425" s="66">
        <v>45749</v>
      </c>
      <c r="C425" s="10" t="s">
        <v>7</v>
      </c>
      <c r="D425" s="2" t="s">
        <v>12</v>
      </c>
      <c r="E425" s="10" t="s">
        <v>13</v>
      </c>
      <c r="F425" s="3">
        <v>1100</v>
      </c>
      <c r="G425" s="9">
        <v>6960</v>
      </c>
      <c r="H425" s="8">
        <f t="shared" si="54"/>
        <v>8800</v>
      </c>
      <c r="I425" s="8">
        <f t="shared" si="55"/>
        <v>1840</v>
      </c>
      <c r="J425" s="6">
        <v>100</v>
      </c>
      <c r="K425" s="7">
        <v>0</v>
      </c>
      <c r="L425" s="7">
        <v>0</v>
      </c>
      <c r="M425" s="5">
        <v>0.79</v>
      </c>
      <c r="N425" s="3"/>
    </row>
    <row r="426" spans="2:14" x14ac:dyDescent="0.3">
      <c r="B426" s="66">
        <v>45749</v>
      </c>
      <c r="C426" s="10" t="s">
        <v>8</v>
      </c>
      <c r="D426" s="2" t="s">
        <v>12</v>
      </c>
      <c r="E426" s="10" t="s">
        <v>13</v>
      </c>
      <c r="F426" s="3">
        <v>1100</v>
      </c>
      <c r="G426" s="9">
        <v>7000</v>
      </c>
      <c r="H426" s="8">
        <f t="shared" si="54"/>
        <v>8800</v>
      </c>
      <c r="I426" s="8">
        <f t="shared" si="55"/>
        <v>1800</v>
      </c>
      <c r="J426" s="6">
        <v>98</v>
      </c>
      <c r="K426" s="7">
        <v>0</v>
      </c>
      <c r="L426" s="7">
        <v>0</v>
      </c>
      <c r="M426" s="5">
        <v>0.8</v>
      </c>
      <c r="N426" s="3"/>
    </row>
    <row r="427" spans="2:14" x14ac:dyDescent="0.3">
      <c r="B427" s="66">
        <v>45749</v>
      </c>
      <c r="C427" s="10" t="s">
        <v>3</v>
      </c>
      <c r="D427" s="2" t="s">
        <v>14</v>
      </c>
      <c r="E427" s="10" t="s">
        <v>78</v>
      </c>
      <c r="F427" s="3">
        <v>720</v>
      </c>
      <c r="G427" s="9">
        <v>4287</v>
      </c>
      <c r="H427" s="8">
        <f t="shared" si="54"/>
        <v>5760</v>
      </c>
      <c r="I427" s="8">
        <f t="shared" si="55"/>
        <v>1473</v>
      </c>
      <c r="J427" s="6">
        <v>123</v>
      </c>
      <c r="K427" s="7">
        <v>0</v>
      </c>
      <c r="L427" s="7">
        <v>0</v>
      </c>
      <c r="M427" s="5">
        <v>0.74</v>
      </c>
      <c r="N427" s="3"/>
    </row>
    <row r="428" spans="2:14" x14ac:dyDescent="0.3">
      <c r="B428" s="66">
        <v>45749</v>
      </c>
      <c r="C428" s="10" t="s">
        <v>7</v>
      </c>
      <c r="D428" s="2" t="s">
        <v>14</v>
      </c>
      <c r="E428" s="10" t="s">
        <v>78</v>
      </c>
      <c r="F428" s="3">
        <v>720</v>
      </c>
      <c r="G428" s="9">
        <v>4288</v>
      </c>
      <c r="H428" s="8">
        <f t="shared" si="54"/>
        <v>5760</v>
      </c>
      <c r="I428" s="8">
        <f t="shared" si="55"/>
        <v>1472</v>
      </c>
      <c r="J428" s="6">
        <v>123</v>
      </c>
      <c r="K428" s="7">
        <v>0</v>
      </c>
      <c r="L428" s="7">
        <v>0</v>
      </c>
      <c r="M428" s="5">
        <v>0.74</v>
      </c>
      <c r="N428" s="3"/>
    </row>
    <row r="429" spans="2:14" x14ac:dyDescent="0.3">
      <c r="B429" s="66">
        <v>45749</v>
      </c>
      <c r="C429" s="10" t="s">
        <v>8</v>
      </c>
      <c r="D429" s="2" t="s">
        <v>14</v>
      </c>
      <c r="E429" s="10" t="s">
        <v>78</v>
      </c>
      <c r="F429" s="3">
        <v>720</v>
      </c>
      <c r="G429" s="9">
        <v>3400</v>
      </c>
      <c r="H429" s="8">
        <f t="shared" si="54"/>
        <v>5760</v>
      </c>
      <c r="I429" s="8">
        <f t="shared" si="55"/>
        <v>2360</v>
      </c>
      <c r="J429" s="6">
        <v>197</v>
      </c>
      <c r="K429" s="7">
        <v>0</v>
      </c>
      <c r="L429" s="7">
        <v>0</v>
      </c>
      <c r="M429" s="5">
        <v>0.59</v>
      </c>
      <c r="N429" s="3"/>
    </row>
    <row r="430" spans="2:14" x14ac:dyDescent="0.3">
      <c r="B430" s="66">
        <v>45749</v>
      </c>
      <c r="C430" s="10" t="s">
        <v>3</v>
      </c>
      <c r="D430" s="2" t="s">
        <v>15</v>
      </c>
      <c r="E430" s="10" t="s">
        <v>13</v>
      </c>
      <c r="F430" s="3">
        <v>1100</v>
      </c>
      <c r="G430" s="9">
        <v>8362</v>
      </c>
      <c r="H430" s="8">
        <f t="shared" si="54"/>
        <v>8800</v>
      </c>
      <c r="I430" s="8">
        <f t="shared" si="55"/>
        <v>438</v>
      </c>
      <c r="J430" s="6">
        <v>24</v>
      </c>
      <c r="K430" s="7">
        <v>0</v>
      </c>
      <c r="L430" s="7">
        <v>0</v>
      </c>
      <c r="M430" s="5">
        <v>0.95</v>
      </c>
      <c r="N430" s="3"/>
    </row>
    <row r="431" spans="2:14" x14ac:dyDescent="0.3">
      <c r="B431" s="66">
        <v>45749</v>
      </c>
      <c r="C431" s="10" t="s">
        <v>7</v>
      </c>
      <c r="D431" s="2" t="s">
        <v>15</v>
      </c>
      <c r="E431" s="10" t="s">
        <v>13</v>
      </c>
      <c r="F431" s="3">
        <v>1100</v>
      </c>
      <c r="G431" s="9">
        <v>8363</v>
      </c>
      <c r="H431" s="8">
        <f t="shared" si="54"/>
        <v>8800</v>
      </c>
      <c r="I431" s="8">
        <f t="shared" si="55"/>
        <v>437</v>
      </c>
      <c r="J431" s="6">
        <v>24</v>
      </c>
      <c r="K431" s="7">
        <v>0</v>
      </c>
      <c r="L431" s="7">
        <v>0</v>
      </c>
      <c r="M431" s="5">
        <v>0.95</v>
      </c>
      <c r="N431" s="3"/>
    </row>
    <row r="432" spans="2:14" x14ac:dyDescent="0.3">
      <c r="B432" s="66">
        <v>45749</v>
      </c>
      <c r="C432" s="10" t="s">
        <v>8</v>
      </c>
      <c r="D432" s="2" t="s">
        <v>15</v>
      </c>
      <c r="E432" s="10" t="s">
        <v>13</v>
      </c>
      <c r="F432" s="3">
        <v>1100</v>
      </c>
      <c r="G432" s="9">
        <v>7500</v>
      </c>
      <c r="H432" s="8">
        <f t="shared" si="54"/>
        <v>8800</v>
      </c>
      <c r="I432" s="8">
        <f t="shared" si="55"/>
        <v>1300</v>
      </c>
      <c r="J432" s="6">
        <v>71</v>
      </c>
      <c r="K432" s="7">
        <v>0</v>
      </c>
      <c r="L432" s="7">
        <v>0</v>
      </c>
      <c r="M432" s="5">
        <v>0.85</v>
      </c>
      <c r="N432" s="3"/>
    </row>
    <row r="433" spans="2:14" x14ac:dyDescent="0.3">
      <c r="B433" s="66">
        <v>45750</v>
      </c>
      <c r="C433" s="10" t="s">
        <v>3</v>
      </c>
      <c r="D433" s="2" t="s">
        <v>4</v>
      </c>
      <c r="E433" s="10">
        <v>2010</v>
      </c>
      <c r="F433" s="3">
        <v>650</v>
      </c>
      <c r="G433" s="9">
        <v>2667</v>
      </c>
      <c r="H433" s="8">
        <f t="shared" ref="H433:H444" si="56">F433*8</f>
        <v>5200</v>
      </c>
      <c r="I433" s="8">
        <f t="shared" ref="I433:I444" si="57">H433-G433</f>
        <v>2533</v>
      </c>
      <c r="J433" s="6">
        <v>234</v>
      </c>
      <c r="K433" s="7">
        <v>0</v>
      </c>
      <c r="L433" s="7">
        <v>0</v>
      </c>
      <c r="M433" s="5">
        <v>0.51</v>
      </c>
      <c r="N433" s="3"/>
    </row>
    <row r="434" spans="2:14" x14ac:dyDescent="0.3">
      <c r="B434" s="66">
        <v>45750</v>
      </c>
      <c r="C434" s="10" t="s">
        <v>7</v>
      </c>
      <c r="D434" s="2" t="s">
        <v>4</v>
      </c>
      <c r="E434" s="10">
        <v>2010</v>
      </c>
      <c r="F434" s="3">
        <v>650</v>
      </c>
      <c r="G434" s="9">
        <v>2668</v>
      </c>
      <c r="H434" s="8">
        <f t="shared" si="56"/>
        <v>5200</v>
      </c>
      <c r="I434" s="8">
        <f t="shared" si="57"/>
        <v>2532</v>
      </c>
      <c r="J434" s="6">
        <v>234</v>
      </c>
      <c r="K434" s="7">
        <v>0</v>
      </c>
      <c r="L434" s="7">
        <v>0</v>
      </c>
      <c r="M434" s="5">
        <v>0.51</v>
      </c>
      <c r="N434" s="3"/>
    </row>
    <row r="435" spans="2:14" x14ac:dyDescent="0.3">
      <c r="B435" s="66">
        <v>45750</v>
      </c>
      <c r="C435" s="10" t="s">
        <v>8</v>
      </c>
      <c r="D435" s="2" t="s">
        <v>4</v>
      </c>
      <c r="E435" s="10">
        <v>2010</v>
      </c>
      <c r="F435" s="3">
        <v>650</v>
      </c>
      <c r="G435" s="9">
        <v>0</v>
      </c>
      <c r="H435" s="8">
        <f t="shared" si="56"/>
        <v>5200</v>
      </c>
      <c r="I435" s="8">
        <f t="shared" si="57"/>
        <v>5200</v>
      </c>
      <c r="J435" s="6">
        <v>0</v>
      </c>
      <c r="K435" s="7">
        <v>0</v>
      </c>
      <c r="L435" s="7">
        <v>0</v>
      </c>
      <c r="M435" s="5">
        <v>0</v>
      </c>
      <c r="N435" s="3"/>
    </row>
    <row r="436" spans="2:14" x14ac:dyDescent="0.3">
      <c r="B436" s="66">
        <v>45750</v>
      </c>
      <c r="C436" s="10" t="s">
        <v>3</v>
      </c>
      <c r="D436" s="2" t="s">
        <v>12</v>
      </c>
      <c r="E436" s="10" t="s">
        <v>13</v>
      </c>
      <c r="F436" s="3">
        <v>1100</v>
      </c>
      <c r="G436" s="9">
        <v>6295</v>
      </c>
      <c r="H436" s="8">
        <f t="shared" si="56"/>
        <v>8800</v>
      </c>
      <c r="I436" s="8">
        <f t="shared" si="57"/>
        <v>2505</v>
      </c>
      <c r="J436" s="6">
        <v>137</v>
      </c>
      <c r="K436" s="7">
        <v>0</v>
      </c>
      <c r="L436" s="7">
        <v>0</v>
      </c>
      <c r="M436" s="5">
        <v>0.72</v>
      </c>
      <c r="N436" s="3"/>
    </row>
    <row r="437" spans="2:14" x14ac:dyDescent="0.3">
      <c r="B437" s="66">
        <v>45750</v>
      </c>
      <c r="C437" s="10" t="s">
        <v>7</v>
      </c>
      <c r="D437" s="2" t="s">
        <v>12</v>
      </c>
      <c r="E437" s="10" t="s">
        <v>13</v>
      </c>
      <c r="F437" s="3">
        <v>1100</v>
      </c>
      <c r="G437" s="9">
        <v>6295</v>
      </c>
      <c r="H437" s="8">
        <f t="shared" si="56"/>
        <v>8800</v>
      </c>
      <c r="I437" s="8">
        <f t="shared" si="57"/>
        <v>2505</v>
      </c>
      <c r="J437" s="6">
        <v>0</v>
      </c>
      <c r="K437" s="7">
        <v>0</v>
      </c>
      <c r="L437" s="7">
        <v>0</v>
      </c>
      <c r="M437" s="5">
        <v>0.72</v>
      </c>
      <c r="N437" s="3"/>
    </row>
    <row r="438" spans="2:14" x14ac:dyDescent="0.3">
      <c r="B438" s="66">
        <v>45750</v>
      </c>
      <c r="C438" s="10" t="s">
        <v>8</v>
      </c>
      <c r="D438" s="2" t="s">
        <v>12</v>
      </c>
      <c r="E438" s="10" t="s">
        <v>13</v>
      </c>
      <c r="F438" s="3">
        <v>1100</v>
      </c>
      <c r="G438" s="9">
        <v>0</v>
      </c>
      <c r="H438" s="8">
        <f t="shared" si="56"/>
        <v>8800</v>
      </c>
      <c r="I438" s="8">
        <f t="shared" si="57"/>
        <v>8800</v>
      </c>
      <c r="J438" s="6">
        <v>0</v>
      </c>
      <c r="K438" s="7">
        <v>0</v>
      </c>
      <c r="L438" s="7">
        <v>0</v>
      </c>
      <c r="M438" s="5">
        <v>0</v>
      </c>
      <c r="N438" s="3"/>
    </row>
    <row r="439" spans="2:14" x14ac:dyDescent="0.3">
      <c r="B439" s="66">
        <v>45750</v>
      </c>
      <c r="C439" s="10" t="s">
        <v>3</v>
      </c>
      <c r="D439" s="2" t="s">
        <v>14</v>
      </c>
      <c r="E439" s="10" t="s">
        <v>78</v>
      </c>
      <c r="F439" s="3">
        <v>720</v>
      </c>
      <c r="G439" s="9">
        <v>5117</v>
      </c>
      <c r="H439" s="8">
        <f t="shared" si="56"/>
        <v>5760</v>
      </c>
      <c r="I439" s="8">
        <f t="shared" si="57"/>
        <v>643</v>
      </c>
      <c r="J439" s="6">
        <v>54</v>
      </c>
      <c r="K439" s="7">
        <v>0</v>
      </c>
      <c r="L439" s="7">
        <v>0</v>
      </c>
      <c r="M439" s="5">
        <v>0.89</v>
      </c>
      <c r="N439" s="3"/>
    </row>
    <row r="440" spans="2:14" x14ac:dyDescent="0.3">
      <c r="B440" s="66">
        <v>45750</v>
      </c>
      <c r="C440" s="10" t="s">
        <v>7</v>
      </c>
      <c r="D440" s="2" t="s">
        <v>14</v>
      </c>
      <c r="E440" s="10" t="s">
        <v>78</v>
      </c>
      <c r="F440" s="3">
        <v>720</v>
      </c>
      <c r="G440" s="9">
        <v>5118</v>
      </c>
      <c r="H440" s="8">
        <f t="shared" si="56"/>
        <v>5760</v>
      </c>
      <c r="I440" s="8">
        <f t="shared" si="57"/>
        <v>642</v>
      </c>
      <c r="J440" s="6">
        <v>54</v>
      </c>
      <c r="K440" s="7">
        <v>0</v>
      </c>
      <c r="L440" s="7">
        <v>0</v>
      </c>
      <c r="M440" s="5">
        <v>0.89</v>
      </c>
      <c r="N440" s="3"/>
    </row>
    <row r="441" spans="2:14" x14ac:dyDescent="0.3">
      <c r="B441" s="66">
        <v>45750</v>
      </c>
      <c r="C441" s="10" t="s">
        <v>8</v>
      </c>
      <c r="D441" s="2" t="s">
        <v>14</v>
      </c>
      <c r="E441" s="10" t="s">
        <v>78</v>
      </c>
      <c r="F441" s="3">
        <v>720</v>
      </c>
      <c r="G441" s="9">
        <v>0</v>
      </c>
      <c r="H441" s="8">
        <f t="shared" si="56"/>
        <v>5760</v>
      </c>
      <c r="I441" s="8">
        <f t="shared" si="57"/>
        <v>5760</v>
      </c>
      <c r="J441" s="6">
        <v>0</v>
      </c>
      <c r="K441" s="7">
        <v>0</v>
      </c>
      <c r="L441" s="7">
        <v>0</v>
      </c>
      <c r="M441" s="5">
        <v>0</v>
      </c>
      <c r="N441" s="3"/>
    </row>
    <row r="442" spans="2:14" x14ac:dyDescent="0.3">
      <c r="B442" s="66">
        <v>45750</v>
      </c>
      <c r="C442" s="10" t="s">
        <v>3</v>
      </c>
      <c r="D442" s="2" t="s">
        <v>15</v>
      </c>
      <c r="E442" s="10" t="s">
        <v>13</v>
      </c>
      <c r="F442" s="3">
        <v>1100</v>
      </c>
      <c r="G442" s="9">
        <v>7530</v>
      </c>
      <c r="H442" s="8">
        <f t="shared" si="56"/>
        <v>8800</v>
      </c>
      <c r="I442" s="8">
        <f t="shared" si="57"/>
        <v>1270</v>
      </c>
      <c r="J442" s="6">
        <v>69</v>
      </c>
      <c r="K442" s="7">
        <v>0</v>
      </c>
      <c r="L442" s="7">
        <v>0</v>
      </c>
      <c r="M442" s="5">
        <v>0.86</v>
      </c>
      <c r="N442" s="3"/>
    </row>
    <row r="443" spans="2:14" x14ac:dyDescent="0.3">
      <c r="B443" s="66">
        <v>45750</v>
      </c>
      <c r="C443" s="10" t="s">
        <v>7</v>
      </c>
      <c r="D443" s="2" t="s">
        <v>15</v>
      </c>
      <c r="E443" s="10" t="s">
        <v>13</v>
      </c>
      <c r="F443" s="3">
        <v>1100</v>
      </c>
      <c r="G443" s="9">
        <v>7530</v>
      </c>
      <c r="H443" s="8">
        <f t="shared" si="56"/>
        <v>8800</v>
      </c>
      <c r="I443" s="8">
        <f t="shared" si="57"/>
        <v>1270</v>
      </c>
      <c r="J443" s="6">
        <v>69</v>
      </c>
      <c r="K443" s="7">
        <v>0</v>
      </c>
      <c r="L443" s="7">
        <v>0</v>
      </c>
      <c r="M443" s="5">
        <v>0.86</v>
      </c>
      <c r="N443" s="3"/>
    </row>
    <row r="444" spans="2:14" x14ac:dyDescent="0.3">
      <c r="B444" s="66">
        <v>45750</v>
      </c>
      <c r="C444" s="10" t="s">
        <v>8</v>
      </c>
      <c r="D444" s="2" t="s">
        <v>15</v>
      </c>
      <c r="E444" s="10" t="s">
        <v>13</v>
      </c>
      <c r="F444" s="3">
        <v>1100</v>
      </c>
      <c r="G444" s="9">
        <v>0</v>
      </c>
      <c r="H444" s="8">
        <f t="shared" si="56"/>
        <v>8800</v>
      </c>
      <c r="I444" s="8">
        <f t="shared" si="57"/>
        <v>8800</v>
      </c>
      <c r="J444" s="6">
        <v>0</v>
      </c>
      <c r="K444" s="7">
        <v>0</v>
      </c>
      <c r="L444" s="7">
        <v>0</v>
      </c>
      <c r="M444" s="5">
        <v>0</v>
      </c>
      <c r="N444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M94"/>
  <sheetViews>
    <sheetView workbookViewId="0">
      <pane ySplit="5" topLeftCell="A81" activePane="bottomLeft" state="frozen"/>
      <selection pane="bottomLeft" activeCell="E98" sqref="E98"/>
    </sheetView>
  </sheetViews>
  <sheetFormatPr baseColWidth="10" defaultRowHeight="14.4" x14ac:dyDescent="0.3"/>
  <cols>
    <col min="2" max="2" width="13.77734375" customWidth="1"/>
    <col min="4" max="4" width="16.109375" customWidth="1"/>
    <col min="5" max="5" width="24.109375" customWidth="1"/>
    <col min="6" max="6" width="15.44140625" customWidth="1"/>
    <col min="8" max="8" width="12.109375" customWidth="1"/>
    <col min="13" max="13" width="26.33203125" customWidth="1"/>
  </cols>
  <sheetData>
    <row r="5" spans="2:8" x14ac:dyDescent="0.3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111</v>
      </c>
    </row>
    <row r="6" spans="2:8" x14ac:dyDescent="0.3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109</v>
      </c>
    </row>
    <row r="7" spans="2:8" x14ac:dyDescent="0.3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109</v>
      </c>
    </row>
    <row r="8" spans="2:8" x14ac:dyDescent="0.3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109</v>
      </c>
    </row>
    <row r="9" spans="2:8" x14ac:dyDescent="0.3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109</v>
      </c>
    </row>
    <row r="10" spans="2:8" x14ac:dyDescent="0.3">
      <c r="B10" s="13">
        <v>45694</v>
      </c>
      <c r="C10" s="3" t="s">
        <v>7</v>
      </c>
      <c r="D10" s="3" t="s">
        <v>14</v>
      </c>
      <c r="E10" s="12" t="s">
        <v>100</v>
      </c>
      <c r="F10" s="11">
        <v>30</v>
      </c>
      <c r="G10" s="59">
        <f>Tableau2[[#This Row],[Durées (m)]]/60</f>
        <v>0.5</v>
      </c>
      <c r="H10" s="3" t="s">
        <v>109</v>
      </c>
    </row>
    <row r="11" spans="2:8" x14ac:dyDescent="0.3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109</v>
      </c>
    </row>
    <row r="12" spans="2:8" x14ac:dyDescent="0.3">
      <c r="B12" s="13">
        <v>45698</v>
      </c>
      <c r="C12" s="3" t="s">
        <v>3</v>
      </c>
      <c r="D12" s="3" t="s">
        <v>12</v>
      </c>
      <c r="E12" s="12" t="s">
        <v>95</v>
      </c>
      <c r="F12" s="11">
        <v>20</v>
      </c>
      <c r="G12" s="59">
        <f>Tableau2[[#This Row],[Durées (m)]]/60</f>
        <v>0.33333333333333331</v>
      </c>
      <c r="H12" s="3" t="s">
        <v>109</v>
      </c>
    </row>
    <row r="13" spans="2:8" x14ac:dyDescent="0.3">
      <c r="B13" s="13">
        <v>45698</v>
      </c>
      <c r="C13" s="3" t="s">
        <v>3</v>
      </c>
      <c r="D13" s="3" t="s">
        <v>14</v>
      </c>
      <c r="E13" s="12" t="s">
        <v>95</v>
      </c>
      <c r="F13" s="11">
        <v>110</v>
      </c>
      <c r="G13" s="59">
        <f>Tableau2[[#This Row],[Durées (m)]]/60</f>
        <v>1.8333333333333333</v>
      </c>
      <c r="H13" s="3" t="s">
        <v>109</v>
      </c>
    </row>
    <row r="14" spans="2:8" x14ac:dyDescent="0.3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109</v>
      </c>
    </row>
    <row r="15" spans="2:8" x14ac:dyDescent="0.3">
      <c r="B15" s="13">
        <v>45698</v>
      </c>
      <c r="C15" s="3" t="s">
        <v>3</v>
      </c>
      <c r="D15" s="3" t="s">
        <v>15</v>
      </c>
      <c r="E15" s="12" t="s">
        <v>95</v>
      </c>
      <c r="F15" s="11">
        <v>40</v>
      </c>
      <c r="G15" s="59">
        <f>Tableau2[[#This Row],[Durées (m)]]/60</f>
        <v>0.66666666666666663</v>
      </c>
      <c r="H15" s="3" t="s">
        <v>109</v>
      </c>
    </row>
    <row r="16" spans="2:8" x14ac:dyDescent="0.3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109</v>
      </c>
    </row>
    <row r="17" spans="2:8" x14ac:dyDescent="0.3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109</v>
      </c>
    </row>
    <row r="18" spans="2:8" x14ac:dyDescent="0.3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109</v>
      </c>
    </row>
    <row r="19" spans="2:8" x14ac:dyDescent="0.3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109</v>
      </c>
    </row>
    <row r="20" spans="2:8" x14ac:dyDescent="0.3">
      <c r="B20" s="13">
        <v>45702</v>
      </c>
      <c r="C20" s="3" t="s">
        <v>3</v>
      </c>
      <c r="D20" s="3" t="s">
        <v>15</v>
      </c>
      <c r="E20" s="12" t="s">
        <v>96</v>
      </c>
      <c r="F20" s="11">
        <v>60</v>
      </c>
      <c r="G20" s="59">
        <f>Tableau2[[#This Row],[Durées (m)]]/60</f>
        <v>1</v>
      </c>
      <c r="H20" s="3" t="s">
        <v>109</v>
      </c>
    </row>
    <row r="21" spans="2:8" x14ac:dyDescent="0.3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109</v>
      </c>
    </row>
    <row r="22" spans="2:8" x14ac:dyDescent="0.3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109</v>
      </c>
    </row>
    <row r="23" spans="2:8" x14ac:dyDescent="0.3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109</v>
      </c>
    </row>
    <row r="24" spans="2:8" x14ac:dyDescent="0.3">
      <c r="B24" s="13">
        <v>45708</v>
      </c>
      <c r="C24" s="3" t="s">
        <v>7</v>
      </c>
      <c r="D24" s="3" t="s">
        <v>15</v>
      </c>
      <c r="E24" s="12" t="s">
        <v>97</v>
      </c>
      <c r="F24" s="11">
        <v>100</v>
      </c>
      <c r="G24" s="59">
        <f>Tableau2[[#This Row],[Durées (m)]]/60</f>
        <v>1.6666666666666667</v>
      </c>
      <c r="H24" s="3" t="s">
        <v>109</v>
      </c>
    </row>
    <row r="25" spans="2:8" x14ac:dyDescent="0.3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109</v>
      </c>
    </row>
    <row r="26" spans="2:8" x14ac:dyDescent="0.3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109</v>
      </c>
    </row>
    <row r="27" spans="2:8" x14ac:dyDescent="0.3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109</v>
      </c>
    </row>
    <row r="28" spans="2:8" x14ac:dyDescent="0.3">
      <c r="B28" s="13">
        <v>45712</v>
      </c>
      <c r="C28" s="3" t="s">
        <v>3</v>
      </c>
      <c r="D28" s="3" t="s">
        <v>12</v>
      </c>
      <c r="E28" s="12" t="s">
        <v>95</v>
      </c>
      <c r="F28" s="11">
        <v>20</v>
      </c>
      <c r="G28" s="59">
        <f>Tableau2[[#This Row],[Durées (m)]]/60</f>
        <v>0.33333333333333331</v>
      </c>
      <c r="H28" s="3" t="s">
        <v>109</v>
      </c>
    </row>
    <row r="29" spans="2:8" x14ac:dyDescent="0.3">
      <c r="B29" s="13">
        <v>45712</v>
      </c>
      <c r="C29" s="3" t="s">
        <v>3</v>
      </c>
      <c r="D29" s="3" t="s">
        <v>15</v>
      </c>
      <c r="E29" s="12" t="s">
        <v>95</v>
      </c>
      <c r="F29" s="11">
        <v>20</v>
      </c>
      <c r="G29" s="59">
        <f>Tableau2[[#This Row],[Durées (m)]]/60</f>
        <v>0.33333333333333331</v>
      </c>
      <c r="H29" s="3" t="s">
        <v>109</v>
      </c>
    </row>
    <row r="30" spans="2:8" x14ac:dyDescent="0.3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109</v>
      </c>
    </row>
    <row r="31" spans="2:8" x14ac:dyDescent="0.3">
      <c r="B31" s="13">
        <v>45713</v>
      </c>
      <c r="C31" s="3" t="s">
        <v>3</v>
      </c>
      <c r="D31" s="3" t="s">
        <v>12</v>
      </c>
      <c r="E31" s="12" t="s">
        <v>95</v>
      </c>
      <c r="F31" s="11">
        <v>50</v>
      </c>
      <c r="G31" s="59">
        <f>Tableau2[[#This Row],[Durées (m)]]/60</f>
        <v>0.83333333333333337</v>
      </c>
      <c r="H31" s="3" t="s">
        <v>109</v>
      </c>
    </row>
    <row r="32" spans="2:8" x14ac:dyDescent="0.3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109</v>
      </c>
    </row>
    <row r="33" spans="2:13" x14ac:dyDescent="0.3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109</v>
      </c>
    </row>
    <row r="34" spans="2:13" x14ac:dyDescent="0.3">
      <c r="B34" s="13">
        <v>45713</v>
      </c>
      <c r="C34" s="3" t="s">
        <v>3</v>
      </c>
      <c r="D34" s="3" t="s">
        <v>15</v>
      </c>
      <c r="E34" s="12" t="s">
        <v>95</v>
      </c>
      <c r="F34" s="11">
        <v>20</v>
      </c>
      <c r="G34" s="59">
        <f>Tableau2[[#This Row],[Durées (m)]]/60</f>
        <v>0.33333333333333331</v>
      </c>
      <c r="H34" s="3" t="s">
        <v>109</v>
      </c>
    </row>
    <row r="35" spans="2:13" x14ac:dyDescent="0.3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110</v>
      </c>
    </row>
    <row r="36" spans="2:13" x14ac:dyDescent="0.3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110</v>
      </c>
    </row>
    <row r="37" spans="2:13" x14ac:dyDescent="0.3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110</v>
      </c>
    </row>
    <row r="38" spans="2:13" x14ac:dyDescent="0.3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110</v>
      </c>
    </row>
    <row r="39" spans="2:13" x14ac:dyDescent="0.3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110</v>
      </c>
    </row>
    <row r="40" spans="2:13" x14ac:dyDescent="0.3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110</v>
      </c>
    </row>
    <row r="41" spans="2:13" x14ac:dyDescent="0.3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110</v>
      </c>
    </row>
    <row r="42" spans="2:13" x14ac:dyDescent="0.3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110</v>
      </c>
    </row>
    <row r="43" spans="2:13" x14ac:dyDescent="0.3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110</v>
      </c>
    </row>
    <row r="44" spans="2:13" x14ac:dyDescent="0.3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110</v>
      </c>
    </row>
    <row r="45" spans="2:13" x14ac:dyDescent="0.3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110</v>
      </c>
    </row>
    <row r="46" spans="2:13" x14ac:dyDescent="0.3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110</v>
      </c>
    </row>
    <row r="47" spans="2:13" x14ac:dyDescent="0.3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110</v>
      </c>
    </row>
    <row r="48" spans="2:13" x14ac:dyDescent="0.3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110</v>
      </c>
      <c r="L48" s="90"/>
      <c r="M48" s="65"/>
    </row>
    <row r="49" spans="2:8" x14ac:dyDescent="0.3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110</v>
      </c>
    </row>
    <row r="50" spans="2:8" x14ac:dyDescent="0.3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110</v>
      </c>
    </row>
    <row r="51" spans="2:8" x14ac:dyDescent="0.3">
      <c r="B51" s="13">
        <v>45721</v>
      </c>
      <c r="C51" s="3" t="s">
        <v>7</v>
      </c>
      <c r="D51" s="3" t="s">
        <v>12</v>
      </c>
      <c r="E51" s="12" t="s">
        <v>100</v>
      </c>
      <c r="F51" s="11">
        <v>30</v>
      </c>
      <c r="G51" s="59">
        <f>Tableau2[[#This Row],[Durées (m)]]/60</f>
        <v>0.5</v>
      </c>
      <c r="H51" s="3" t="s">
        <v>110</v>
      </c>
    </row>
    <row r="52" spans="2:8" x14ac:dyDescent="0.3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110</v>
      </c>
    </row>
    <row r="53" spans="2:8" x14ac:dyDescent="0.3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110</v>
      </c>
    </row>
    <row r="54" spans="2:8" x14ac:dyDescent="0.3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110</v>
      </c>
    </row>
    <row r="55" spans="2:8" x14ac:dyDescent="0.3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110</v>
      </c>
    </row>
    <row r="56" spans="2:8" x14ac:dyDescent="0.3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110</v>
      </c>
    </row>
    <row r="57" spans="2:8" x14ac:dyDescent="0.3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110</v>
      </c>
    </row>
    <row r="58" spans="2:8" x14ac:dyDescent="0.3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110</v>
      </c>
    </row>
    <row r="59" spans="2:8" x14ac:dyDescent="0.3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110</v>
      </c>
    </row>
    <row r="60" spans="2:8" x14ac:dyDescent="0.3">
      <c r="B60" s="13">
        <v>45722</v>
      </c>
      <c r="C60" s="3" t="s">
        <v>7</v>
      </c>
      <c r="D60" s="3" t="s">
        <v>12</v>
      </c>
      <c r="E60" s="12" t="s">
        <v>100</v>
      </c>
      <c r="F60" s="11">
        <v>80</v>
      </c>
      <c r="G60" s="59">
        <f>Tableau2[[#This Row],[Durées (m)]]/60</f>
        <v>1.3333333333333333</v>
      </c>
      <c r="H60" s="3" t="s">
        <v>110</v>
      </c>
    </row>
    <row r="61" spans="2:8" x14ac:dyDescent="0.3">
      <c r="B61" s="13">
        <v>45722</v>
      </c>
      <c r="C61" s="3" t="s">
        <v>7</v>
      </c>
      <c r="D61" s="3" t="s">
        <v>12</v>
      </c>
      <c r="E61" s="12" t="s">
        <v>103</v>
      </c>
      <c r="F61" s="11">
        <v>100</v>
      </c>
      <c r="G61" s="59">
        <f>Tableau2[[#This Row],[Durées (m)]]/60</f>
        <v>1.6666666666666667</v>
      </c>
      <c r="H61" s="3" t="s">
        <v>110</v>
      </c>
    </row>
    <row r="62" spans="2:8" x14ac:dyDescent="0.3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110</v>
      </c>
    </row>
    <row r="63" spans="2:8" x14ac:dyDescent="0.3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110</v>
      </c>
    </row>
    <row r="64" spans="2:8" x14ac:dyDescent="0.3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110</v>
      </c>
    </row>
    <row r="65" spans="2:8" x14ac:dyDescent="0.3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110</v>
      </c>
    </row>
    <row r="66" spans="2:8" x14ac:dyDescent="0.3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110</v>
      </c>
    </row>
    <row r="67" spans="2:8" x14ac:dyDescent="0.3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110</v>
      </c>
    </row>
    <row r="68" spans="2:8" x14ac:dyDescent="0.3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110</v>
      </c>
    </row>
    <row r="69" spans="2:8" x14ac:dyDescent="0.3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110</v>
      </c>
    </row>
    <row r="70" spans="2:8" x14ac:dyDescent="0.3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110</v>
      </c>
    </row>
    <row r="71" spans="2:8" x14ac:dyDescent="0.3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110</v>
      </c>
    </row>
    <row r="72" spans="2:8" x14ac:dyDescent="0.3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110</v>
      </c>
    </row>
    <row r="73" spans="2:8" x14ac:dyDescent="0.3">
      <c r="B73" s="13">
        <v>45733</v>
      </c>
      <c r="C73" s="4" t="s">
        <v>3</v>
      </c>
      <c r="D73" s="3" t="s">
        <v>12</v>
      </c>
      <c r="E73" s="12" t="s">
        <v>92</v>
      </c>
      <c r="F73" s="11">
        <v>480</v>
      </c>
      <c r="G73" s="59">
        <f>Tableau2[[#This Row],[Durées (m)]]/60</f>
        <v>8</v>
      </c>
      <c r="H73" s="3" t="s">
        <v>110</v>
      </c>
    </row>
    <row r="74" spans="2:8" x14ac:dyDescent="0.3">
      <c r="B74" s="13">
        <v>45733</v>
      </c>
      <c r="C74" s="3" t="s">
        <v>8</v>
      </c>
      <c r="D74" s="3" t="s">
        <v>12</v>
      </c>
      <c r="E74" s="12" t="s">
        <v>17</v>
      </c>
      <c r="F74" s="11">
        <v>70</v>
      </c>
      <c r="G74" s="59">
        <f>Tableau2[[#This Row],[Durées (m)]]/60</f>
        <v>1.1666666666666667</v>
      </c>
      <c r="H74" s="3" t="s">
        <v>110</v>
      </c>
    </row>
    <row r="75" spans="2:8" x14ac:dyDescent="0.3">
      <c r="B75" s="13">
        <v>45733</v>
      </c>
      <c r="C75" s="3" t="s">
        <v>8</v>
      </c>
      <c r="D75" s="3" t="s">
        <v>12</v>
      </c>
      <c r="E75" s="12" t="s">
        <v>17</v>
      </c>
      <c r="F75" s="11">
        <v>30</v>
      </c>
      <c r="G75" s="59">
        <f>Tableau2[[#This Row],[Durées (m)]]/60</f>
        <v>0.5</v>
      </c>
      <c r="H75" s="3" t="s">
        <v>110</v>
      </c>
    </row>
    <row r="76" spans="2:8" x14ac:dyDescent="0.3">
      <c r="B76" s="13">
        <v>45733</v>
      </c>
      <c r="C76" s="3" t="s">
        <v>8</v>
      </c>
      <c r="D76" s="3" t="s">
        <v>15</v>
      </c>
      <c r="E76" s="12" t="s">
        <v>92</v>
      </c>
      <c r="F76" s="11">
        <v>30</v>
      </c>
      <c r="G76" s="59">
        <f>Tableau2[[#This Row],[Durées (m)]]/60</f>
        <v>0.5</v>
      </c>
      <c r="H76" s="3" t="s">
        <v>110</v>
      </c>
    </row>
    <row r="77" spans="2:8" x14ac:dyDescent="0.3">
      <c r="B77" s="13">
        <v>45735</v>
      </c>
      <c r="C77" s="3" t="s">
        <v>8</v>
      </c>
      <c r="D77" s="3" t="s">
        <v>4</v>
      </c>
      <c r="E77" s="12" t="s">
        <v>17</v>
      </c>
      <c r="F77" s="11">
        <v>40</v>
      </c>
      <c r="G77" s="59">
        <f>Tableau2[[#This Row],[Durées (m)]]/60</f>
        <v>0.66666666666666663</v>
      </c>
      <c r="H77" s="3" t="s">
        <v>110</v>
      </c>
    </row>
    <row r="78" spans="2:8" x14ac:dyDescent="0.3">
      <c r="B78" s="13">
        <v>45735</v>
      </c>
      <c r="C78" s="3" t="s">
        <v>7</v>
      </c>
      <c r="D78" s="3" t="s">
        <v>12</v>
      </c>
      <c r="E78" s="12" t="s">
        <v>16</v>
      </c>
      <c r="F78" s="11">
        <v>120</v>
      </c>
      <c r="G78" s="59">
        <f>Tableau2[[#This Row],[Durées (m)]]/60</f>
        <v>2</v>
      </c>
      <c r="H78" s="3" t="s">
        <v>110</v>
      </c>
    </row>
    <row r="79" spans="2:8" x14ac:dyDescent="0.3">
      <c r="B79" s="13">
        <v>45735</v>
      </c>
      <c r="C79" s="3" t="s">
        <v>8</v>
      </c>
      <c r="D79" s="3" t="s">
        <v>14</v>
      </c>
      <c r="E79" s="12" t="s">
        <v>92</v>
      </c>
      <c r="F79" s="11">
        <v>30</v>
      </c>
      <c r="G79" s="59">
        <f>Tableau2[[#This Row],[Durées (m)]]/60</f>
        <v>0.5</v>
      </c>
      <c r="H79" s="3" t="s">
        <v>110</v>
      </c>
    </row>
    <row r="80" spans="2:8" x14ac:dyDescent="0.3">
      <c r="B80" s="13">
        <v>45735</v>
      </c>
      <c r="C80" s="3" t="s">
        <v>8</v>
      </c>
      <c r="D80" s="3" t="s">
        <v>14</v>
      </c>
      <c r="E80" s="12" t="s">
        <v>92</v>
      </c>
      <c r="F80" s="11">
        <v>20</v>
      </c>
      <c r="G80" s="59">
        <f>Tableau2[[#This Row],[Durées (m)]]/60</f>
        <v>0.33333333333333331</v>
      </c>
      <c r="H80" s="3" t="s">
        <v>110</v>
      </c>
    </row>
    <row r="81" spans="2:8" x14ac:dyDescent="0.3">
      <c r="B81" s="13">
        <v>45735</v>
      </c>
      <c r="C81" s="3" t="s">
        <v>8</v>
      </c>
      <c r="D81" s="3" t="s">
        <v>14</v>
      </c>
      <c r="E81" s="12" t="s">
        <v>92</v>
      </c>
      <c r="F81" s="11">
        <v>10</v>
      </c>
      <c r="G81" s="59">
        <f>Tableau2[[#This Row],[Durées (m)]]/60</f>
        <v>0.16666666666666666</v>
      </c>
      <c r="H81" s="3" t="s">
        <v>110</v>
      </c>
    </row>
    <row r="82" spans="2:8" x14ac:dyDescent="0.3">
      <c r="B82" s="13">
        <v>45736</v>
      </c>
      <c r="C82" s="3" t="s">
        <v>7</v>
      </c>
      <c r="D82" s="3" t="s">
        <v>12</v>
      </c>
      <c r="E82" s="12" t="s">
        <v>92</v>
      </c>
      <c r="F82" s="11">
        <v>60</v>
      </c>
      <c r="G82" s="59">
        <f>Tableau2[[#This Row],[Durées (m)]]/60</f>
        <v>1</v>
      </c>
      <c r="H82" s="3" t="s">
        <v>110</v>
      </c>
    </row>
    <row r="83" spans="2:8" x14ac:dyDescent="0.3">
      <c r="B83" s="13">
        <v>45736</v>
      </c>
      <c r="C83" s="3" t="s">
        <v>8</v>
      </c>
      <c r="D83" s="3" t="s">
        <v>12</v>
      </c>
      <c r="E83" s="12" t="s">
        <v>92</v>
      </c>
      <c r="F83" s="11">
        <v>110</v>
      </c>
      <c r="G83" s="59">
        <f>Tableau2[[#This Row],[Durées (m)]]/60</f>
        <v>1.8333333333333333</v>
      </c>
      <c r="H83" s="3" t="s">
        <v>110</v>
      </c>
    </row>
    <row r="84" spans="2:8" x14ac:dyDescent="0.3">
      <c r="B84" s="13">
        <v>45736</v>
      </c>
      <c r="C84" s="3" t="s">
        <v>8</v>
      </c>
      <c r="D84" s="3" t="s">
        <v>14</v>
      </c>
      <c r="E84" s="12" t="s">
        <v>92</v>
      </c>
      <c r="F84" s="11">
        <v>90</v>
      </c>
      <c r="G84" s="59">
        <f>Tableau2[[#This Row],[Durées (m)]]/60</f>
        <v>1.5</v>
      </c>
      <c r="H84" s="3" t="s">
        <v>110</v>
      </c>
    </row>
    <row r="85" spans="2:8" x14ac:dyDescent="0.3">
      <c r="B85" s="13">
        <v>45740</v>
      </c>
      <c r="C85" s="3" t="s">
        <v>8</v>
      </c>
      <c r="D85" s="3" t="s">
        <v>4</v>
      </c>
      <c r="E85" s="12" t="s">
        <v>93</v>
      </c>
      <c r="F85" s="11">
        <v>80</v>
      </c>
      <c r="G85" s="59">
        <f>Tableau2[[#This Row],[Durées (m)]]/60</f>
        <v>1.3333333333333333</v>
      </c>
      <c r="H85" s="3" t="s">
        <v>110</v>
      </c>
    </row>
    <row r="86" spans="2:8" x14ac:dyDescent="0.3">
      <c r="B86" s="13">
        <v>45740</v>
      </c>
      <c r="C86" s="3" t="s">
        <v>7</v>
      </c>
      <c r="D86" s="3" t="s">
        <v>12</v>
      </c>
      <c r="E86" s="12" t="s">
        <v>17</v>
      </c>
      <c r="F86" s="11">
        <v>60</v>
      </c>
      <c r="G86" s="59">
        <f>Tableau2[[#This Row],[Durées (m)]]/60</f>
        <v>1</v>
      </c>
      <c r="H86" s="3" t="s">
        <v>110</v>
      </c>
    </row>
    <row r="87" spans="2:8" x14ac:dyDescent="0.3">
      <c r="B87" s="13">
        <v>45740</v>
      </c>
      <c r="C87" s="3" t="s">
        <v>8</v>
      </c>
      <c r="D87" s="3" t="s">
        <v>12</v>
      </c>
      <c r="E87" s="12" t="s">
        <v>17</v>
      </c>
      <c r="F87" s="11">
        <v>480</v>
      </c>
      <c r="G87" s="59">
        <f>Tableau2[[#This Row],[Durées (m)]]/60</f>
        <v>8</v>
      </c>
      <c r="H87" s="3" t="s">
        <v>110</v>
      </c>
    </row>
    <row r="88" spans="2:8" x14ac:dyDescent="0.3">
      <c r="B88" s="13">
        <v>45740</v>
      </c>
      <c r="C88" s="3" t="s">
        <v>7</v>
      </c>
      <c r="D88" s="3" t="s">
        <v>15</v>
      </c>
      <c r="E88" s="12" t="s">
        <v>17</v>
      </c>
      <c r="F88" s="11">
        <v>60</v>
      </c>
      <c r="G88" s="59">
        <f>Tableau2[[#This Row],[Durées (m)]]/60</f>
        <v>1</v>
      </c>
      <c r="H88" s="3" t="s">
        <v>110</v>
      </c>
    </row>
    <row r="89" spans="2:8" x14ac:dyDescent="0.3">
      <c r="B89" s="13">
        <v>45740</v>
      </c>
      <c r="C89" s="3" t="s">
        <v>8</v>
      </c>
      <c r="D89" s="3" t="s">
        <v>15</v>
      </c>
      <c r="E89" s="12" t="s">
        <v>17</v>
      </c>
      <c r="F89" s="11">
        <v>258</v>
      </c>
      <c r="G89" s="59">
        <f>Tableau2[[#This Row],[Durées (m)]]/60</f>
        <v>4.3</v>
      </c>
      <c r="H89" s="3" t="s">
        <v>110</v>
      </c>
    </row>
    <row r="90" spans="2:8" x14ac:dyDescent="0.3">
      <c r="B90" s="13">
        <v>45741</v>
      </c>
      <c r="C90" s="3" t="s">
        <v>8</v>
      </c>
      <c r="D90" s="3" t="s">
        <v>12</v>
      </c>
      <c r="E90" s="12" t="s">
        <v>93</v>
      </c>
      <c r="F90" s="11">
        <v>90</v>
      </c>
      <c r="G90" s="59">
        <f>Tableau2[[#This Row],[Durées (m)]]/60</f>
        <v>1.5</v>
      </c>
      <c r="H90" s="3" t="s">
        <v>110</v>
      </c>
    </row>
    <row r="91" spans="2:8" x14ac:dyDescent="0.3">
      <c r="B91" s="13">
        <v>45741</v>
      </c>
      <c r="C91" s="3" t="s">
        <v>8</v>
      </c>
      <c r="D91" s="3" t="s">
        <v>14</v>
      </c>
      <c r="E91" s="12" t="s">
        <v>93</v>
      </c>
      <c r="F91" s="11">
        <v>20</v>
      </c>
      <c r="G91" s="59">
        <f>Tableau2[[#This Row],[Durées (m)]]/60</f>
        <v>0.33333333333333331</v>
      </c>
      <c r="H91" s="3" t="s">
        <v>110</v>
      </c>
    </row>
    <row r="92" spans="2:8" x14ac:dyDescent="0.3">
      <c r="B92" s="13">
        <v>45741</v>
      </c>
      <c r="C92" s="3" t="s">
        <v>8</v>
      </c>
      <c r="D92" s="3" t="s">
        <v>14</v>
      </c>
      <c r="E92" s="12" t="s">
        <v>17</v>
      </c>
      <c r="F92" s="11">
        <v>70</v>
      </c>
      <c r="G92" s="59">
        <f>Tableau2[[#This Row],[Durées (m)]]/60</f>
        <v>1.1666666666666667</v>
      </c>
      <c r="H92" s="3" t="s">
        <v>110</v>
      </c>
    </row>
    <row r="93" spans="2:8" x14ac:dyDescent="0.3">
      <c r="B93" s="13">
        <v>45747</v>
      </c>
      <c r="C93" s="4" t="s">
        <v>3</v>
      </c>
      <c r="D93" s="3" t="s">
        <v>12</v>
      </c>
      <c r="E93" s="12" t="s">
        <v>92</v>
      </c>
      <c r="F93" s="11">
        <v>480</v>
      </c>
      <c r="G93" s="59">
        <f>Tableau2[[#This Row],[Durées (m)]]/60</f>
        <v>8</v>
      </c>
      <c r="H93" s="3" t="s">
        <v>110</v>
      </c>
    </row>
    <row r="94" spans="2:8" x14ac:dyDescent="0.3">
      <c r="B94" s="13">
        <v>45748</v>
      </c>
      <c r="C94" s="4" t="s">
        <v>3</v>
      </c>
      <c r="D94" s="3" t="s">
        <v>12</v>
      </c>
      <c r="E94" s="12" t="s">
        <v>92</v>
      </c>
      <c r="F94" s="11">
        <v>480</v>
      </c>
      <c r="G94" s="59">
        <f>Tableau2[[#This Row],[Durées (m)]]/60</f>
        <v>8</v>
      </c>
      <c r="H94" s="3" t="s">
        <v>165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49"/>
  <sheetViews>
    <sheetView workbookViewId="0">
      <pane ySplit="5" topLeftCell="A134" activePane="bottomLeft" state="frozen"/>
      <selection pane="bottomLeft" activeCell="D148" activeCellId="2" sqref="D140 D144 D148"/>
    </sheetView>
  </sheetViews>
  <sheetFormatPr baseColWidth="10" defaultRowHeight="14.4" x14ac:dyDescent="0.3"/>
  <cols>
    <col min="3" max="3" width="14.109375" customWidth="1"/>
    <col min="4" max="4" width="8.109375" style="10" customWidth="1"/>
    <col min="5" max="5" width="8.77734375" style="10" customWidth="1"/>
    <col min="6" max="6" width="15.44140625" customWidth="1"/>
    <col min="7" max="7" width="12.6640625" customWidth="1"/>
    <col min="8" max="8" width="14.44140625" customWidth="1"/>
  </cols>
  <sheetData>
    <row r="5" spans="2:8" x14ac:dyDescent="0.3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hidden="1" x14ac:dyDescent="0.3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hidden="1" x14ac:dyDescent="0.3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hidden="1" x14ac:dyDescent="0.3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hidden="1" x14ac:dyDescent="0.3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hidden="1" x14ac:dyDescent="0.3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hidden="1" x14ac:dyDescent="0.3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hidden="1" x14ac:dyDescent="0.3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hidden="1" x14ac:dyDescent="0.3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hidden="1" x14ac:dyDescent="0.3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hidden="1" x14ac:dyDescent="0.3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hidden="1" x14ac:dyDescent="0.3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hidden="1" x14ac:dyDescent="0.3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hidden="1" x14ac:dyDescent="0.3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hidden="1" x14ac:dyDescent="0.3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hidden="1" x14ac:dyDescent="0.3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hidden="1" x14ac:dyDescent="0.3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hidden="1" x14ac:dyDescent="0.3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hidden="1" x14ac:dyDescent="0.3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hidden="1" x14ac:dyDescent="0.3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hidden="1" x14ac:dyDescent="0.3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hidden="1" x14ac:dyDescent="0.3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hidden="1" x14ac:dyDescent="0.3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hidden="1" x14ac:dyDescent="0.3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hidden="1" x14ac:dyDescent="0.3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hidden="1" x14ac:dyDescent="0.3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hidden="1" x14ac:dyDescent="0.3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hidden="1" x14ac:dyDescent="0.3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hidden="1" x14ac:dyDescent="0.3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hidden="1" x14ac:dyDescent="0.3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hidden="1" x14ac:dyDescent="0.3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hidden="1" x14ac:dyDescent="0.3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hidden="1" x14ac:dyDescent="0.3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hidden="1" x14ac:dyDescent="0.3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hidden="1" x14ac:dyDescent="0.3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hidden="1" x14ac:dyDescent="0.3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hidden="1" x14ac:dyDescent="0.3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hidden="1" x14ac:dyDescent="0.3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hidden="1" x14ac:dyDescent="0.3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hidden="1" x14ac:dyDescent="0.3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hidden="1" x14ac:dyDescent="0.3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hidden="1" x14ac:dyDescent="0.3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hidden="1" x14ac:dyDescent="0.3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hidden="1" x14ac:dyDescent="0.3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hidden="1" x14ac:dyDescent="0.3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hidden="1" x14ac:dyDescent="0.3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hidden="1" x14ac:dyDescent="0.3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hidden="1" x14ac:dyDescent="0.3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hidden="1" x14ac:dyDescent="0.3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hidden="1" x14ac:dyDescent="0.3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hidden="1" x14ac:dyDescent="0.3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hidden="1" x14ac:dyDescent="0.3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hidden="1" x14ac:dyDescent="0.3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hidden="1" x14ac:dyDescent="0.3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hidden="1" x14ac:dyDescent="0.3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hidden="1" x14ac:dyDescent="0.3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hidden="1" x14ac:dyDescent="0.3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hidden="1" x14ac:dyDescent="0.3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hidden="1" x14ac:dyDescent="0.3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hidden="1" x14ac:dyDescent="0.3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hidden="1" x14ac:dyDescent="0.3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hidden="1" x14ac:dyDescent="0.3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hidden="1" x14ac:dyDescent="0.3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hidden="1" x14ac:dyDescent="0.3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hidden="1" x14ac:dyDescent="0.3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hidden="1" x14ac:dyDescent="0.3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hidden="1" x14ac:dyDescent="0.3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hidden="1" x14ac:dyDescent="0.3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hidden="1" x14ac:dyDescent="0.3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hidden="1" x14ac:dyDescent="0.3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hidden="1" x14ac:dyDescent="0.3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hidden="1" x14ac:dyDescent="0.3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hidden="1" x14ac:dyDescent="0.3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hidden="1" x14ac:dyDescent="0.3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hidden="1" x14ac:dyDescent="0.3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hidden="1" x14ac:dyDescent="0.3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hidden="1" x14ac:dyDescent="0.3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hidden="1" x14ac:dyDescent="0.3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hidden="1" x14ac:dyDescent="0.3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hidden="1" x14ac:dyDescent="0.3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hidden="1" x14ac:dyDescent="0.3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hidden="1" x14ac:dyDescent="0.3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hidden="1" x14ac:dyDescent="0.3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hidden="1" x14ac:dyDescent="0.3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hidden="1" x14ac:dyDescent="0.3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hidden="1" x14ac:dyDescent="0.3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hidden="1" x14ac:dyDescent="0.3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hidden="1" x14ac:dyDescent="0.3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hidden="1" x14ac:dyDescent="0.3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hidden="1" x14ac:dyDescent="0.3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hidden="1" x14ac:dyDescent="0.3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hidden="1" x14ac:dyDescent="0.3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hidden="1" x14ac:dyDescent="0.3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hidden="1" x14ac:dyDescent="0.3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hidden="1" x14ac:dyDescent="0.3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hidden="1" x14ac:dyDescent="0.3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hidden="1" x14ac:dyDescent="0.3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  <row r="102" spans="2:8" hidden="1" x14ac:dyDescent="0.3">
      <c r="B102" s="58">
        <v>45733</v>
      </c>
      <c r="C102" t="s">
        <v>4</v>
      </c>
      <c r="D102" s="67">
        <v>0</v>
      </c>
      <c r="E102" s="67">
        <v>0</v>
      </c>
      <c r="F102">
        <v>0</v>
      </c>
      <c r="G102">
        <v>0</v>
      </c>
      <c r="H102" s="57">
        <f t="shared" ref="H102:H105" si="11">F102+G102</f>
        <v>0</v>
      </c>
    </row>
    <row r="103" spans="2:8" hidden="1" x14ac:dyDescent="0.3">
      <c r="B103" s="58">
        <v>45733</v>
      </c>
      <c r="C103" t="s">
        <v>12</v>
      </c>
      <c r="D103" s="67">
        <v>0.33</v>
      </c>
      <c r="E103" s="67">
        <v>0.43</v>
      </c>
      <c r="F103">
        <v>5775</v>
      </c>
      <c r="G103">
        <v>5600</v>
      </c>
      <c r="H103" s="57">
        <f t="shared" si="11"/>
        <v>11375</v>
      </c>
    </row>
    <row r="104" spans="2:8" hidden="1" x14ac:dyDescent="0.3">
      <c r="B104" s="58">
        <v>45733</v>
      </c>
      <c r="C104" t="s">
        <v>14</v>
      </c>
      <c r="D104" s="67">
        <v>0.88</v>
      </c>
      <c r="E104" s="67">
        <v>0.92</v>
      </c>
      <c r="F104">
        <v>10138</v>
      </c>
      <c r="G104">
        <v>5760</v>
      </c>
      <c r="H104" s="57">
        <f t="shared" si="11"/>
        <v>15898</v>
      </c>
    </row>
    <row r="105" spans="2:8" hidden="1" x14ac:dyDescent="0.3">
      <c r="B105" s="58">
        <v>45733</v>
      </c>
      <c r="C105" t="s">
        <v>15</v>
      </c>
      <c r="D105" s="67">
        <v>0.55000000000000004</v>
      </c>
      <c r="E105" s="67">
        <v>0.66</v>
      </c>
      <c r="F105">
        <v>9700</v>
      </c>
      <c r="G105">
        <v>7700</v>
      </c>
      <c r="H105" s="57">
        <f t="shared" si="11"/>
        <v>17400</v>
      </c>
    </row>
    <row r="106" spans="2:8" hidden="1" x14ac:dyDescent="0.3">
      <c r="B106" s="58">
        <v>45734</v>
      </c>
      <c r="C106" t="s">
        <v>4</v>
      </c>
      <c r="D106" s="67">
        <v>0</v>
      </c>
      <c r="E106" s="67">
        <v>0</v>
      </c>
      <c r="F106">
        <v>0</v>
      </c>
      <c r="G106">
        <v>0</v>
      </c>
      <c r="H106" s="57">
        <f t="shared" ref="H106:H109" si="12">F106+G106</f>
        <v>0</v>
      </c>
    </row>
    <row r="107" spans="2:8" hidden="1" x14ac:dyDescent="0.3">
      <c r="B107" s="58">
        <v>45734</v>
      </c>
      <c r="C107" t="s">
        <v>12</v>
      </c>
      <c r="D107" s="67">
        <v>0.66</v>
      </c>
      <c r="E107" s="67">
        <v>0.73</v>
      </c>
      <c r="F107">
        <v>11620</v>
      </c>
      <c r="G107">
        <v>7700</v>
      </c>
      <c r="H107" s="57">
        <f t="shared" si="12"/>
        <v>19320</v>
      </c>
    </row>
    <row r="108" spans="2:8" hidden="1" x14ac:dyDescent="0.3">
      <c r="B108" s="58">
        <v>45734</v>
      </c>
      <c r="C108" t="s">
        <v>14</v>
      </c>
      <c r="D108" s="67">
        <v>0.78</v>
      </c>
      <c r="E108" s="67">
        <v>0.74</v>
      </c>
      <c r="F108">
        <v>8970</v>
      </c>
      <c r="G108">
        <v>3800</v>
      </c>
      <c r="H108" s="57">
        <f t="shared" si="12"/>
        <v>12770</v>
      </c>
    </row>
    <row r="109" spans="2:8" hidden="1" x14ac:dyDescent="0.3">
      <c r="B109" s="58">
        <v>45734</v>
      </c>
      <c r="C109" t="s">
        <v>15</v>
      </c>
      <c r="D109" s="67">
        <v>0.83</v>
      </c>
      <c r="E109" s="67">
        <v>0.82</v>
      </c>
      <c r="F109">
        <v>14680</v>
      </c>
      <c r="G109">
        <v>7100</v>
      </c>
      <c r="H109" s="57">
        <f t="shared" si="12"/>
        <v>21780</v>
      </c>
    </row>
    <row r="110" spans="2:8" hidden="1" x14ac:dyDescent="0.3">
      <c r="B110" s="58">
        <v>45735</v>
      </c>
      <c r="C110" t="s">
        <v>4</v>
      </c>
      <c r="D110" s="67">
        <v>0.32</v>
      </c>
      <c r="E110" s="67">
        <v>0.54</v>
      </c>
      <c r="F110">
        <v>2210</v>
      </c>
      <c r="G110">
        <v>3800</v>
      </c>
      <c r="H110" s="57">
        <f t="shared" ref="H110:H113" si="13">F110+G110</f>
        <v>6010</v>
      </c>
    </row>
    <row r="111" spans="2:8" hidden="1" x14ac:dyDescent="0.3">
      <c r="B111" s="58">
        <v>45735</v>
      </c>
      <c r="C111" t="s">
        <v>12</v>
      </c>
      <c r="D111" s="67">
        <v>0.7</v>
      </c>
      <c r="E111" s="67">
        <v>0.66</v>
      </c>
      <c r="F111">
        <v>12235</v>
      </c>
      <c r="G111">
        <v>5200</v>
      </c>
      <c r="H111" s="57">
        <f t="shared" si="13"/>
        <v>17435</v>
      </c>
    </row>
    <row r="112" spans="2:8" hidden="1" x14ac:dyDescent="0.3">
      <c r="B112" s="58">
        <v>45735</v>
      </c>
      <c r="C112" t="s">
        <v>14</v>
      </c>
      <c r="D112" s="67">
        <v>0.95</v>
      </c>
      <c r="E112" s="67">
        <v>0.86</v>
      </c>
      <c r="F112">
        <v>10930</v>
      </c>
      <c r="G112">
        <v>4000</v>
      </c>
      <c r="H112" s="57">
        <f t="shared" si="13"/>
        <v>14930</v>
      </c>
    </row>
    <row r="113" spans="2:8" hidden="1" x14ac:dyDescent="0.3">
      <c r="B113" s="58">
        <v>45735</v>
      </c>
      <c r="C113" t="s">
        <v>15</v>
      </c>
      <c r="D113" s="67">
        <v>0.9</v>
      </c>
      <c r="E113" s="67">
        <v>0.91</v>
      </c>
      <c r="F113">
        <v>15800</v>
      </c>
      <c r="G113">
        <v>8300</v>
      </c>
      <c r="H113" s="57">
        <f t="shared" si="13"/>
        <v>24100</v>
      </c>
    </row>
    <row r="114" spans="2:8" hidden="1" x14ac:dyDescent="0.3">
      <c r="B114" s="58">
        <v>45736</v>
      </c>
      <c r="C114" t="s">
        <v>4</v>
      </c>
      <c r="D114" s="67">
        <v>0.88</v>
      </c>
      <c r="E114" s="67">
        <v>0.92</v>
      </c>
      <c r="F114">
        <v>6484</v>
      </c>
      <c r="G114">
        <v>3696</v>
      </c>
      <c r="H114" s="57">
        <f t="shared" ref="H114:H117" si="14">F114+G114</f>
        <v>10180</v>
      </c>
    </row>
    <row r="115" spans="2:8" hidden="1" x14ac:dyDescent="0.3">
      <c r="B115" s="58">
        <v>45736</v>
      </c>
      <c r="C115" t="s">
        <v>12</v>
      </c>
      <c r="D115" s="67">
        <v>0.48</v>
      </c>
      <c r="E115" s="67">
        <v>0.55000000000000004</v>
      </c>
      <c r="F115">
        <v>8485</v>
      </c>
      <c r="G115">
        <v>6150</v>
      </c>
      <c r="H115" s="57">
        <f t="shared" si="14"/>
        <v>14635</v>
      </c>
    </row>
    <row r="116" spans="2:8" hidden="1" x14ac:dyDescent="0.3">
      <c r="B116" s="58">
        <v>45736</v>
      </c>
      <c r="C116" t="s">
        <v>14</v>
      </c>
      <c r="D116" s="67">
        <v>0.56000000000000005</v>
      </c>
      <c r="E116" s="67">
        <v>0.62</v>
      </c>
      <c r="F116">
        <v>6425</v>
      </c>
      <c r="G116">
        <v>4200</v>
      </c>
      <c r="H116" s="57">
        <f t="shared" si="14"/>
        <v>10625</v>
      </c>
    </row>
    <row r="117" spans="2:8" hidden="1" x14ac:dyDescent="0.3">
      <c r="B117" s="58">
        <v>45736</v>
      </c>
      <c r="C117" t="s">
        <v>15</v>
      </c>
      <c r="D117" s="67">
        <v>0.92</v>
      </c>
      <c r="E117" s="67">
        <v>0.86</v>
      </c>
      <c r="F117">
        <v>16240</v>
      </c>
      <c r="G117">
        <v>6600</v>
      </c>
      <c r="H117" s="57">
        <f t="shared" si="14"/>
        <v>22840</v>
      </c>
    </row>
    <row r="118" spans="2:8" hidden="1" x14ac:dyDescent="0.3">
      <c r="B118" s="58">
        <v>45740</v>
      </c>
      <c r="C118" t="s">
        <v>4</v>
      </c>
      <c r="D118" s="67">
        <v>1</v>
      </c>
      <c r="E118" s="67">
        <v>0.99</v>
      </c>
      <c r="F118">
        <v>12570</v>
      </c>
      <c r="G118">
        <v>3560</v>
      </c>
      <c r="H118" s="57">
        <f t="shared" ref="H118:H121" si="15">F118+G118</f>
        <v>16130</v>
      </c>
    </row>
    <row r="119" spans="2:8" hidden="1" x14ac:dyDescent="0.3">
      <c r="B119" s="58">
        <v>45740</v>
      </c>
      <c r="C119" t="s">
        <v>12</v>
      </c>
      <c r="D119" s="67">
        <v>0.56000000000000005</v>
      </c>
      <c r="E119" s="67">
        <v>0.37</v>
      </c>
      <c r="F119">
        <v>9875</v>
      </c>
      <c r="G119">
        <v>0</v>
      </c>
      <c r="H119" s="57">
        <f t="shared" si="15"/>
        <v>9875</v>
      </c>
    </row>
    <row r="120" spans="2:8" hidden="1" x14ac:dyDescent="0.3">
      <c r="B120" s="58">
        <v>45740</v>
      </c>
      <c r="C120" t="s">
        <v>14</v>
      </c>
      <c r="D120" s="67">
        <v>0.78</v>
      </c>
      <c r="E120" s="67">
        <v>0.81</v>
      </c>
      <c r="F120">
        <v>8985</v>
      </c>
      <c r="G120">
        <v>4970</v>
      </c>
      <c r="H120" s="57">
        <f t="shared" si="15"/>
        <v>13955</v>
      </c>
    </row>
    <row r="121" spans="2:8" hidden="1" x14ac:dyDescent="0.3">
      <c r="B121" s="58">
        <v>45740</v>
      </c>
      <c r="C121" t="s">
        <v>15</v>
      </c>
      <c r="D121" s="67">
        <v>0.44</v>
      </c>
      <c r="E121" s="67">
        <v>0.45</v>
      </c>
      <c r="F121">
        <v>7733</v>
      </c>
      <c r="G121">
        <v>4075</v>
      </c>
      <c r="H121" s="57">
        <f t="shared" si="15"/>
        <v>11808</v>
      </c>
    </row>
    <row r="122" spans="2:8" hidden="1" x14ac:dyDescent="0.3">
      <c r="B122" s="58">
        <v>45741</v>
      </c>
      <c r="C122" t="s">
        <v>4</v>
      </c>
      <c r="D122" s="67">
        <v>0.33</v>
      </c>
      <c r="E122" s="67">
        <v>0.55000000000000004</v>
      </c>
      <c r="F122">
        <v>1800</v>
      </c>
      <c r="G122">
        <v>4318</v>
      </c>
      <c r="H122" s="57">
        <f t="shared" ref="H122:H125" si="16">F122+G122</f>
        <v>6118</v>
      </c>
    </row>
    <row r="123" spans="2:8" hidden="1" x14ac:dyDescent="0.3">
      <c r="B123" s="58">
        <v>45741</v>
      </c>
      <c r="C123" t="s">
        <v>12</v>
      </c>
      <c r="D123" s="67">
        <v>0.55000000000000004</v>
      </c>
      <c r="E123" s="67">
        <v>0.63</v>
      </c>
      <c r="F123">
        <v>9660</v>
      </c>
      <c r="G123">
        <v>6955</v>
      </c>
      <c r="H123" s="57">
        <f t="shared" si="16"/>
        <v>16615</v>
      </c>
    </row>
    <row r="124" spans="2:8" hidden="1" x14ac:dyDescent="0.3">
      <c r="B124" s="58">
        <v>45741</v>
      </c>
      <c r="C124" t="s">
        <v>14</v>
      </c>
      <c r="D124" s="67">
        <v>0.92</v>
      </c>
      <c r="E124" s="67">
        <v>0.88</v>
      </c>
      <c r="F124">
        <v>10600</v>
      </c>
      <c r="G124">
        <v>4655</v>
      </c>
      <c r="H124" s="57">
        <f t="shared" si="16"/>
        <v>15255</v>
      </c>
    </row>
    <row r="125" spans="2:8" hidden="1" x14ac:dyDescent="0.3">
      <c r="B125" s="58">
        <v>45741</v>
      </c>
      <c r="C125" t="s">
        <v>15</v>
      </c>
      <c r="D125" s="67">
        <v>0.9</v>
      </c>
      <c r="E125" s="67">
        <v>0.93</v>
      </c>
      <c r="F125">
        <v>15800</v>
      </c>
      <c r="G125">
        <v>8580</v>
      </c>
      <c r="H125" s="57">
        <f t="shared" si="16"/>
        <v>24380</v>
      </c>
    </row>
    <row r="126" spans="2:8" hidden="1" x14ac:dyDescent="0.3">
      <c r="B126" s="58">
        <v>45742</v>
      </c>
      <c r="C126" t="s">
        <v>4</v>
      </c>
      <c r="D126" s="67">
        <v>0</v>
      </c>
      <c r="E126" s="67">
        <v>0</v>
      </c>
      <c r="F126">
        <v>0</v>
      </c>
      <c r="G126">
        <v>0</v>
      </c>
      <c r="H126" s="57">
        <f t="shared" ref="H126:H129" si="17">F126+G126</f>
        <v>0</v>
      </c>
    </row>
    <row r="127" spans="2:8" hidden="1" x14ac:dyDescent="0.3">
      <c r="B127" s="58">
        <v>45742</v>
      </c>
      <c r="C127" t="s">
        <v>12</v>
      </c>
      <c r="D127" s="67">
        <v>0.9</v>
      </c>
      <c r="E127" s="67">
        <v>0.84</v>
      </c>
      <c r="F127">
        <v>15800</v>
      </c>
      <c r="G127">
        <v>6260</v>
      </c>
      <c r="H127" s="57">
        <f t="shared" si="17"/>
        <v>22060</v>
      </c>
    </row>
    <row r="128" spans="2:8" hidden="1" x14ac:dyDescent="0.3">
      <c r="B128" s="58">
        <v>45742</v>
      </c>
      <c r="C128" t="s">
        <v>14</v>
      </c>
      <c r="D128" s="67">
        <v>0.75</v>
      </c>
      <c r="E128" s="67">
        <v>0.77</v>
      </c>
      <c r="F128">
        <v>8675</v>
      </c>
      <c r="G128">
        <v>4745</v>
      </c>
      <c r="H128" s="57">
        <f t="shared" si="17"/>
        <v>13420</v>
      </c>
    </row>
    <row r="129" spans="2:8" hidden="1" x14ac:dyDescent="0.3">
      <c r="B129" s="58">
        <v>45742</v>
      </c>
      <c r="C129" t="s">
        <v>15</v>
      </c>
      <c r="D129" s="67">
        <v>0.93</v>
      </c>
      <c r="E129" s="67">
        <v>0.87</v>
      </c>
      <c r="F129">
        <v>16380</v>
      </c>
      <c r="G129">
        <v>6485</v>
      </c>
      <c r="H129" s="57">
        <f t="shared" si="17"/>
        <v>22865</v>
      </c>
    </row>
    <row r="130" spans="2:8" hidden="1" x14ac:dyDescent="0.3">
      <c r="B130" s="58">
        <v>45743</v>
      </c>
      <c r="C130" t="s">
        <v>4</v>
      </c>
      <c r="D130" s="67">
        <v>0.56999999999999995</v>
      </c>
      <c r="E130" s="67">
        <v>0.59</v>
      </c>
      <c r="F130">
        <v>4200</v>
      </c>
      <c r="G130">
        <v>2300</v>
      </c>
      <c r="H130" s="57">
        <f t="shared" ref="H130:H133" si="18">F130+G130</f>
        <v>6500</v>
      </c>
    </row>
    <row r="131" spans="2:8" hidden="1" x14ac:dyDescent="0.3">
      <c r="B131" s="58">
        <v>45743</v>
      </c>
      <c r="C131" t="s">
        <v>12</v>
      </c>
      <c r="D131" s="67">
        <v>0.71</v>
      </c>
      <c r="E131" s="67">
        <v>0.72</v>
      </c>
      <c r="F131">
        <v>12500</v>
      </c>
      <c r="G131">
        <v>6520</v>
      </c>
      <c r="H131" s="57">
        <f t="shared" si="18"/>
        <v>19020</v>
      </c>
    </row>
    <row r="132" spans="2:8" hidden="1" x14ac:dyDescent="0.3">
      <c r="B132" s="58">
        <v>45743</v>
      </c>
      <c r="C132" t="s">
        <v>14</v>
      </c>
      <c r="D132" s="67">
        <v>0.96</v>
      </c>
      <c r="E132" s="67">
        <v>0.87</v>
      </c>
      <c r="F132">
        <v>11055</v>
      </c>
      <c r="G132">
        <v>3915</v>
      </c>
      <c r="H132" s="57">
        <f t="shared" si="18"/>
        <v>14970</v>
      </c>
    </row>
    <row r="133" spans="2:8" hidden="1" x14ac:dyDescent="0.3">
      <c r="B133" s="58">
        <v>45743</v>
      </c>
      <c r="C133" t="s">
        <v>15</v>
      </c>
      <c r="D133" s="67">
        <v>0.95</v>
      </c>
      <c r="E133" s="67">
        <v>0.92</v>
      </c>
      <c r="F133">
        <v>16660</v>
      </c>
      <c r="G133">
        <v>7625</v>
      </c>
      <c r="H133" s="57">
        <f t="shared" si="18"/>
        <v>24285</v>
      </c>
    </row>
    <row r="134" spans="2:8" x14ac:dyDescent="0.3">
      <c r="B134" s="58">
        <v>45747</v>
      </c>
      <c r="C134" t="s">
        <v>4</v>
      </c>
      <c r="D134" s="67">
        <v>1</v>
      </c>
      <c r="E134" s="67">
        <v>1</v>
      </c>
      <c r="F134">
        <v>10400</v>
      </c>
      <c r="G134">
        <v>5200</v>
      </c>
      <c r="H134" s="57">
        <f t="shared" ref="H134:H137" si="19">F134+G134</f>
        <v>15600</v>
      </c>
    </row>
    <row r="135" spans="2:8" x14ac:dyDescent="0.3">
      <c r="B135" s="58">
        <v>45747</v>
      </c>
      <c r="C135" t="s">
        <v>12</v>
      </c>
      <c r="D135" s="67">
        <v>0</v>
      </c>
      <c r="E135" s="67">
        <v>0</v>
      </c>
      <c r="F135">
        <v>0</v>
      </c>
      <c r="G135">
        <v>0</v>
      </c>
      <c r="H135" s="57">
        <f t="shared" si="19"/>
        <v>0</v>
      </c>
    </row>
    <row r="136" spans="2:8" x14ac:dyDescent="0.3">
      <c r="B136" s="58">
        <v>45747</v>
      </c>
      <c r="C136" t="s">
        <v>14</v>
      </c>
      <c r="D136" s="67">
        <v>0</v>
      </c>
      <c r="E136" s="67">
        <v>0</v>
      </c>
      <c r="F136">
        <v>0</v>
      </c>
      <c r="G136">
        <v>0</v>
      </c>
      <c r="H136" s="57">
        <f t="shared" si="19"/>
        <v>0</v>
      </c>
    </row>
    <row r="137" spans="2:8" x14ac:dyDescent="0.3">
      <c r="B137" s="58">
        <v>45747</v>
      </c>
      <c r="C137" t="s">
        <v>15</v>
      </c>
      <c r="D137" s="67">
        <v>0.83</v>
      </c>
      <c r="E137" s="67">
        <v>0.83</v>
      </c>
      <c r="F137">
        <v>14666</v>
      </c>
      <c r="G137">
        <v>7334</v>
      </c>
      <c r="H137" s="57">
        <f t="shared" si="19"/>
        <v>22000</v>
      </c>
    </row>
    <row r="138" spans="2:8" x14ac:dyDescent="0.3">
      <c r="B138" s="58">
        <v>45748</v>
      </c>
      <c r="C138" t="s">
        <v>4</v>
      </c>
      <c r="D138" s="67">
        <v>1</v>
      </c>
      <c r="E138" s="67">
        <v>1</v>
      </c>
      <c r="F138">
        <v>10400</v>
      </c>
      <c r="G138">
        <v>5200</v>
      </c>
      <c r="H138" s="57">
        <f t="shared" ref="H138:H141" si="20">F138+G138</f>
        <v>15600</v>
      </c>
    </row>
    <row r="139" spans="2:8" x14ac:dyDescent="0.3">
      <c r="B139" s="58">
        <v>45748</v>
      </c>
      <c r="C139" t="s">
        <v>12</v>
      </c>
      <c r="D139" s="67">
        <v>0</v>
      </c>
      <c r="E139" s="67">
        <v>0</v>
      </c>
      <c r="F139">
        <v>0</v>
      </c>
      <c r="G139">
        <v>0</v>
      </c>
      <c r="H139" s="57">
        <f t="shared" si="20"/>
        <v>0</v>
      </c>
    </row>
    <row r="140" spans="2:8" x14ac:dyDescent="0.3">
      <c r="B140" s="58">
        <v>45748</v>
      </c>
      <c r="C140" t="s">
        <v>14</v>
      </c>
      <c r="D140" s="67">
        <v>0.67</v>
      </c>
      <c r="E140" s="67">
        <v>0.94</v>
      </c>
      <c r="F140">
        <v>7695</v>
      </c>
      <c r="G140">
        <v>5400</v>
      </c>
      <c r="H140" s="57">
        <f t="shared" si="20"/>
        <v>13095</v>
      </c>
    </row>
    <row r="141" spans="2:8" x14ac:dyDescent="0.3">
      <c r="B141" s="58">
        <v>45748</v>
      </c>
      <c r="C141" t="s">
        <v>15</v>
      </c>
      <c r="D141" s="67">
        <v>0.76</v>
      </c>
      <c r="E141" s="67">
        <v>0.84</v>
      </c>
      <c r="F141">
        <v>13400</v>
      </c>
      <c r="G141">
        <v>7400</v>
      </c>
      <c r="H141" s="57">
        <f t="shared" si="20"/>
        <v>20800</v>
      </c>
    </row>
    <row r="142" spans="2:8" x14ac:dyDescent="0.3">
      <c r="B142" s="58">
        <v>45749</v>
      </c>
      <c r="C142" t="s">
        <v>4</v>
      </c>
      <c r="D142" s="67">
        <v>0</v>
      </c>
      <c r="E142" s="67">
        <v>0</v>
      </c>
      <c r="F142">
        <v>0</v>
      </c>
      <c r="G142">
        <v>0</v>
      </c>
      <c r="H142" s="57">
        <f t="shared" ref="H142:H145" si="21">F142+G142</f>
        <v>0</v>
      </c>
    </row>
    <row r="143" spans="2:8" x14ac:dyDescent="0.3">
      <c r="B143" s="58">
        <v>45749</v>
      </c>
      <c r="C143" t="s">
        <v>12</v>
      </c>
      <c r="D143" s="67">
        <v>0.79</v>
      </c>
      <c r="E143" s="67">
        <v>0.8</v>
      </c>
      <c r="F143">
        <v>13920</v>
      </c>
      <c r="G143">
        <v>7000</v>
      </c>
      <c r="H143" s="57">
        <f t="shared" si="21"/>
        <v>20920</v>
      </c>
    </row>
    <row r="144" spans="2:8" x14ac:dyDescent="0.3">
      <c r="B144" s="58">
        <v>45749</v>
      </c>
      <c r="C144" t="s">
        <v>14</v>
      </c>
      <c r="D144" s="67">
        <v>0.74</v>
      </c>
      <c r="E144" s="67">
        <v>0.59</v>
      </c>
      <c r="F144">
        <v>8575</v>
      </c>
      <c r="G144">
        <v>3400</v>
      </c>
      <c r="H144" s="57">
        <f t="shared" si="21"/>
        <v>11975</v>
      </c>
    </row>
    <row r="145" spans="2:8" x14ac:dyDescent="0.3">
      <c r="B145" s="58">
        <v>45749</v>
      </c>
      <c r="C145" t="s">
        <v>15</v>
      </c>
      <c r="D145" s="67">
        <v>0.95</v>
      </c>
      <c r="E145" s="67">
        <v>0.85</v>
      </c>
      <c r="F145">
        <v>16725</v>
      </c>
      <c r="G145">
        <v>7500</v>
      </c>
      <c r="H145" s="57">
        <f t="shared" si="21"/>
        <v>24225</v>
      </c>
    </row>
    <row r="146" spans="2:8" x14ac:dyDescent="0.3">
      <c r="B146" s="58">
        <v>45750</v>
      </c>
      <c r="C146" t="s">
        <v>4</v>
      </c>
      <c r="D146" s="67">
        <v>0.51</v>
      </c>
      <c r="E146" s="67">
        <v>0</v>
      </c>
      <c r="F146">
        <v>5335</v>
      </c>
      <c r="G146">
        <v>0</v>
      </c>
      <c r="H146" s="57">
        <f t="shared" ref="H146:H149" si="22">F146+G146</f>
        <v>5335</v>
      </c>
    </row>
    <row r="147" spans="2:8" x14ac:dyDescent="0.3">
      <c r="B147" s="58">
        <v>45750</v>
      </c>
      <c r="C147" t="s">
        <v>12</v>
      </c>
      <c r="D147" s="67">
        <v>0.72</v>
      </c>
      <c r="E147" s="67">
        <v>0</v>
      </c>
      <c r="F147">
        <v>12590</v>
      </c>
      <c r="G147">
        <v>0</v>
      </c>
      <c r="H147" s="57">
        <f t="shared" si="22"/>
        <v>12590</v>
      </c>
    </row>
    <row r="148" spans="2:8" x14ac:dyDescent="0.3">
      <c r="B148" s="58">
        <v>45750</v>
      </c>
      <c r="C148" t="s">
        <v>14</v>
      </c>
      <c r="D148" s="67">
        <v>0.89</v>
      </c>
      <c r="E148" s="67">
        <v>0</v>
      </c>
      <c r="F148">
        <v>10235</v>
      </c>
      <c r="G148">
        <v>0</v>
      </c>
      <c r="H148" s="57">
        <f t="shared" si="22"/>
        <v>10235</v>
      </c>
    </row>
    <row r="149" spans="2:8" x14ac:dyDescent="0.3">
      <c r="B149" s="58">
        <v>45750</v>
      </c>
      <c r="C149" t="s">
        <v>15</v>
      </c>
      <c r="D149" s="67">
        <v>0.86</v>
      </c>
      <c r="E149" s="67">
        <v>0</v>
      </c>
      <c r="F149">
        <v>15060</v>
      </c>
      <c r="G149">
        <v>0</v>
      </c>
      <c r="H149" s="57">
        <f t="shared" si="22"/>
        <v>15060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0D3-9BA8-C84A-9206-0B23B732268D}">
  <dimension ref="B5:I41"/>
  <sheetViews>
    <sheetView workbookViewId="0">
      <pane ySplit="5" topLeftCell="A38" activePane="bottomLeft" state="frozen"/>
      <selection pane="bottomLeft" activeCell="F41" sqref="F41"/>
    </sheetView>
  </sheetViews>
  <sheetFormatPr baseColWidth="10" defaultRowHeight="14.4" x14ac:dyDescent="0.3"/>
  <cols>
    <col min="3" max="3" width="14.109375" customWidth="1"/>
    <col min="4" max="4" width="11.5546875" style="143"/>
    <col min="6" max="6" width="13.44140625" customWidth="1"/>
    <col min="9" max="9" width="18.77734375" customWidth="1"/>
  </cols>
  <sheetData>
    <row r="5" spans="2:9" x14ac:dyDescent="0.3">
      <c r="B5" s="83" t="s">
        <v>112</v>
      </c>
      <c r="C5" s="83" t="s">
        <v>113</v>
      </c>
      <c r="D5" s="138" t="s">
        <v>114</v>
      </c>
      <c r="E5" s="83" t="s">
        <v>10</v>
      </c>
      <c r="F5" s="83" t="s">
        <v>115</v>
      </c>
      <c r="G5" s="83" t="s">
        <v>116</v>
      </c>
      <c r="H5" s="83" t="s">
        <v>11</v>
      </c>
      <c r="I5" t="s">
        <v>119</v>
      </c>
    </row>
    <row r="6" spans="2:9" hidden="1" x14ac:dyDescent="0.3">
      <c r="B6" s="127" t="s">
        <v>146</v>
      </c>
      <c r="C6" s="89" t="s">
        <v>4</v>
      </c>
      <c r="D6" s="139" t="s">
        <v>76</v>
      </c>
      <c r="E6" s="89">
        <v>26176</v>
      </c>
      <c r="F6" s="89">
        <v>25400</v>
      </c>
      <c r="G6" s="89">
        <f>E6-F6</f>
        <v>776</v>
      </c>
      <c r="H6" s="128">
        <v>98</v>
      </c>
      <c r="I6" s="129">
        <v>1</v>
      </c>
    </row>
    <row r="7" spans="2:9" hidden="1" x14ac:dyDescent="0.3">
      <c r="B7" s="127" t="s">
        <v>146</v>
      </c>
      <c r="C7" s="89" t="s">
        <v>12</v>
      </c>
      <c r="D7" s="139" t="s">
        <v>13</v>
      </c>
      <c r="E7" s="89">
        <v>35200</v>
      </c>
      <c r="F7" s="89">
        <v>25850</v>
      </c>
      <c r="G7" s="89">
        <f>E7-F7</f>
        <v>9350</v>
      </c>
      <c r="H7" s="128">
        <v>47</v>
      </c>
      <c r="I7" s="129">
        <v>1</v>
      </c>
    </row>
    <row r="8" spans="2:9" hidden="1" x14ac:dyDescent="0.3">
      <c r="B8" s="127" t="s">
        <v>146</v>
      </c>
      <c r="C8" s="130" t="s">
        <v>14</v>
      </c>
      <c r="D8" s="139" t="s">
        <v>78</v>
      </c>
      <c r="E8" s="89">
        <v>23040</v>
      </c>
      <c r="F8" s="89">
        <v>16100</v>
      </c>
      <c r="G8" s="89">
        <f>E8-F8</f>
        <v>6940</v>
      </c>
      <c r="H8" s="128">
        <v>83</v>
      </c>
      <c r="I8" s="129">
        <v>1</v>
      </c>
    </row>
    <row r="9" spans="2:9" hidden="1" x14ac:dyDescent="0.3">
      <c r="B9" s="127" t="s">
        <v>146</v>
      </c>
      <c r="C9" s="130" t="s">
        <v>15</v>
      </c>
      <c r="D9" s="139" t="s">
        <v>13</v>
      </c>
      <c r="E9" s="89">
        <v>35200</v>
      </c>
      <c r="F9" s="89">
        <v>34710</v>
      </c>
      <c r="G9" s="89"/>
      <c r="H9" s="128">
        <v>82</v>
      </c>
      <c r="I9" s="129">
        <v>1</v>
      </c>
    </row>
    <row r="10" spans="2:9" hidden="1" x14ac:dyDescent="0.3">
      <c r="B10" s="127" t="s">
        <v>147</v>
      </c>
      <c r="C10" s="89" t="s">
        <v>4</v>
      </c>
      <c r="D10" s="139" t="s">
        <v>76</v>
      </c>
      <c r="E10" s="89">
        <v>26176</v>
      </c>
      <c r="F10" s="89">
        <v>0</v>
      </c>
      <c r="G10" s="89">
        <f t="shared" ref="G10" si="0">E10-F10</f>
        <v>26176</v>
      </c>
      <c r="H10" s="128">
        <v>0</v>
      </c>
      <c r="I10" s="129">
        <v>1</v>
      </c>
    </row>
    <row r="11" spans="2:9" hidden="1" x14ac:dyDescent="0.3">
      <c r="B11" s="127" t="s">
        <v>147</v>
      </c>
      <c r="C11" s="89" t="s">
        <v>12</v>
      </c>
      <c r="D11" s="139" t="s">
        <v>13</v>
      </c>
      <c r="E11" s="89">
        <v>70400</v>
      </c>
      <c r="F11" s="89">
        <v>24300</v>
      </c>
      <c r="G11" s="89">
        <f>E11-F11</f>
        <v>46100</v>
      </c>
      <c r="H11" s="128">
        <v>30</v>
      </c>
      <c r="I11" s="129">
        <v>1</v>
      </c>
    </row>
    <row r="12" spans="2:9" hidden="1" x14ac:dyDescent="0.3">
      <c r="B12" s="127" t="s">
        <v>147</v>
      </c>
      <c r="C12" s="130" t="s">
        <v>14</v>
      </c>
      <c r="D12" s="139" t="s">
        <v>78</v>
      </c>
      <c r="E12" s="89">
        <v>46080</v>
      </c>
      <c r="F12" s="89">
        <v>7900</v>
      </c>
      <c r="G12" s="89">
        <f t="shared" ref="G12" si="1">E12-F12</f>
        <v>38180</v>
      </c>
      <c r="H12" s="128">
        <v>13</v>
      </c>
      <c r="I12" s="129">
        <v>1</v>
      </c>
    </row>
    <row r="13" spans="2:9" hidden="1" x14ac:dyDescent="0.3">
      <c r="B13" s="127" t="s">
        <v>147</v>
      </c>
      <c r="C13" s="130" t="s">
        <v>15</v>
      </c>
      <c r="D13" s="139" t="s">
        <v>13</v>
      </c>
      <c r="E13" s="89">
        <v>70400</v>
      </c>
      <c r="F13" s="89">
        <v>22820</v>
      </c>
      <c r="G13" s="89"/>
      <c r="H13" s="128">
        <v>29</v>
      </c>
      <c r="I13" s="129">
        <v>1</v>
      </c>
    </row>
    <row r="14" spans="2:9" hidden="1" x14ac:dyDescent="0.3">
      <c r="B14" s="88" t="s">
        <v>148</v>
      </c>
      <c r="C14" s="89" t="s">
        <v>4</v>
      </c>
      <c r="D14" s="140" t="s">
        <v>79</v>
      </c>
      <c r="E14" s="88">
        <v>37512</v>
      </c>
      <c r="F14" s="88">
        <v>25380</v>
      </c>
      <c r="G14" s="88">
        <f t="shared" ref="G14" si="2">E14-F14</f>
        <v>12132</v>
      </c>
      <c r="H14" s="131">
        <v>43</v>
      </c>
      <c r="I14" s="117">
        <v>1</v>
      </c>
    </row>
    <row r="15" spans="2:9" hidden="1" x14ac:dyDescent="0.3">
      <c r="B15" s="88" t="s">
        <v>148</v>
      </c>
      <c r="C15" s="89" t="s">
        <v>12</v>
      </c>
      <c r="D15" s="139" t="s">
        <v>13</v>
      </c>
      <c r="E15" s="88">
        <v>70400</v>
      </c>
      <c r="F15" s="88">
        <v>46050</v>
      </c>
      <c r="G15" s="88">
        <f>E15-F15</f>
        <v>24350</v>
      </c>
      <c r="H15" s="131">
        <v>66</v>
      </c>
      <c r="I15" s="117">
        <v>1</v>
      </c>
    </row>
    <row r="16" spans="2:9" hidden="1" x14ac:dyDescent="0.3">
      <c r="B16" s="88" t="s">
        <v>148</v>
      </c>
      <c r="C16" s="130" t="s">
        <v>14</v>
      </c>
      <c r="D16" s="140" t="s">
        <v>78</v>
      </c>
      <c r="E16" s="88">
        <v>46080</v>
      </c>
      <c r="F16" s="88">
        <v>0</v>
      </c>
      <c r="G16" s="88">
        <f t="shared" ref="G16" si="3">E16-F16</f>
        <v>46080</v>
      </c>
      <c r="H16" s="131">
        <v>0</v>
      </c>
      <c r="I16" s="117">
        <v>1</v>
      </c>
    </row>
    <row r="17" spans="2:9" hidden="1" x14ac:dyDescent="0.3">
      <c r="B17" s="88" t="s">
        <v>148</v>
      </c>
      <c r="C17" s="130" t="s">
        <v>15</v>
      </c>
      <c r="D17" s="140" t="s">
        <v>13</v>
      </c>
      <c r="E17" s="88">
        <v>70400</v>
      </c>
      <c r="F17" s="88">
        <v>41275</v>
      </c>
      <c r="G17" s="88"/>
      <c r="H17" s="131">
        <v>56</v>
      </c>
      <c r="I17" s="117">
        <v>1</v>
      </c>
    </row>
    <row r="18" spans="2:9" hidden="1" x14ac:dyDescent="0.3">
      <c r="B18" s="88" t="s">
        <v>149</v>
      </c>
      <c r="C18" s="89" t="s">
        <v>4</v>
      </c>
      <c r="D18" s="140">
        <v>80014027</v>
      </c>
      <c r="E18" s="88">
        <v>17856</v>
      </c>
      <c r="F18" s="88">
        <v>0</v>
      </c>
      <c r="G18" s="88">
        <f t="shared" ref="G18" si="4">E18-F18</f>
        <v>17856</v>
      </c>
      <c r="H18" s="131">
        <v>0</v>
      </c>
      <c r="I18" s="117">
        <v>1</v>
      </c>
    </row>
    <row r="19" spans="2:9" hidden="1" x14ac:dyDescent="0.3">
      <c r="B19" s="88" t="s">
        <v>149</v>
      </c>
      <c r="C19" s="89" t="s">
        <v>12</v>
      </c>
      <c r="D19" s="139" t="s">
        <v>13</v>
      </c>
      <c r="E19" s="88">
        <v>35250</v>
      </c>
      <c r="F19" s="88">
        <v>18650</v>
      </c>
      <c r="G19" s="88">
        <f>E19-F19</f>
        <v>16600</v>
      </c>
      <c r="H19" s="131">
        <v>49</v>
      </c>
      <c r="I19" s="117">
        <v>1</v>
      </c>
    </row>
    <row r="20" spans="2:9" hidden="1" x14ac:dyDescent="0.3">
      <c r="B20" s="88" t="s">
        <v>149</v>
      </c>
      <c r="C20" s="130" t="s">
        <v>14</v>
      </c>
      <c r="D20" s="140" t="s">
        <v>78</v>
      </c>
      <c r="E20" s="88">
        <v>46080</v>
      </c>
      <c r="F20" s="88">
        <v>0</v>
      </c>
      <c r="G20" s="88">
        <f t="shared" ref="G20" si="5">E20-F20</f>
        <v>46080</v>
      </c>
      <c r="H20" s="131">
        <v>0</v>
      </c>
      <c r="I20" s="117">
        <v>1</v>
      </c>
    </row>
    <row r="21" spans="2:9" hidden="1" x14ac:dyDescent="0.3">
      <c r="B21" s="88" t="s">
        <v>149</v>
      </c>
      <c r="C21" s="130" t="s">
        <v>15</v>
      </c>
      <c r="D21" s="140" t="s">
        <v>13</v>
      </c>
      <c r="E21" s="88">
        <v>35250</v>
      </c>
      <c r="F21" s="88">
        <v>21400</v>
      </c>
      <c r="G21" s="88"/>
      <c r="H21" s="131">
        <v>56</v>
      </c>
      <c r="I21" s="117">
        <v>1</v>
      </c>
    </row>
    <row r="22" spans="2:9" hidden="1" x14ac:dyDescent="0.3">
      <c r="B22" s="88" t="s">
        <v>117</v>
      </c>
      <c r="C22" s="89" t="s">
        <v>4</v>
      </c>
      <c r="D22" s="139" t="s">
        <v>5</v>
      </c>
      <c r="E22" s="89">
        <v>46400</v>
      </c>
      <c r="F22" s="89">
        <v>29693</v>
      </c>
      <c r="G22" s="88">
        <f t="shared" ref="G22" si="6">E22-F22</f>
        <v>16707</v>
      </c>
      <c r="H22" s="128">
        <v>64</v>
      </c>
      <c r="I22" s="132">
        <v>1</v>
      </c>
    </row>
    <row r="23" spans="2:9" hidden="1" x14ac:dyDescent="0.3">
      <c r="B23" s="88" t="s">
        <v>117</v>
      </c>
      <c r="C23" s="89" t="s">
        <v>12</v>
      </c>
      <c r="D23" s="139" t="s">
        <v>13</v>
      </c>
      <c r="E23" s="89">
        <v>70400</v>
      </c>
      <c r="F23" s="89">
        <v>44608</v>
      </c>
      <c r="G23" s="88">
        <f>E23-F23</f>
        <v>25792</v>
      </c>
      <c r="H23" s="128">
        <v>64</v>
      </c>
      <c r="I23" s="129">
        <v>1</v>
      </c>
    </row>
    <row r="24" spans="2:9" hidden="1" x14ac:dyDescent="0.3">
      <c r="B24" s="88" t="s">
        <v>117</v>
      </c>
      <c r="C24" s="130" t="s">
        <v>14</v>
      </c>
      <c r="D24" s="141" t="s">
        <v>78</v>
      </c>
      <c r="E24" s="89">
        <v>46080</v>
      </c>
      <c r="F24" s="89">
        <v>0</v>
      </c>
      <c r="G24" s="89">
        <f t="shared" ref="G24" si="7">E24-F24</f>
        <v>46080</v>
      </c>
      <c r="H24" s="128">
        <v>0</v>
      </c>
      <c r="I24" s="129">
        <v>1</v>
      </c>
    </row>
    <row r="25" spans="2:9" hidden="1" x14ac:dyDescent="0.3">
      <c r="B25" s="88" t="s">
        <v>117</v>
      </c>
      <c r="C25" s="130" t="s">
        <v>15</v>
      </c>
      <c r="D25" s="140" t="s">
        <v>13</v>
      </c>
      <c r="E25" s="89">
        <v>70400</v>
      </c>
      <c r="F25" s="89">
        <v>46539</v>
      </c>
      <c r="G25" s="89">
        <f t="shared" ref="G25:G26" si="8">E25-F25</f>
        <v>23861</v>
      </c>
      <c r="H25" s="128">
        <v>66</v>
      </c>
      <c r="I25" s="129">
        <v>1</v>
      </c>
    </row>
    <row r="26" spans="2:9" hidden="1" x14ac:dyDescent="0.3">
      <c r="B26" s="88" t="s">
        <v>118</v>
      </c>
      <c r="C26" s="89" t="s">
        <v>4</v>
      </c>
      <c r="D26" s="141" t="s">
        <v>79</v>
      </c>
      <c r="E26" s="89">
        <v>36360</v>
      </c>
      <c r="F26" s="89">
        <v>35638</v>
      </c>
      <c r="G26" s="88">
        <f t="shared" si="8"/>
        <v>722</v>
      </c>
      <c r="H26" s="128">
        <v>98</v>
      </c>
      <c r="I26" s="132">
        <v>1</v>
      </c>
    </row>
    <row r="27" spans="2:9" hidden="1" x14ac:dyDescent="0.3">
      <c r="B27" s="88" t="s">
        <v>118</v>
      </c>
      <c r="C27" s="89" t="s">
        <v>12</v>
      </c>
      <c r="D27" s="139" t="s">
        <v>13</v>
      </c>
      <c r="E27" s="89">
        <v>70400</v>
      </c>
      <c r="F27" s="89">
        <v>51133</v>
      </c>
      <c r="G27" s="88">
        <f>E27-F27</f>
        <v>19267</v>
      </c>
      <c r="H27" s="128">
        <v>73</v>
      </c>
      <c r="I27" s="129">
        <v>1</v>
      </c>
    </row>
    <row r="28" spans="2:9" hidden="1" x14ac:dyDescent="0.3">
      <c r="B28" s="88" t="s">
        <v>118</v>
      </c>
      <c r="C28" s="130" t="s">
        <v>14</v>
      </c>
      <c r="D28" s="141" t="s">
        <v>78</v>
      </c>
      <c r="E28" s="89">
        <v>46080</v>
      </c>
      <c r="F28" s="89">
        <v>0</v>
      </c>
      <c r="G28" s="89">
        <f t="shared" ref="G28" si="9">E28-F28</f>
        <v>46080</v>
      </c>
      <c r="H28" s="128">
        <v>0</v>
      </c>
      <c r="I28" s="129">
        <v>1</v>
      </c>
    </row>
    <row r="29" spans="2:9" hidden="1" x14ac:dyDescent="0.3">
      <c r="B29" s="88" t="s">
        <v>118</v>
      </c>
      <c r="C29" s="130" t="s">
        <v>15</v>
      </c>
      <c r="D29" s="140" t="s">
        <v>13</v>
      </c>
      <c r="E29" s="89">
        <v>70400</v>
      </c>
      <c r="F29" s="89">
        <v>56086</v>
      </c>
      <c r="G29" s="89">
        <f t="shared" ref="G29:G30" si="10">E29-F29</f>
        <v>14314</v>
      </c>
      <c r="H29" s="128">
        <v>80</v>
      </c>
      <c r="I29" s="129">
        <v>1</v>
      </c>
    </row>
    <row r="30" spans="2:9" hidden="1" x14ac:dyDescent="0.3">
      <c r="B30" s="88" t="s">
        <v>143</v>
      </c>
      <c r="C30" s="89" t="s">
        <v>4</v>
      </c>
      <c r="D30" s="139">
        <v>80014027</v>
      </c>
      <c r="E30" s="89">
        <v>14784</v>
      </c>
      <c r="F30" s="89">
        <v>8798</v>
      </c>
      <c r="G30" s="88">
        <f t="shared" si="10"/>
        <v>5986</v>
      </c>
      <c r="H30" s="128">
        <v>60</v>
      </c>
      <c r="I30" s="132">
        <v>1</v>
      </c>
    </row>
    <row r="31" spans="2:9" hidden="1" x14ac:dyDescent="0.3">
      <c r="B31" s="88" t="s">
        <v>143</v>
      </c>
      <c r="C31" s="89" t="s">
        <v>12</v>
      </c>
      <c r="D31" s="139" t="s">
        <v>13</v>
      </c>
      <c r="E31" s="89">
        <v>70400</v>
      </c>
      <c r="F31" s="89">
        <v>38115</v>
      </c>
      <c r="G31" s="88">
        <f>E31-F31</f>
        <v>32285</v>
      </c>
      <c r="H31" s="128">
        <v>54</v>
      </c>
      <c r="I31" s="129">
        <v>1</v>
      </c>
    </row>
    <row r="32" spans="2:9" hidden="1" x14ac:dyDescent="0.3">
      <c r="B32" s="88" t="s">
        <v>143</v>
      </c>
      <c r="C32" s="130" t="s">
        <v>14</v>
      </c>
      <c r="D32" s="141" t="s">
        <v>78</v>
      </c>
      <c r="E32" s="89">
        <v>46080</v>
      </c>
      <c r="F32" s="89">
        <v>36463</v>
      </c>
      <c r="G32" s="89">
        <f>E32-F32</f>
        <v>9617</v>
      </c>
      <c r="H32" s="128">
        <v>79</v>
      </c>
      <c r="I32" s="129">
        <v>1</v>
      </c>
    </row>
    <row r="33" spans="2:9" hidden="1" x14ac:dyDescent="0.3">
      <c r="B33" s="88" t="s">
        <v>143</v>
      </c>
      <c r="C33" s="130" t="s">
        <v>15</v>
      </c>
      <c r="D33" s="140" t="s">
        <v>13</v>
      </c>
      <c r="E33" s="89">
        <v>70400</v>
      </c>
      <c r="F33" s="89">
        <v>56426</v>
      </c>
      <c r="G33" s="89">
        <f>E33-F33</f>
        <v>13974</v>
      </c>
      <c r="H33" s="128">
        <v>80</v>
      </c>
      <c r="I33" s="129">
        <v>1</v>
      </c>
    </row>
    <row r="34" spans="2:9" hidden="1" x14ac:dyDescent="0.3">
      <c r="B34" s="88" t="s">
        <v>162</v>
      </c>
      <c r="C34" s="130" t="s">
        <v>4</v>
      </c>
      <c r="D34" s="141">
        <v>80014027</v>
      </c>
      <c r="E34" s="88">
        <v>29568</v>
      </c>
      <c r="F34" s="88">
        <v>18570</v>
      </c>
      <c r="G34" s="89">
        <f t="shared" ref="G34:G37" si="11">E34-F34</f>
        <v>10998</v>
      </c>
      <c r="H34" s="131">
        <v>48</v>
      </c>
      <c r="I34" s="129">
        <v>1</v>
      </c>
    </row>
    <row r="35" spans="2:9" hidden="1" x14ac:dyDescent="0.3">
      <c r="B35" s="88" t="s">
        <v>162</v>
      </c>
      <c r="C35" s="130" t="s">
        <v>12</v>
      </c>
      <c r="D35" s="141" t="s">
        <v>13</v>
      </c>
      <c r="E35" s="88">
        <v>70400</v>
      </c>
      <c r="F35" s="88">
        <v>47835</v>
      </c>
      <c r="G35" s="89">
        <f t="shared" si="11"/>
        <v>22565</v>
      </c>
      <c r="H35" s="131">
        <v>68</v>
      </c>
      <c r="I35" s="129">
        <v>1</v>
      </c>
    </row>
    <row r="36" spans="2:9" hidden="1" x14ac:dyDescent="0.3">
      <c r="B36" s="88" t="s">
        <v>162</v>
      </c>
      <c r="C36" s="130" t="s">
        <v>14</v>
      </c>
      <c r="D36" s="141" t="s">
        <v>78</v>
      </c>
      <c r="E36" s="88">
        <v>46080</v>
      </c>
      <c r="F36" s="88">
        <v>39315</v>
      </c>
      <c r="G36" s="89">
        <f t="shared" si="11"/>
        <v>6765</v>
      </c>
      <c r="H36" s="131">
        <v>85</v>
      </c>
      <c r="I36" s="129">
        <v>1</v>
      </c>
    </row>
    <row r="37" spans="2:9" hidden="1" x14ac:dyDescent="0.3">
      <c r="B37" s="88" t="s">
        <v>162</v>
      </c>
      <c r="C37" s="135" t="s">
        <v>15</v>
      </c>
      <c r="D37" s="142" t="s">
        <v>13</v>
      </c>
      <c r="E37" s="134">
        <v>70400</v>
      </c>
      <c r="F37" s="134">
        <v>56753</v>
      </c>
      <c r="G37" s="89">
        <f t="shared" si="11"/>
        <v>13647</v>
      </c>
      <c r="H37" s="136">
        <v>81</v>
      </c>
      <c r="I37" s="129">
        <v>1</v>
      </c>
    </row>
    <row r="38" spans="2:9" x14ac:dyDescent="0.3">
      <c r="B38" s="88" t="s">
        <v>163</v>
      </c>
      <c r="C38" s="130" t="s">
        <v>4</v>
      </c>
      <c r="D38" s="141">
        <v>2010</v>
      </c>
      <c r="E38" s="88">
        <v>31200</v>
      </c>
      <c r="F38" s="88">
        <v>26135</v>
      </c>
      <c r="G38" s="89">
        <f t="shared" ref="G38:G41" si="12">E38-F38</f>
        <v>5065</v>
      </c>
      <c r="H38" s="131">
        <v>84</v>
      </c>
      <c r="I38" s="132">
        <v>1</v>
      </c>
    </row>
    <row r="39" spans="2:9" x14ac:dyDescent="0.3">
      <c r="B39" s="88" t="s">
        <v>163</v>
      </c>
      <c r="C39" s="130" t="s">
        <v>12</v>
      </c>
      <c r="D39" s="141" t="s">
        <v>13</v>
      </c>
      <c r="E39" s="88">
        <v>70400</v>
      </c>
      <c r="F39" s="88">
        <v>26510</v>
      </c>
      <c r="G39" s="89">
        <f t="shared" si="12"/>
        <v>43890</v>
      </c>
      <c r="H39" s="131">
        <v>38</v>
      </c>
      <c r="I39" s="132">
        <v>1</v>
      </c>
    </row>
    <row r="40" spans="2:9" x14ac:dyDescent="0.3">
      <c r="B40" s="88" t="s">
        <v>163</v>
      </c>
      <c r="C40" s="130" t="s">
        <v>14</v>
      </c>
      <c r="D40" s="141" t="s">
        <v>78</v>
      </c>
      <c r="E40" s="88">
        <v>34560</v>
      </c>
      <c r="F40" s="88">
        <v>26505</v>
      </c>
      <c r="G40" s="89">
        <f t="shared" si="12"/>
        <v>8055</v>
      </c>
      <c r="H40" s="131">
        <v>77</v>
      </c>
      <c r="I40" s="132">
        <v>1</v>
      </c>
    </row>
    <row r="41" spans="2:9" x14ac:dyDescent="0.3">
      <c r="B41" s="88" t="s">
        <v>163</v>
      </c>
      <c r="C41" s="135" t="s">
        <v>15</v>
      </c>
      <c r="D41" s="142" t="s">
        <v>13</v>
      </c>
      <c r="E41" s="134">
        <v>70400</v>
      </c>
      <c r="F41" s="134">
        <v>59851</v>
      </c>
      <c r="G41" s="112">
        <f t="shared" si="12"/>
        <v>10549</v>
      </c>
      <c r="H41" s="136">
        <v>85</v>
      </c>
      <c r="I41" s="146">
        <v>1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81FC-4991-4038-B11E-598C346657B5}">
  <dimension ref="B4:AF20"/>
  <sheetViews>
    <sheetView showRowColHeaders="0" zoomScale="90" zoomScaleNormal="90" workbookViewId="0">
      <selection activeCell="AE23" sqref="AE23"/>
    </sheetView>
  </sheetViews>
  <sheetFormatPr baseColWidth="10" defaultRowHeight="14.4" x14ac:dyDescent="0.3"/>
  <sheetData>
    <row r="4" spans="2:32" x14ac:dyDescent="0.3">
      <c r="B4" t="s">
        <v>4</v>
      </c>
      <c r="J4" t="s">
        <v>120</v>
      </c>
      <c r="R4" t="s">
        <v>121</v>
      </c>
      <c r="Z4" t="s">
        <v>122</v>
      </c>
    </row>
    <row r="5" spans="2:32" x14ac:dyDescent="0.3">
      <c r="B5" t="s">
        <v>112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H5" t="s">
        <v>160</v>
      </c>
      <c r="J5" t="s">
        <v>112</v>
      </c>
      <c r="K5" t="s">
        <v>128</v>
      </c>
      <c r="L5" t="s">
        <v>129</v>
      </c>
      <c r="M5" t="s">
        <v>130</v>
      </c>
      <c r="N5" t="s">
        <v>131</v>
      </c>
      <c r="O5" t="s">
        <v>132</v>
      </c>
      <c r="P5" t="s">
        <v>160</v>
      </c>
      <c r="R5" t="s">
        <v>112</v>
      </c>
      <c r="S5" t="s">
        <v>133</v>
      </c>
      <c r="T5" t="s">
        <v>134</v>
      </c>
      <c r="U5" t="s">
        <v>135</v>
      </c>
      <c r="V5" t="s">
        <v>136</v>
      </c>
      <c r="W5" t="s">
        <v>137</v>
      </c>
      <c r="X5" t="s">
        <v>160</v>
      </c>
      <c r="Z5" t="s">
        <v>112</v>
      </c>
      <c r="AA5" t="s">
        <v>138</v>
      </c>
      <c r="AB5" t="s">
        <v>139</v>
      </c>
      <c r="AC5" t="s">
        <v>140</v>
      </c>
      <c r="AD5" t="s">
        <v>141</v>
      </c>
      <c r="AE5" t="s">
        <v>142</v>
      </c>
      <c r="AF5" t="s">
        <v>160</v>
      </c>
    </row>
    <row r="6" spans="2:32" x14ac:dyDescent="0.3">
      <c r="B6" t="s">
        <v>146</v>
      </c>
      <c r="C6" t="s">
        <v>76</v>
      </c>
      <c r="D6">
        <v>26176</v>
      </c>
      <c r="E6">
        <v>25400</v>
      </c>
      <c r="F6">
        <f>D6-E6</f>
        <v>776</v>
      </c>
      <c r="G6" s="1">
        <v>0.98</v>
      </c>
      <c r="H6" s="1">
        <v>1</v>
      </c>
      <c r="J6" t="s">
        <v>146</v>
      </c>
      <c r="K6" s="86" t="s">
        <v>13</v>
      </c>
      <c r="L6">
        <v>35200</v>
      </c>
      <c r="M6">
        <v>25850</v>
      </c>
      <c r="N6">
        <f>L6-M6</f>
        <v>9350</v>
      </c>
      <c r="O6" s="1">
        <v>0.47</v>
      </c>
      <c r="P6" s="1">
        <v>1</v>
      </c>
      <c r="R6" t="s">
        <v>146</v>
      </c>
      <c r="S6" t="s">
        <v>78</v>
      </c>
      <c r="T6">
        <v>23040</v>
      </c>
      <c r="U6">
        <v>16100</v>
      </c>
      <c r="V6">
        <f>T6-U6</f>
        <v>6940</v>
      </c>
      <c r="W6" s="1">
        <v>0.83</v>
      </c>
      <c r="X6" s="1">
        <v>1</v>
      </c>
      <c r="Z6" t="s">
        <v>146</v>
      </c>
      <c r="AA6" t="s">
        <v>13</v>
      </c>
      <c r="AB6">
        <v>35200</v>
      </c>
      <c r="AC6">
        <v>34710</v>
      </c>
      <c r="AD6">
        <f>Tableau1019[[#This Row],[Objectif4]]-Tableau1019[[#This Row],[Qté produite4]]</f>
        <v>490</v>
      </c>
      <c r="AE6" s="1">
        <v>0.82</v>
      </c>
      <c r="AF6" s="1">
        <v>1</v>
      </c>
    </row>
    <row r="7" spans="2:32" x14ac:dyDescent="0.3">
      <c r="B7" t="s">
        <v>147</v>
      </c>
      <c r="C7" t="s">
        <v>76</v>
      </c>
      <c r="D7">
        <v>26176</v>
      </c>
      <c r="E7">
        <v>0</v>
      </c>
      <c r="F7">
        <f t="shared" ref="F7:F12" si="0">D7-E7</f>
        <v>26176</v>
      </c>
      <c r="G7" s="1">
        <v>0</v>
      </c>
      <c r="H7" s="1">
        <v>1</v>
      </c>
      <c r="J7" t="s">
        <v>147</v>
      </c>
      <c r="K7" s="86" t="s">
        <v>13</v>
      </c>
      <c r="L7">
        <v>70400</v>
      </c>
      <c r="M7">
        <v>24300</v>
      </c>
      <c r="N7">
        <f>L7-M7</f>
        <v>46100</v>
      </c>
      <c r="O7" s="1">
        <v>0.3</v>
      </c>
      <c r="P7" s="1">
        <v>1</v>
      </c>
      <c r="R7" t="s">
        <v>147</v>
      </c>
      <c r="S7" t="s">
        <v>78</v>
      </c>
      <c r="T7">
        <v>46080</v>
      </c>
      <c r="U7">
        <v>7900</v>
      </c>
      <c r="V7">
        <f t="shared" ref="V7:V9" si="1">T7-U7</f>
        <v>38180</v>
      </c>
      <c r="W7" s="1">
        <v>0.13</v>
      </c>
      <c r="X7" s="1">
        <v>1</v>
      </c>
      <c r="Z7" t="s">
        <v>147</v>
      </c>
      <c r="AA7" t="s">
        <v>13</v>
      </c>
      <c r="AB7">
        <v>70400</v>
      </c>
      <c r="AC7">
        <v>22820</v>
      </c>
      <c r="AD7">
        <f>Tableau1019[[#This Row],[Objectif4]]-Tableau1019[[#This Row],[Qté produite4]]</f>
        <v>47580</v>
      </c>
      <c r="AE7" s="1">
        <v>0.28999999999999998</v>
      </c>
      <c r="AF7" s="1">
        <v>1</v>
      </c>
    </row>
    <row r="8" spans="2:32" x14ac:dyDescent="0.3">
      <c r="B8" t="s">
        <v>148</v>
      </c>
      <c r="C8" t="s">
        <v>79</v>
      </c>
      <c r="D8">
        <v>37512</v>
      </c>
      <c r="E8">
        <v>25380</v>
      </c>
      <c r="F8">
        <f t="shared" si="0"/>
        <v>12132</v>
      </c>
      <c r="G8" s="1">
        <v>0.43</v>
      </c>
      <c r="H8" s="1">
        <v>1</v>
      </c>
      <c r="J8" t="s">
        <v>148</v>
      </c>
      <c r="K8" s="86" t="s">
        <v>13</v>
      </c>
      <c r="L8">
        <v>70400</v>
      </c>
      <c r="M8">
        <v>46050</v>
      </c>
      <c r="N8">
        <f>L8-M8</f>
        <v>24350</v>
      </c>
      <c r="O8" s="1">
        <v>0.66</v>
      </c>
      <c r="P8" s="1">
        <v>1</v>
      </c>
      <c r="R8" t="s">
        <v>148</v>
      </c>
      <c r="S8" t="s">
        <v>78</v>
      </c>
      <c r="T8">
        <v>46080</v>
      </c>
      <c r="U8">
        <v>0</v>
      </c>
      <c r="V8">
        <f t="shared" si="1"/>
        <v>46080</v>
      </c>
      <c r="W8" s="1">
        <v>0</v>
      </c>
      <c r="X8" s="1">
        <v>1</v>
      </c>
      <c r="Z8" t="s">
        <v>148</v>
      </c>
      <c r="AA8" t="s">
        <v>13</v>
      </c>
      <c r="AB8">
        <v>70400</v>
      </c>
      <c r="AC8">
        <v>41275</v>
      </c>
      <c r="AD8">
        <f>Tableau1019[[#This Row],[Objectif4]]-Tableau1019[[#This Row],[Qté produite4]]</f>
        <v>29125</v>
      </c>
      <c r="AE8" s="1">
        <v>0.56000000000000005</v>
      </c>
      <c r="AF8" s="1">
        <v>1</v>
      </c>
    </row>
    <row r="9" spans="2:32" x14ac:dyDescent="0.3">
      <c r="B9" t="s">
        <v>149</v>
      </c>
      <c r="C9">
        <v>80014027</v>
      </c>
      <c r="D9">
        <v>17856</v>
      </c>
      <c r="E9">
        <v>0</v>
      </c>
      <c r="F9">
        <f t="shared" si="0"/>
        <v>17856</v>
      </c>
      <c r="G9" s="1">
        <v>0</v>
      </c>
      <c r="H9" s="1">
        <v>1</v>
      </c>
      <c r="J9" t="s">
        <v>149</v>
      </c>
      <c r="K9" s="86" t="s">
        <v>13</v>
      </c>
      <c r="L9">
        <v>35250</v>
      </c>
      <c r="M9">
        <v>18650</v>
      </c>
      <c r="N9">
        <f>L9-M9</f>
        <v>16600</v>
      </c>
      <c r="O9" s="1">
        <v>0.49</v>
      </c>
      <c r="P9" s="1">
        <v>1</v>
      </c>
      <c r="R9" t="s">
        <v>149</v>
      </c>
      <c r="S9" t="s">
        <v>78</v>
      </c>
      <c r="T9">
        <v>46080</v>
      </c>
      <c r="U9">
        <v>0</v>
      </c>
      <c r="V9">
        <f t="shared" si="1"/>
        <v>46080</v>
      </c>
      <c r="W9" s="1">
        <v>0</v>
      </c>
      <c r="X9" s="1">
        <v>1</v>
      </c>
      <c r="Z9" t="s">
        <v>149</v>
      </c>
      <c r="AA9" t="s">
        <v>13</v>
      </c>
      <c r="AB9">
        <v>35250</v>
      </c>
      <c r="AC9">
        <v>21400</v>
      </c>
      <c r="AD9">
        <f>Tableau1019[[#This Row],[Objectif4]]-Tableau1019[[#This Row],[Qté produite4]]</f>
        <v>13850</v>
      </c>
      <c r="AE9" s="1">
        <v>0.56000000000000005</v>
      </c>
      <c r="AF9" s="1">
        <v>1</v>
      </c>
    </row>
    <row r="10" spans="2:32" x14ac:dyDescent="0.3">
      <c r="B10" t="s">
        <v>117</v>
      </c>
      <c r="C10" s="86" t="s">
        <v>5</v>
      </c>
      <c r="D10" s="86">
        <v>46400</v>
      </c>
      <c r="E10" s="86">
        <v>29693</v>
      </c>
      <c r="F10">
        <f t="shared" si="0"/>
        <v>16707</v>
      </c>
      <c r="G10" s="125">
        <v>0.64</v>
      </c>
      <c r="H10" s="123">
        <v>1</v>
      </c>
      <c r="J10" t="s">
        <v>117</v>
      </c>
      <c r="K10" s="86" t="s">
        <v>13</v>
      </c>
      <c r="L10" s="86">
        <v>70400</v>
      </c>
      <c r="M10" s="86">
        <v>44608</v>
      </c>
      <c r="N10">
        <f>L10-M10</f>
        <v>25792</v>
      </c>
      <c r="O10" s="118">
        <v>0.64</v>
      </c>
      <c r="P10" s="119">
        <v>1</v>
      </c>
      <c r="R10" t="s">
        <v>117</v>
      </c>
      <c r="S10" s="126" t="s">
        <v>78</v>
      </c>
      <c r="T10" s="86">
        <v>46080</v>
      </c>
      <c r="U10" s="86">
        <v>0</v>
      </c>
      <c r="V10" s="86">
        <f t="shared" ref="V10:V11" si="2">T10-U10</f>
        <v>46080</v>
      </c>
      <c r="W10" s="118">
        <v>0</v>
      </c>
      <c r="X10" s="119">
        <v>1</v>
      </c>
      <c r="Z10" t="s">
        <v>117</v>
      </c>
      <c r="AA10" t="s">
        <v>13</v>
      </c>
      <c r="AB10" s="86">
        <v>70400</v>
      </c>
      <c r="AC10" s="86">
        <v>46539</v>
      </c>
      <c r="AD10">
        <f>Tableau1019[[#This Row],[Objectif4]]-Tableau1019[[#This Row],[Qté produite4]]</f>
        <v>23861</v>
      </c>
      <c r="AE10" s="118">
        <v>0.66</v>
      </c>
      <c r="AF10" s="119">
        <v>1</v>
      </c>
    </row>
    <row r="11" spans="2:32" x14ac:dyDescent="0.3">
      <c r="B11" t="s">
        <v>118</v>
      </c>
      <c r="C11" s="120" t="s">
        <v>79</v>
      </c>
      <c r="D11" s="87">
        <v>36360</v>
      </c>
      <c r="E11" s="87">
        <v>35638</v>
      </c>
      <c r="F11">
        <f t="shared" si="0"/>
        <v>722</v>
      </c>
      <c r="G11" s="85">
        <v>0.98</v>
      </c>
      <c r="H11" s="124">
        <v>1</v>
      </c>
      <c r="J11" t="s">
        <v>118</v>
      </c>
      <c r="K11" s="87" t="s">
        <v>13</v>
      </c>
      <c r="L11" s="87">
        <v>70400</v>
      </c>
      <c r="M11" s="87">
        <v>51133</v>
      </c>
      <c r="N11">
        <f>L11-M11</f>
        <v>19267</v>
      </c>
      <c r="O11" s="121">
        <v>0.73</v>
      </c>
      <c r="P11" s="122">
        <v>1</v>
      </c>
      <c r="R11" t="s">
        <v>118</v>
      </c>
      <c r="S11" s="120" t="s">
        <v>78</v>
      </c>
      <c r="T11" s="87">
        <v>46080</v>
      </c>
      <c r="U11" s="87">
        <v>0</v>
      </c>
      <c r="V11" s="87">
        <f t="shared" si="2"/>
        <v>46080</v>
      </c>
      <c r="W11" s="121">
        <v>0</v>
      </c>
      <c r="X11" s="122">
        <v>1</v>
      </c>
      <c r="Z11" t="s">
        <v>118</v>
      </c>
      <c r="AA11" t="s">
        <v>13</v>
      </c>
      <c r="AB11" s="87">
        <v>70400</v>
      </c>
      <c r="AC11" s="87">
        <v>56086</v>
      </c>
      <c r="AD11" s="87">
        <f t="shared" ref="AD10:AD11" si="3">AB11-AC11</f>
        <v>14314</v>
      </c>
      <c r="AE11" s="121">
        <v>0.8</v>
      </c>
      <c r="AF11" s="122">
        <v>1</v>
      </c>
    </row>
    <row r="12" spans="2:32" x14ac:dyDescent="0.3">
      <c r="B12" t="s">
        <v>143</v>
      </c>
      <c r="C12" s="86">
        <v>80014027</v>
      </c>
      <c r="D12" s="86">
        <v>14784</v>
      </c>
      <c r="E12" s="86">
        <v>8798</v>
      </c>
      <c r="F12">
        <f t="shared" si="0"/>
        <v>5986</v>
      </c>
      <c r="G12" s="125">
        <v>0.6</v>
      </c>
      <c r="H12" s="123">
        <v>1</v>
      </c>
      <c r="J12" t="s">
        <v>143</v>
      </c>
      <c r="K12" s="86" t="s">
        <v>13</v>
      </c>
      <c r="L12" s="86">
        <v>70400</v>
      </c>
      <c r="M12" s="86">
        <v>38115</v>
      </c>
      <c r="N12">
        <f>L12-M12</f>
        <v>32285</v>
      </c>
      <c r="O12" s="118">
        <v>0.54</v>
      </c>
      <c r="P12" s="119">
        <v>1</v>
      </c>
      <c r="R12" t="s">
        <v>143</v>
      </c>
      <c r="S12" s="126" t="s">
        <v>78</v>
      </c>
      <c r="T12" s="86">
        <v>46080</v>
      </c>
      <c r="U12" s="86">
        <v>36463</v>
      </c>
      <c r="V12" s="86">
        <f>T12-U12</f>
        <v>9617</v>
      </c>
      <c r="W12" s="118">
        <v>0.79</v>
      </c>
      <c r="X12" s="119">
        <v>1</v>
      </c>
      <c r="Z12" t="s">
        <v>143</v>
      </c>
      <c r="AA12" t="s">
        <v>13</v>
      </c>
      <c r="AB12" s="86">
        <v>70400</v>
      </c>
      <c r="AC12" s="86">
        <v>56426</v>
      </c>
      <c r="AD12" s="86">
        <f>AB12-AC12</f>
        <v>13974</v>
      </c>
      <c r="AE12" s="118">
        <v>0.8</v>
      </c>
      <c r="AF12" s="119">
        <v>1</v>
      </c>
    </row>
    <row r="13" spans="2:32" s="88" customFormat="1" x14ac:dyDescent="0.3">
      <c r="B13" s="88" t="s">
        <v>162</v>
      </c>
      <c r="C13" s="89">
        <v>80014027</v>
      </c>
      <c r="D13" s="112">
        <v>29568</v>
      </c>
      <c r="E13" s="112">
        <v>18570</v>
      </c>
      <c r="F13" s="134">
        <f>D13-E13</f>
        <v>10998</v>
      </c>
      <c r="G13" s="137">
        <v>0.48</v>
      </c>
      <c r="H13" s="137">
        <v>1</v>
      </c>
      <c r="J13" s="88" t="s">
        <v>162</v>
      </c>
      <c r="K13" s="89" t="s">
        <v>13</v>
      </c>
      <c r="L13" s="89">
        <v>70400</v>
      </c>
      <c r="M13" s="89">
        <v>47835</v>
      </c>
      <c r="N13" s="88">
        <f>L13-M13</f>
        <v>22565</v>
      </c>
      <c r="O13" s="144">
        <v>0.68</v>
      </c>
      <c r="P13" s="129">
        <v>1</v>
      </c>
      <c r="R13" s="88" t="s">
        <v>162</v>
      </c>
      <c r="S13" s="133" t="s">
        <v>78</v>
      </c>
      <c r="T13" s="89">
        <v>46080</v>
      </c>
      <c r="U13" s="112">
        <v>39315</v>
      </c>
      <c r="V13" s="112">
        <f>T13-U13</f>
        <v>6765</v>
      </c>
      <c r="W13" s="144">
        <v>0.85</v>
      </c>
      <c r="X13" s="91">
        <v>1</v>
      </c>
      <c r="Z13" s="88" t="s">
        <v>162</v>
      </c>
      <c r="AA13" s="88" t="s">
        <v>13</v>
      </c>
      <c r="AB13" s="89">
        <v>70400</v>
      </c>
      <c r="AC13" s="112">
        <v>56753</v>
      </c>
      <c r="AD13" s="89">
        <f>AB13-AC13</f>
        <v>13647</v>
      </c>
      <c r="AE13" s="144">
        <v>0.81</v>
      </c>
      <c r="AF13" s="91">
        <v>1</v>
      </c>
    </row>
    <row r="14" spans="2:32" x14ac:dyDescent="0.3">
      <c r="B14" s="88" t="s">
        <v>163</v>
      </c>
      <c r="C14" s="89">
        <v>2010</v>
      </c>
      <c r="D14" s="112">
        <v>31200</v>
      </c>
      <c r="E14" s="112">
        <v>26135</v>
      </c>
      <c r="F14" s="134">
        <f>D14-E14</f>
        <v>5065</v>
      </c>
      <c r="G14" s="137">
        <v>0.84</v>
      </c>
      <c r="H14" s="137">
        <v>1</v>
      </c>
      <c r="J14" s="88" t="s">
        <v>163</v>
      </c>
      <c r="K14" s="89" t="s">
        <v>13</v>
      </c>
      <c r="L14" s="89">
        <v>70400</v>
      </c>
      <c r="M14" s="89">
        <v>26510</v>
      </c>
      <c r="N14" s="88">
        <f>L14-M14</f>
        <v>43890</v>
      </c>
      <c r="O14" s="144">
        <v>0.38</v>
      </c>
      <c r="P14" s="129">
        <v>1</v>
      </c>
      <c r="R14" s="134" t="s">
        <v>163</v>
      </c>
      <c r="S14" s="145" t="s">
        <v>78</v>
      </c>
      <c r="T14" s="112">
        <v>34560</v>
      </c>
      <c r="U14" s="112">
        <v>26505</v>
      </c>
      <c r="V14" s="112">
        <f>T14-U14</f>
        <v>8055</v>
      </c>
      <c r="W14" s="144">
        <v>0.77</v>
      </c>
      <c r="X14" s="91">
        <v>1</v>
      </c>
      <c r="Z14" s="88" t="s">
        <v>163</v>
      </c>
      <c r="AA14" s="88" t="s">
        <v>13</v>
      </c>
      <c r="AB14" s="89">
        <v>70400</v>
      </c>
      <c r="AC14" s="112">
        <v>59851</v>
      </c>
      <c r="AD14" s="89">
        <f>AB14-AC14</f>
        <v>10549</v>
      </c>
      <c r="AE14" s="144">
        <v>0.85</v>
      </c>
      <c r="AF14" s="91">
        <v>1</v>
      </c>
    </row>
    <row r="20" spans="31:32" x14ac:dyDescent="0.3">
      <c r="AE20" s="1"/>
      <c r="AF20" s="1"/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workbookViewId="0">
      <selection activeCell="H18" sqref="H18"/>
    </sheetView>
  </sheetViews>
  <sheetFormatPr baseColWidth="10" defaultRowHeight="14.4" x14ac:dyDescent="0.3"/>
  <cols>
    <col min="2" max="2" width="20.33203125" customWidth="1"/>
    <col min="3" max="3" width="13.44140625" customWidth="1"/>
  </cols>
  <sheetData>
    <row r="5" spans="2:8" x14ac:dyDescent="0.3">
      <c r="B5" t="s">
        <v>19</v>
      </c>
      <c r="C5" t="s">
        <v>57</v>
      </c>
      <c r="D5" t="s">
        <v>107</v>
      </c>
      <c r="G5" s="12" t="s">
        <v>105</v>
      </c>
      <c r="H5">
        <f>SUM(Tableau5[Durées (m)])</f>
        <v>8447</v>
      </c>
    </row>
    <row r="6" spans="2:8" x14ac:dyDescent="0.3">
      <c r="B6" s="10" t="s">
        <v>92</v>
      </c>
      <c r="C6">
        <v>2590</v>
      </c>
      <c r="D6" s="84">
        <f>Tableau5[[#This Row],[Durées (m)]]/H5</f>
        <v>0.30661773410678345</v>
      </c>
    </row>
    <row r="7" spans="2:8" x14ac:dyDescent="0.3">
      <c r="B7" s="10" t="s">
        <v>17</v>
      </c>
      <c r="C7">
        <v>2198</v>
      </c>
      <c r="D7" s="84">
        <f>D6+Tableau5[[#This Row],[Durées (m)]]/H5</f>
        <v>0.56682845980821583</v>
      </c>
    </row>
    <row r="8" spans="2:8" x14ac:dyDescent="0.3">
      <c r="B8" s="10" t="s">
        <v>93</v>
      </c>
      <c r="C8">
        <v>1523</v>
      </c>
      <c r="D8" s="84">
        <f>D7+Tableau5[[#This Row],[Durées (m)]]/H5</f>
        <v>0.74712915828104642</v>
      </c>
    </row>
    <row r="9" spans="2:8" x14ac:dyDescent="0.3">
      <c r="B9" s="10" t="s">
        <v>16</v>
      </c>
      <c r="C9">
        <v>1146</v>
      </c>
      <c r="D9" s="84">
        <f>D8+(C9/H5)</f>
        <v>0.88279862673138387</v>
      </c>
    </row>
    <row r="10" spans="2:8" x14ac:dyDescent="0.3">
      <c r="B10" s="10" t="s">
        <v>20</v>
      </c>
      <c r="C10">
        <v>310</v>
      </c>
      <c r="D10" s="84">
        <f>D9+(C10/H5)</f>
        <v>0.91949804664377877</v>
      </c>
    </row>
    <row r="11" spans="2:8" x14ac:dyDescent="0.3">
      <c r="B11" s="10" t="s">
        <v>95</v>
      </c>
      <c r="C11">
        <v>280</v>
      </c>
      <c r="D11" s="84">
        <f>D10+(C11/H5)</f>
        <v>0.95264590979045805</v>
      </c>
    </row>
    <row r="12" spans="2:8" x14ac:dyDescent="0.3">
      <c r="B12" s="10" t="s">
        <v>100</v>
      </c>
      <c r="C12">
        <v>140</v>
      </c>
      <c r="D12" s="84">
        <f>D11+(C12/H5)</f>
        <v>0.96921984136379769</v>
      </c>
    </row>
    <row r="13" spans="2:8" x14ac:dyDescent="0.3">
      <c r="B13" s="10" t="s">
        <v>103</v>
      </c>
      <c r="C13">
        <v>100</v>
      </c>
      <c r="D13" s="84">
        <f>D12+(C13/H5)</f>
        <v>0.98105836391618317</v>
      </c>
    </row>
    <row r="14" spans="2:8" x14ac:dyDescent="0.3">
      <c r="B14" s="10" t="s">
        <v>97</v>
      </c>
      <c r="C14">
        <v>100</v>
      </c>
      <c r="D14" s="84">
        <f>D13+(C14/H5)</f>
        <v>0.99289688646856866</v>
      </c>
    </row>
    <row r="15" spans="2:8" x14ac:dyDescent="0.3">
      <c r="B15" s="10" t="s">
        <v>96</v>
      </c>
      <c r="C15">
        <v>60</v>
      </c>
      <c r="D15" s="84">
        <f>D14+(C15/H5)</f>
        <v>0.99999999999999989</v>
      </c>
    </row>
    <row r="16" spans="2:8" x14ac:dyDescent="0.3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1EC5-D065-41CF-8A42-67C01C0C41BB}">
  <dimension ref="B3:AA490"/>
  <sheetViews>
    <sheetView tabSelected="1" zoomScale="80" zoomScaleNormal="80" workbookViewId="0">
      <pane ySplit="5" topLeftCell="A6" activePane="bottomLeft" state="frozen"/>
      <selection pane="bottomLeft" activeCell="R404" sqref="R404"/>
    </sheetView>
  </sheetViews>
  <sheetFormatPr baseColWidth="10" defaultRowHeight="14.4" x14ac:dyDescent="0.3"/>
  <cols>
    <col min="5" max="5" width="27.109375" customWidth="1"/>
    <col min="6" max="6" width="16.44140625" customWidth="1"/>
    <col min="7" max="7" width="20.77734375" customWidth="1"/>
  </cols>
  <sheetData>
    <row r="3" spans="2:27" x14ac:dyDescent="0.3">
      <c r="B3" t="s">
        <v>4</v>
      </c>
      <c r="I3" t="s">
        <v>150</v>
      </c>
      <c r="P3" t="s">
        <v>151</v>
      </c>
      <c r="W3" t="s">
        <v>152</v>
      </c>
    </row>
    <row r="5" spans="2:27" x14ac:dyDescent="0.3">
      <c r="B5" s="98" t="s">
        <v>145</v>
      </c>
      <c r="C5" s="98" t="s">
        <v>112</v>
      </c>
      <c r="D5" s="98" t="s">
        <v>0</v>
      </c>
      <c r="E5" s="98" t="s">
        <v>153</v>
      </c>
      <c r="F5" s="98" t="s">
        <v>144</v>
      </c>
      <c r="I5" s="101" t="s">
        <v>145</v>
      </c>
      <c r="J5" s="101" t="s">
        <v>112</v>
      </c>
      <c r="K5" s="101" t="s">
        <v>0</v>
      </c>
      <c r="L5" s="101" t="s">
        <v>154</v>
      </c>
      <c r="M5" s="101" t="s">
        <v>155</v>
      </c>
      <c r="P5" s="98" t="s">
        <v>145</v>
      </c>
      <c r="Q5" s="98" t="s">
        <v>112</v>
      </c>
      <c r="R5" s="98" t="s">
        <v>0</v>
      </c>
      <c r="S5" s="98" t="s">
        <v>156</v>
      </c>
      <c r="T5" s="98" t="s">
        <v>157</v>
      </c>
      <c r="W5" s="98" t="s">
        <v>145</v>
      </c>
      <c r="X5" s="98" t="s">
        <v>112</v>
      </c>
      <c r="Y5" s="98" t="s">
        <v>0</v>
      </c>
      <c r="Z5" s="98" t="s">
        <v>158</v>
      </c>
      <c r="AA5" s="98" t="s">
        <v>159</v>
      </c>
    </row>
    <row r="6" spans="2:27" x14ac:dyDescent="0.3">
      <c r="B6" s="89" t="s">
        <v>109</v>
      </c>
      <c r="C6" s="89" t="s">
        <v>146</v>
      </c>
      <c r="D6" s="94">
        <v>45693</v>
      </c>
      <c r="E6" s="95" t="s">
        <v>93</v>
      </c>
      <c r="F6" s="89">
        <v>0</v>
      </c>
      <c r="I6" s="89" t="s">
        <v>109</v>
      </c>
      <c r="J6" s="89" t="s">
        <v>146</v>
      </c>
      <c r="K6" s="94">
        <v>45693</v>
      </c>
      <c r="L6" s="95" t="s">
        <v>93</v>
      </c>
      <c r="M6" s="89">
        <v>0</v>
      </c>
      <c r="P6" s="86" t="s">
        <v>109</v>
      </c>
      <c r="Q6" s="86" t="s">
        <v>146</v>
      </c>
      <c r="R6" s="92">
        <v>45693</v>
      </c>
      <c r="S6" s="114" t="s">
        <v>93</v>
      </c>
      <c r="T6" s="89">
        <v>0</v>
      </c>
      <c r="W6" s="89" t="s">
        <v>109</v>
      </c>
      <c r="X6" s="89" t="s">
        <v>146</v>
      </c>
      <c r="Y6" s="94">
        <v>45693</v>
      </c>
      <c r="Z6" s="95" t="s">
        <v>93</v>
      </c>
      <c r="AA6" s="89">
        <v>13</v>
      </c>
    </row>
    <row r="7" spans="2:27" x14ac:dyDescent="0.3">
      <c r="B7" s="89" t="s">
        <v>109</v>
      </c>
      <c r="C7" s="89" t="s">
        <v>146</v>
      </c>
      <c r="D7" s="94">
        <v>45693</v>
      </c>
      <c r="E7" s="95" t="s">
        <v>17</v>
      </c>
      <c r="F7" s="89">
        <v>0</v>
      </c>
      <c r="I7" s="89" t="s">
        <v>109</v>
      </c>
      <c r="J7" s="89" t="s">
        <v>146</v>
      </c>
      <c r="K7" s="94">
        <v>45693</v>
      </c>
      <c r="L7" s="95" t="s">
        <v>17</v>
      </c>
      <c r="M7" s="89">
        <v>0</v>
      </c>
      <c r="P7" s="87" t="s">
        <v>109</v>
      </c>
      <c r="Q7" s="87" t="s">
        <v>146</v>
      </c>
      <c r="R7" s="93">
        <v>45693</v>
      </c>
      <c r="S7" s="115" t="s">
        <v>17</v>
      </c>
      <c r="T7" s="89">
        <v>0</v>
      </c>
      <c r="W7" s="89" t="s">
        <v>109</v>
      </c>
      <c r="X7" s="89" t="s">
        <v>146</v>
      </c>
      <c r="Y7" s="94">
        <v>45693</v>
      </c>
      <c r="Z7" s="95" t="s">
        <v>17</v>
      </c>
      <c r="AA7" s="89">
        <v>0</v>
      </c>
    </row>
    <row r="8" spans="2:27" x14ac:dyDescent="0.3">
      <c r="B8" s="89" t="s">
        <v>109</v>
      </c>
      <c r="C8" s="89" t="s">
        <v>146</v>
      </c>
      <c r="D8" s="94">
        <v>45693</v>
      </c>
      <c r="E8" s="95" t="s">
        <v>92</v>
      </c>
      <c r="F8" s="89">
        <v>0</v>
      </c>
      <c r="I8" s="89" t="s">
        <v>109</v>
      </c>
      <c r="J8" s="89" t="s">
        <v>146</v>
      </c>
      <c r="K8" s="94">
        <v>45693</v>
      </c>
      <c r="L8" s="95" t="s">
        <v>92</v>
      </c>
      <c r="M8" s="89">
        <v>68</v>
      </c>
      <c r="P8" s="86" t="s">
        <v>109</v>
      </c>
      <c r="Q8" s="86" t="s">
        <v>146</v>
      </c>
      <c r="R8" s="92">
        <v>45693</v>
      </c>
      <c r="S8" s="114" t="s">
        <v>92</v>
      </c>
      <c r="T8" s="89">
        <v>0</v>
      </c>
      <c r="W8" s="89" t="s">
        <v>109</v>
      </c>
      <c r="X8" s="89" t="s">
        <v>146</v>
      </c>
      <c r="Y8" s="94">
        <v>45693</v>
      </c>
      <c r="Z8" s="95" t="s">
        <v>92</v>
      </c>
      <c r="AA8" s="89">
        <v>0</v>
      </c>
    </row>
    <row r="9" spans="2:27" x14ac:dyDescent="0.3">
      <c r="B9" s="89" t="s">
        <v>109</v>
      </c>
      <c r="C9" s="89" t="s">
        <v>146</v>
      </c>
      <c r="D9" s="94">
        <v>45693</v>
      </c>
      <c r="E9" s="95" t="s">
        <v>16</v>
      </c>
      <c r="F9" s="89">
        <v>0</v>
      </c>
      <c r="I9" s="89" t="s">
        <v>109</v>
      </c>
      <c r="J9" s="89" t="s">
        <v>146</v>
      </c>
      <c r="K9" s="94">
        <v>45693</v>
      </c>
      <c r="L9" s="95" t="s">
        <v>16</v>
      </c>
      <c r="M9" s="89">
        <v>0</v>
      </c>
      <c r="P9" s="87" t="s">
        <v>109</v>
      </c>
      <c r="Q9" s="87" t="s">
        <v>146</v>
      </c>
      <c r="R9" s="93">
        <v>45693</v>
      </c>
      <c r="S9" s="115" t="s">
        <v>16</v>
      </c>
      <c r="T9" s="89">
        <v>0</v>
      </c>
      <c r="W9" s="89" t="s">
        <v>109</v>
      </c>
      <c r="X9" s="89" t="s">
        <v>146</v>
      </c>
      <c r="Y9" s="94">
        <v>45693</v>
      </c>
      <c r="Z9" s="95" t="s">
        <v>16</v>
      </c>
      <c r="AA9" s="89">
        <v>0</v>
      </c>
    </row>
    <row r="10" spans="2:27" x14ac:dyDescent="0.3">
      <c r="B10" s="89" t="s">
        <v>109</v>
      </c>
      <c r="C10" s="89" t="s">
        <v>146</v>
      </c>
      <c r="D10" s="94">
        <v>45693</v>
      </c>
      <c r="E10" s="95" t="s">
        <v>20</v>
      </c>
      <c r="F10" s="89">
        <v>0</v>
      </c>
      <c r="I10" s="89" t="s">
        <v>109</v>
      </c>
      <c r="J10" s="89" t="s">
        <v>146</v>
      </c>
      <c r="K10" s="94">
        <v>45693</v>
      </c>
      <c r="L10" s="95" t="s">
        <v>20</v>
      </c>
      <c r="M10" s="89">
        <v>0</v>
      </c>
      <c r="P10" s="86" t="s">
        <v>109</v>
      </c>
      <c r="Q10" s="86" t="s">
        <v>146</v>
      </c>
      <c r="R10" s="92">
        <v>45693</v>
      </c>
      <c r="S10" s="114" t="s">
        <v>20</v>
      </c>
      <c r="T10" s="89">
        <v>0</v>
      </c>
      <c r="W10" s="89" t="s">
        <v>109</v>
      </c>
      <c r="X10" s="89" t="s">
        <v>146</v>
      </c>
      <c r="Y10" s="94">
        <v>45693</v>
      </c>
      <c r="Z10" s="95" t="s">
        <v>20</v>
      </c>
      <c r="AA10" s="89">
        <v>0</v>
      </c>
    </row>
    <row r="11" spans="2:27" x14ac:dyDescent="0.3">
      <c r="B11" s="89" t="s">
        <v>109</v>
      </c>
      <c r="C11" s="89" t="s">
        <v>146</v>
      </c>
      <c r="D11" s="94">
        <v>45693</v>
      </c>
      <c r="E11" s="95" t="s">
        <v>95</v>
      </c>
      <c r="F11" s="89">
        <v>0</v>
      </c>
      <c r="I11" s="89" t="s">
        <v>109</v>
      </c>
      <c r="J11" s="89" t="s">
        <v>146</v>
      </c>
      <c r="K11" s="94">
        <v>45693</v>
      </c>
      <c r="L11" s="95" t="s">
        <v>95</v>
      </c>
      <c r="M11" s="89">
        <v>0</v>
      </c>
      <c r="P11" s="87" t="s">
        <v>109</v>
      </c>
      <c r="Q11" s="87" t="s">
        <v>146</v>
      </c>
      <c r="R11" s="93">
        <v>45693</v>
      </c>
      <c r="S11" s="115" t="s">
        <v>95</v>
      </c>
      <c r="T11" s="89">
        <v>0</v>
      </c>
      <c r="W11" s="89" t="s">
        <v>109</v>
      </c>
      <c r="X11" s="89" t="s">
        <v>146</v>
      </c>
      <c r="Y11" s="94">
        <v>45693</v>
      </c>
      <c r="Z11" s="95" t="s">
        <v>95</v>
      </c>
      <c r="AA11" s="89">
        <v>0</v>
      </c>
    </row>
    <row r="12" spans="2:27" x14ac:dyDescent="0.3">
      <c r="B12" s="89" t="s">
        <v>109</v>
      </c>
      <c r="C12" s="89" t="s">
        <v>146</v>
      </c>
      <c r="D12" s="94">
        <v>45693</v>
      </c>
      <c r="E12" s="95" t="s">
        <v>100</v>
      </c>
      <c r="F12" s="89">
        <v>0</v>
      </c>
      <c r="I12" s="89" t="s">
        <v>109</v>
      </c>
      <c r="J12" s="89" t="s">
        <v>146</v>
      </c>
      <c r="K12" s="94">
        <v>45693</v>
      </c>
      <c r="L12" s="95" t="s">
        <v>100</v>
      </c>
      <c r="M12" s="89">
        <v>0</v>
      </c>
      <c r="P12" s="86" t="s">
        <v>109</v>
      </c>
      <c r="Q12" s="86" t="s">
        <v>146</v>
      </c>
      <c r="R12" s="92">
        <v>45693</v>
      </c>
      <c r="S12" s="114" t="s">
        <v>100</v>
      </c>
      <c r="T12" s="89">
        <v>0</v>
      </c>
      <c r="W12" s="89" t="s">
        <v>109</v>
      </c>
      <c r="X12" s="89" t="s">
        <v>146</v>
      </c>
      <c r="Y12" s="94">
        <v>45693</v>
      </c>
      <c r="Z12" s="95" t="s">
        <v>100</v>
      </c>
      <c r="AA12" s="89">
        <v>0</v>
      </c>
    </row>
    <row r="13" spans="2:27" x14ac:dyDescent="0.3">
      <c r="B13" s="89" t="s">
        <v>109</v>
      </c>
      <c r="C13" s="89" t="s">
        <v>146</v>
      </c>
      <c r="D13" s="94">
        <v>45693</v>
      </c>
      <c r="E13" s="95" t="s">
        <v>103</v>
      </c>
      <c r="F13" s="89">
        <v>0</v>
      </c>
      <c r="I13" s="89" t="s">
        <v>109</v>
      </c>
      <c r="J13" s="89" t="s">
        <v>146</v>
      </c>
      <c r="K13" s="94">
        <v>45693</v>
      </c>
      <c r="L13" s="95" t="s">
        <v>103</v>
      </c>
      <c r="M13" s="89">
        <v>0</v>
      </c>
      <c r="P13" s="87" t="s">
        <v>109</v>
      </c>
      <c r="Q13" s="87" t="s">
        <v>146</v>
      </c>
      <c r="R13" s="93">
        <v>45693</v>
      </c>
      <c r="S13" s="115" t="s">
        <v>103</v>
      </c>
      <c r="T13" s="89">
        <v>0</v>
      </c>
      <c r="W13" s="89" t="s">
        <v>109</v>
      </c>
      <c r="X13" s="89" t="s">
        <v>146</v>
      </c>
      <c r="Y13" s="94">
        <v>45693</v>
      </c>
      <c r="Z13" s="95" t="s">
        <v>103</v>
      </c>
      <c r="AA13" s="89">
        <v>0</v>
      </c>
    </row>
    <row r="14" spans="2:27" x14ac:dyDescent="0.3">
      <c r="B14" s="89" t="s">
        <v>109</v>
      </c>
      <c r="C14" s="89" t="s">
        <v>146</v>
      </c>
      <c r="D14" s="94">
        <v>45693</v>
      </c>
      <c r="E14" s="95" t="s">
        <v>97</v>
      </c>
      <c r="F14" s="89">
        <v>0</v>
      </c>
      <c r="I14" s="89" t="s">
        <v>109</v>
      </c>
      <c r="J14" s="89" t="s">
        <v>146</v>
      </c>
      <c r="K14" s="94">
        <v>45693</v>
      </c>
      <c r="L14" s="95" t="s">
        <v>97</v>
      </c>
      <c r="M14" s="89">
        <v>0</v>
      </c>
      <c r="P14" s="86" t="s">
        <v>109</v>
      </c>
      <c r="Q14" s="86" t="s">
        <v>146</v>
      </c>
      <c r="R14" s="92">
        <v>45693</v>
      </c>
      <c r="S14" s="114" t="s">
        <v>97</v>
      </c>
      <c r="T14" s="89">
        <v>0</v>
      </c>
      <c r="W14" s="89" t="s">
        <v>109</v>
      </c>
      <c r="X14" s="89" t="s">
        <v>146</v>
      </c>
      <c r="Y14" s="94">
        <v>45693</v>
      </c>
      <c r="Z14" s="95" t="s">
        <v>97</v>
      </c>
      <c r="AA14" s="89">
        <v>0</v>
      </c>
    </row>
    <row r="15" spans="2:27" x14ac:dyDescent="0.3">
      <c r="B15" s="89" t="s">
        <v>109</v>
      </c>
      <c r="C15" s="89" t="s">
        <v>146</v>
      </c>
      <c r="D15" s="94">
        <v>45693</v>
      </c>
      <c r="E15" s="95" t="s">
        <v>96</v>
      </c>
      <c r="F15" s="89">
        <v>0</v>
      </c>
      <c r="I15" s="89" t="s">
        <v>109</v>
      </c>
      <c r="J15" s="89" t="s">
        <v>146</v>
      </c>
      <c r="K15" s="94">
        <v>45693</v>
      </c>
      <c r="L15" s="95" t="s">
        <v>96</v>
      </c>
      <c r="M15" s="89">
        <v>0</v>
      </c>
      <c r="P15" s="87" t="s">
        <v>109</v>
      </c>
      <c r="Q15" s="87" t="s">
        <v>146</v>
      </c>
      <c r="R15" s="93">
        <v>45693</v>
      </c>
      <c r="S15" s="115" t="s">
        <v>96</v>
      </c>
      <c r="T15" s="89">
        <v>0</v>
      </c>
      <c r="W15" s="89" t="s">
        <v>109</v>
      </c>
      <c r="X15" s="89" t="s">
        <v>146</v>
      </c>
      <c r="Y15" s="94">
        <v>45693</v>
      </c>
      <c r="Z15" s="95" t="s">
        <v>96</v>
      </c>
      <c r="AA15" s="89">
        <v>0</v>
      </c>
    </row>
    <row r="16" spans="2:27" x14ac:dyDescent="0.3">
      <c r="B16" s="89" t="s">
        <v>109</v>
      </c>
      <c r="C16" s="89" t="s">
        <v>146</v>
      </c>
      <c r="D16" s="94">
        <v>45693</v>
      </c>
      <c r="E16" s="96" t="s">
        <v>161</v>
      </c>
      <c r="F16" s="89">
        <v>4</v>
      </c>
      <c r="I16" s="89" t="s">
        <v>109</v>
      </c>
      <c r="J16" s="89" t="s">
        <v>146</v>
      </c>
      <c r="K16" s="94">
        <v>45693</v>
      </c>
      <c r="L16" s="95" t="s">
        <v>161</v>
      </c>
      <c r="M16" s="89">
        <v>0</v>
      </c>
      <c r="P16" s="86" t="s">
        <v>109</v>
      </c>
      <c r="Q16" s="86" t="s">
        <v>146</v>
      </c>
      <c r="R16" s="92">
        <v>45693</v>
      </c>
      <c r="S16" s="114" t="s">
        <v>161</v>
      </c>
      <c r="T16" s="89">
        <v>18</v>
      </c>
      <c r="W16" s="89" t="s">
        <v>109</v>
      </c>
      <c r="X16" s="89" t="s">
        <v>146</v>
      </c>
      <c r="Y16" s="94">
        <v>45693</v>
      </c>
      <c r="Z16" s="95" t="s">
        <v>161</v>
      </c>
      <c r="AA16" s="89">
        <v>13</v>
      </c>
    </row>
    <row r="17" spans="2:27" x14ac:dyDescent="0.3">
      <c r="B17" s="89" t="s">
        <v>109</v>
      </c>
      <c r="C17" s="89" t="s">
        <v>146</v>
      </c>
      <c r="D17" s="94">
        <v>45694</v>
      </c>
      <c r="E17" s="95" t="s">
        <v>93</v>
      </c>
      <c r="F17" s="89">
        <v>0</v>
      </c>
      <c r="I17" s="89" t="s">
        <v>109</v>
      </c>
      <c r="J17" s="89" t="s">
        <v>146</v>
      </c>
      <c r="K17" s="94">
        <v>45694</v>
      </c>
      <c r="L17" s="95" t="s">
        <v>93</v>
      </c>
      <c r="M17" s="89">
        <v>0</v>
      </c>
      <c r="P17" s="87" t="s">
        <v>109</v>
      </c>
      <c r="Q17" s="87" t="s">
        <v>146</v>
      </c>
      <c r="R17" s="93">
        <v>45694</v>
      </c>
      <c r="S17" s="115" t="s">
        <v>93</v>
      </c>
      <c r="T17" s="89">
        <v>0</v>
      </c>
      <c r="W17" s="89" t="s">
        <v>109</v>
      </c>
      <c r="X17" s="89" t="s">
        <v>146</v>
      </c>
      <c r="Y17" s="94">
        <v>45694</v>
      </c>
      <c r="Z17" s="95" t="s">
        <v>93</v>
      </c>
      <c r="AA17" s="89">
        <v>0</v>
      </c>
    </row>
    <row r="18" spans="2:27" x14ac:dyDescent="0.3">
      <c r="B18" s="89" t="s">
        <v>109</v>
      </c>
      <c r="C18" s="89" t="s">
        <v>146</v>
      </c>
      <c r="D18" s="94">
        <v>45694</v>
      </c>
      <c r="E18" s="95" t="s">
        <v>17</v>
      </c>
      <c r="F18" s="89">
        <v>0</v>
      </c>
      <c r="I18" s="89" t="s">
        <v>109</v>
      </c>
      <c r="J18" s="89" t="s">
        <v>146</v>
      </c>
      <c r="K18" s="94">
        <v>45694</v>
      </c>
      <c r="L18" s="95" t="s">
        <v>17</v>
      </c>
      <c r="M18" s="89">
        <v>0</v>
      </c>
      <c r="P18" s="86" t="s">
        <v>109</v>
      </c>
      <c r="Q18" s="86" t="s">
        <v>146</v>
      </c>
      <c r="R18" s="92">
        <v>45694</v>
      </c>
      <c r="S18" s="114" t="s">
        <v>17</v>
      </c>
      <c r="T18" s="89">
        <v>0</v>
      </c>
      <c r="W18" s="89" t="s">
        <v>109</v>
      </c>
      <c r="X18" s="89" t="s">
        <v>146</v>
      </c>
      <c r="Y18" s="94">
        <v>45694</v>
      </c>
      <c r="Z18" s="95" t="s">
        <v>17</v>
      </c>
      <c r="AA18" s="89">
        <v>0</v>
      </c>
    </row>
    <row r="19" spans="2:27" x14ac:dyDescent="0.3">
      <c r="B19" s="89" t="s">
        <v>109</v>
      </c>
      <c r="C19" s="89" t="s">
        <v>146</v>
      </c>
      <c r="D19" s="94">
        <v>45694</v>
      </c>
      <c r="E19" s="95" t="s">
        <v>92</v>
      </c>
      <c r="F19" s="89">
        <v>0</v>
      </c>
      <c r="I19" s="89" t="s">
        <v>109</v>
      </c>
      <c r="J19" s="89" t="s">
        <v>146</v>
      </c>
      <c r="K19" s="94">
        <v>45694</v>
      </c>
      <c r="L19" s="95" t="s">
        <v>92</v>
      </c>
      <c r="M19" s="89">
        <v>0</v>
      </c>
      <c r="P19" s="87" t="s">
        <v>109</v>
      </c>
      <c r="Q19" s="87" t="s">
        <v>146</v>
      </c>
      <c r="R19" s="93">
        <v>45694</v>
      </c>
      <c r="S19" s="115" t="s">
        <v>92</v>
      </c>
      <c r="T19" s="89">
        <v>0</v>
      </c>
      <c r="W19" s="89" t="s">
        <v>109</v>
      </c>
      <c r="X19" s="89" t="s">
        <v>146</v>
      </c>
      <c r="Y19" s="94">
        <v>45694</v>
      </c>
      <c r="Z19" s="95" t="s">
        <v>92</v>
      </c>
      <c r="AA19" s="89">
        <v>0</v>
      </c>
    </row>
    <row r="20" spans="2:27" x14ac:dyDescent="0.3">
      <c r="B20" s="89" t="s">
        <v>109</v>
      </c>
      <c r="C20" s="89" t="s">
        <v>146</v>
      </c>
      <c r="D20" s="94">
        <v>45694</v>
      </c>
      <c r="E20" s="95" t="s">
        <v>16</v>
      </c>
      <c r="F20" s="89">
        <v>0</v>
      </c>
      <c r="I20" s="89" t="s">
        <v>109</v>
      </c>
      <c r="J20" s="89" t="s">
        <v>146</v>
      </c>
      <c r="K20" s="94">
        <v>45694</v>
      </c>
      <c r="L20" s="95" t="s">
        <v>16</v>
      </c>
      <c r="M20" s="89">
        <v>0</v>
      </c>
      <c r="P20" s="86" t="s">
        <v>109</v>
      </c>
      <c r="Q20" s="86" t="s">
        <v>146</v>
      </c>
      <c r="R20" s="92">
        <v>45694</v>
      </c>
      <c r="S20" s="114" t="s">
        <v>16</v>
      </c>
      <c r="T20" s="89">
        <v>3.2</v>
      </c>
      <c r="W20" s="89" t="s">
        <v>109</v>
      </c>
      <c r="X20" s="89" t="s">
        <v>146</v>
      </c>
      <c r="Y20" s="94">
        <v>45694</v>
      </c>
      <c r="Z20" s="95" t="s">
        <v>16</v>
      </c>
      <c r="AA20" s="89">
        <v>4.5</v>
      </c>
    </row>
    <row r="21" spans="2:27" x14ac:dyDescent="0.3">
      <c r="B21" s="89" t="s">
        <v>109</v>
      </c>
      <c r="C21" s="89" t="s">
        <v>146</v>
      </c>
      <c r="D21" s="94">
        <v>45694</v>
      </c>
      <c r="E21" s="95" t="s">
        <v>20</v>
      </c>
      <c r="F21" s="89">
        <v>0</v>
      </c>
      <c r="I21" s="89" t="s">
        <v>109</v>
      </c>
      <c r="J21" s="89" t="s">
        <v>146</v>
      </c>
      <c r="K21" s="94">
        <v>45694</v>
      </c>
      <c r="L21" s="95" t="s">
        <v>20</v>
      </c>
      <c r="M21" s="89">
        <v>0</v>
      </c>
      <c r="P21" s="87" t="s">
        <v>109</v>
      </c>
      <c r="Q21" s="87" t="s">
        <v>146</v>
      </c>
      <c r="R21" s="93">
        <v>45694</v>
      </c>
      <c r="S21" s="115" t="s">
        <v>20</v>
      </c>
      <c r="T21" s="89">
        <v>6.4</v>
      </c>
      <c r="W21" s="89" t="s">
        <v>109</v>
      </c>
      <c r="X21" s="89" t="s">
        <v>146</v>
      </c>
      <c r="Y21" s="94">
        <v>45694</v>
      </c>
      <c r="Z21" s="95" t="s">
        <v>20</v>
      </c>
      <c r="AA21" s="89">
        <v>0</v>
      </c>
    </row>
    <row r="22" spans="2:27" x14ac:dyDescent="0.3">
      <c r="B22" s="89" t="s">
        <v>109</v>
      </c>
      <c r="C22" s="89" t="s">
        <v>146</v>
      </c>
      <c r="D22" s="94">
        <v>45694</v>
      </c>
      <c r="E22" s="95" t="s">
        <v>95</v>
      </c>
      <c r="F22" s="89">
        <v>0</v>
      </c>
      <c r="I22" s="89" t="s">
        <v>109</v>
      </c>
      <c r="J22" s="89" t="s">
        <v>146</v>
      </c>
      <c r="K22" s="94">
        <v>45694</v>
      </c>
      <c r="L22" s="95" t="s">
        <v>95</v>
      </c>
      <c r="M22" s="89">
        <v>0</v>
      </c>
      <c r="P22" s="86" t="s">
        <v>109</v>
      </c>
      <c r="Q22" s="86" t="s">
        <v>146</v>
      </c>
      <c r="R22" s="92">
        <v>45694</v>
      </c>
      <c r="S22" s="114" t="s">
        <v>95</v>
      </c>
      <c r="T22" s="89">
        <v>0</v>
      </c>
      <c r="W22" s="89" t="s">
        <v>109</v>
      </c>
      <c r="X22" s="89" t="s">
        <v>146</v>
      </c>
      <c r="Y22" s="94">
        <v>45694</v>
      </c>
      <c r="Z22" s="95" t="s">
        <v>95</v>
      </c>
      <c r="AA22" s="89">
        <v>0</v>
      </c>
    </row>
    <row r="23" spans="2:27" x14ac:dyDescent="0.3">
      <c r="B23" s="89" t="s">
        <v>109</v>
      </c>
      <c r="C23" s="89" t="s">
        <v>146</v>
      </c>
      <c r="D23" s="94">
        <v>45694</v>
      </c>
      <c r="E23" s="95" t="s">
        <v>100</v>
      </c>
      <c r="F23" s="89">
        <v>0</v>
      </c>
      <c r="I23" s="89" t="s">
        <v>109</v>
      </c>
      <c r="J23" s="89" t="s">
        <v>146</v>
      </c>
      <c r="K23" s="94">
        <v>45694</v>
      </c>
      <c r="L23" s="95" t="s">
        <v>100</v>
      </c>
      <c r="M23" s="89">
        <v>0</v>
      </c>
      <c r="P23" s="87" t="s">
        <v>109</v>
      </c>
      <c r="Q23" s="87" t="s">
        <v>146</v>
      </c>
      <c r="R23" s="93">
        <v>45694</v>
      </c>
      <c r="S23" s="115" t="s">
        <v>100</v>
      </c>
      <c r="T23" s="89">
        <v>3.2</v>
      </c>
      <c r="W23" s="89" t="s">
        <v>109</v>
      </c>
      <c r="X23" s="89" t="s">
        <v>146</v>
      </c>
      <c r="Y23" s="94">
        <v>45694</v>
      </c>
      <c r="Z23" s="95" t="s">
        <v>100</v>
      </c>
      <c r="AA23" s="89">
        <v>0</v>
      </c>
    </row>
    <row r="24" spans="2:27" x14ac:dyDescent="0.3">
      <c r="B24" s="89" t="s">
        <v>109</v>
      </c>
      <c r="C24" s="89" t="s">
        <v>146</v>
      </c>
      <c r="D24" s="94">
        <v>45694</v>
      </c>
      <c r="E24" s="95" t="s">
        <v>103</v>
      </c>
      <c r="F24" s="89">
        <v>0</v>
      </c>
      <c r="I24" s="89" t="s">
        <v>109</v>
      </c>
      <c r="J24" s="89" t="s">
        <v>146</v>
      </c>
      <c r="K24" s="94">
        <v>45694</v>
      </c>
      <c r="L24" s="95" t="s">
        <v>103</v>
      </c>
      <c r="M24" s="89">
        <v>0</v>
      </c>
      <c r="P24" s="86" t="s">
        <v>109</v>
      </c>
      <c r="Q24" s="86" t="s">
        <v>146</v>
      </c>
      <c r="R24" s="92">
        <v>45694</v>
      </c>
      <c r="S24" s="114" t="s">
        <v>103</v>
      </c>
      <c r="T24" s="89">
        <v>0</v>
      </c>
      <c r="W24" s="89" t="s">
        <v>109</v>
      </c>
      <c r="X24" s="89" t="s">
        <v>146</v>
      </c>
      <c r="Y24" s="94">
        <v>45694</v>
      </c>
      <c r="Z24" s="95" t="s">
        <v>103</v>
      </c>
      <c r="AA24" s="89">
        <v>0</v>
      </c>
    </row>
    <row r="25" spans="2:27" x14ac:dyDescent="0.3">
      <c r="B25" s="89" t="s">
        <v>109</v>
      </c>
      <c r="C25" s="89" t="s">
        <v>146</v>
      </c>
      <c r="D25" s="94">
        <v>45694</v>
      </c>
      <c r="E25" s="95" t="s">
        <v>97</v>
      </c>
      <c r="F25" s="89">
        <v>0</v>
      </c>
      <c r="I25" s="89" t="s">
        <v>109</v>
      </c>
      <c r="J25" s="89" t="s">
        <v>146</v>
      </c>
      <c r="K25" s="94">
        <v>45694</v>
      </c>
      <c r="L25" s="95" t="s">
        <v>97</v>
      </c>
      <c r="M25" s="89">
        <v>0</v>
      </c>
      <c r="P25" s="87" t="s">
        <v>109</v>
      </c>
      <c r="Q25" s="87" t="s">
        <v>146</v>
      </c>
      <c r="R25" s="93">
        <v>45694</v>
      </c>
      <c r="S25" s="115" t="s">
        <v>97</v>
      </c>
      <c r="T25" s="89">
        <v>0</v>
      </c>
      <c r="W25" s="89" t="s">
        <v>109</v>
      </c>
      <c r="X25" s="89" t="s">
        <v>146</v>
      </c>
      <c r="Y25" s="94">
        <v>45694</v>
      </c>
      <c r="Z25" s="95" t="s">
        <v>97</v>
      </c>
      <c r="AA25" s="89">
        <v>0</v>
      </c>
    </row>
    <row r="26" spans="2:27" x14ac:dyDescent="0.3">
      <c r="B26" s="89" t="s">
        <v>109</v>
      </c>
      <c r="C26" s="89" t="s">
        <v>146</v>
      </c>
      <c r="D26" s="94">
        <v>45694</v>
      </c>
      <c r="E26" s="95" t="s">
        <v>96</v>
      </c>
      <c r="F26" s="89">
        <v>0</v>
      </c>
      <c r="I26" s="89" t="s">
        <v>109</v>
      </c>
      <c r="J26" s="89" t="s">
        <v>146</v>
      </c>
      <c r="K26" s="94">
        <v>45694</v>
      </c>
      <c r="L26" s="95" t="s">
        <v>96</v>
      </c>
      <c r="M26" s="89">
        <v>0</v>
      </c>
      <c r="P26" s="86" t="s">
        <v>109</v>
      </c>
      <c r="Q26" s="86" t="s">
        <v>146</v>
      </c>
      <c r="R26" s="92">
        <v>45694</v>
      </c>
      <c r="S26" s="114" t="s">
        <v>96</v>
      </c>
      <c r="T26" s="89">
        <v>0</v>
      </c>
      <c r="W26" s="89" t="s">
        <v>109</v>
      </c>
      <c r="X26" s="89" t="s">
        <v>146</v>
      </c>
      <c r="Y26" s="94">
        <v>45694</v>
      </c>
      <c r="Z26" s="95" t="s">
        <v>96</v>
      </c>
      <c r="AA26" s="89">
        <v>0</v>
      </c>
    </row>
    <row r="27" spans="2:27" x14ac:dyDescent="0.3">
      <c r="B27" s="89" t="s">
        <v>109</v>
      </c>
      <c r="C27" s="89" t="s">
        <v>146</v>
      </c>
      <c r="D27" s="94">
        <v>45694</v>
      </c>
      <c r="E27" s="96" t="s">
        <v>161</v>
      </c>
      <c r="F27" s="89">
        <v>4</v>
      </c>
      <c r="I27" s="89" t="s">
        <v>109</v>
      </c>
      <c r="J27" s="89" t="s">
        <v>146</v>
      </c>
      <c r="K27" s="94">
        <v>45694</v>
      </c>
      <c r="L27" s="95" t="s">
        <v>161</v>
      </c>
      <c r="M27" s="89">
        <v>37</v>
      </c>
      <c r="P27" s="87" t="s">
        <v>109</v>
      </c>
      <c r="Q27" s="87" t="s">
        <v>146</v>
      </c>
      <c r="R27" s="93">
        <v>45694</v>
      </c>
      <c r="S27" s="115" t="s">
        <v>161</v>
      </c>
      <c r="T27" s="89">
        <v>2.4</v>
      </c>
      <c r="W27" s="89" t="s">
        <v>109</v>
      </c>
      <c r="X27" s="89" t="s">
        <v>146</v>
      </c>
      <c r="Y27" s="94">
        <v>45694</v>
      </c>
      <c r="Z27" s="95" t="s">
        <v>161</v>
      </c>
      <c r="AA27" s="89">
        <v>7.5</v>
      </c>
    </row>
    <row r="28" spans="2:27" x14ac:dyDescent="0.3">
      <c r="B28" s="89" t="s">
        <v>109</v>
      </c>
      <c r="C28" s="89" t="s">
        <v>147</v>
      </c>
      <c r="D28" s="94">
        <v>45698</v>
      </c>
      <c r="E28" s="95" t="s">
        <v>93</v>
      </c>
      <c r="F28" s="89">
        <v>0</v>
      </c>
      <c r="I28" s="89" t="s">
        <v>109</v>
      </c>
      <c r="J28" s="89" t="s">
        <v>147</v>
      </c>
      <c r="K28" s="94">
        <v>45698</v>
      </c>
      <c r="L28" s="95" t="s">
        <v>93</v>
      </c>
      <c r="M28" s="89">
        <v>0</v>
      </c>
      <c r="P28" s="86" t="s">
        <v>109</v>
      </c>
      <c r="Q28" s="86" t="s">
        <v>147</v>
      </c>
      <c r="R28" s="92">
        <v>45698</v>
      </c>
      <c r="S28" s="114" t="s">
        <v>93</v>
      </c>
      <c r="T28" s="89">
        <v>0</v>
      </c>
      <c r="W28" s="89" t="s">
        <v>109</v>
      </c>
      <c r="X28" s="89" t="s">
        <v>147</v>
      </c>
      <c r="Y28" s="94">
        <v>45698</v>
      </c>
      <c r="Z28" s="95" t="s">
        <v>93</v>
      </c>
      <c r="AA28" s="89">
        <v>4.2</v>
      </c>
    </row>
    <row r="29" spans="2:27" x14ac:dyDescent="0.3">
      <c r="B29" s="89" t="s">
        <v>109</v>
      </c>
      <c r="C29" s="89" t="s">
        <v>147</v>
      </c>
      <c r="D29" s="94">
        <v>45698</v>
      </c>
      <c r="E29" s="95" t="s">
        <v>17</v>
      </c>
      <c r="F29" s="89">
        <v>0</v>
      </c>
      <c r="I29" s="89" t="s">
        <v>109</v>
      </c>
      <c r="J29" s="89" t="s">
        <v>147</v>
      </c>
      <c r="K29" s="94">
        <v>45698</v>
      </c>
      <c r="L29" s="95" t="s">
        <v>17</v>
      </c>
      <c r="M29" s="89">
        <v>0</v>
      </c>
      <c r="P29" s="87" t="s">
        <v>109</v>
      </c>
      <c r="Q29" s="87" t="s">
        <v>147</v>
      </c>
      <c r="R29" s="93">
        <v>45698</v>
      </c>
      <c r="S29" s="115" t="s">
        <v>17</v>
      </c>
      <c r="T29" s="89">
        <v>0</v>
      </c>
      <c r="W29" s="89" t="s">
        <v>109</v>
      </c>
      <c r="X29" s="89" t="s">
        <v>147</v>
      </c>
      <c r="Y29" s="94">
        <v>45698</v>
      </c>
      <c r="Z29" s="95" t="s">
        <v>17</v>
      </c>
      <c r="AA29" s="89">
        <v>0</v>
      </c>
    </row>
    <row r="30" spans="2:27" x14ac:dyDescent="0.3">
      <c r="B30" s="89" t="s">
        <v>109</v>
      </c>
      <c r="C30" s="89" t="s">
        <v>147</v>
      </c>
      <c r="D30" s="94">
        <v>45698</v>
      </c>
      <c r="E30" s="95" t="s">
        <v>92</v>
      </c>
      <c r="F30" s="89">
        <v>0</v>
      </c>
      <c r="I30" s="89" t="s">
        <v>109</v>
      </c>
      <c r="J30" s="89" t="s">
        <v>147</v>
      </c>
      <c r="K30" s="94">
        <v>45698</v>
      </c>
      <c r="L30" s="95" t="s">
        <v>92</v>
      </c>
      <c r="M30" s="89">
        <v>0</v>
      </c>
      <c r="P30" s="86" t="s">
        <v>109</v>
      </c>
      <c r="Q30" s="86" t="s">
        <v>147</v>
      </c>
      <c r="R30" s="92">
        <v>45698</v>
      </c>
      <c r="S30" s="114" t="s">
        <v>92</v>
      </c>
      <c r="T30" s="89">
        <v>4.2</v>
      </c>
      <c r="W30" s="89" t="s">
        <v>109</v>
      </c>
      <c r="X30" s="89" t="s">
        <v>147</v>
      </c>
      <c r="Y30" s="94">
        <v>45698</v>
      </c>
      <c r="Z30" s="95" t="s">
        <v>92</v>
      </c>
      <c r="AA30" s="89">
        <v>0</v>
      </c>
    </row>
    <row r="31" spans="2:27" x14ac:dyDescent="0.3">
      <c r="B31" s="89" t="s">
        <v>109</v>
      </c>
      <c r="C31" s="89" t="s">
        <v>147</v>
      </c>
      <c r="D31" s="94">
        <v>45698</v>
      </c>
      <c r="E31" s="95" t="s">
        <v>16</v>
      </c>
      <c r="F31" s="89">
        <v>0</v>
      </c>
      <c r="I31" s="89" t="s">
        <v>109</v>
      </c>
      <c r="J31" s="89" t="s">
        <v>147</v>
      </c>
      <c r="K31" s="94">
        <v>45698</v>
      </c>
      <c r="L31" s="95" t="s">
        <v>16</v>
      </c>
      <c r="M31" s="89">
        <v>0</v>
      </c>
      <c r="P31" s="87" t="s">
        <v>109</v>
      </c>
      <c r="Q31" s="87" t="s">
        <v>147</v>
      </c>
      <c r="R31" s="93">
        <v>45698</v>
      </c>
      <c r="S31" s="115" t="s">
        <v>16</v>
      </c>
      <c r="T31" s="89">
        <v>0</v>
      </c>
      <c r="W31" s="89" t="s">
        <v>109</v>
      </c>
      <c r="X31" s="89" t="s">
        <v>147</v>
      </c>
      <c r="Y31" s="94">
        <v>45698</v>
      </c>
      <c r="Z31" s="95" t="s">
        <v>16</v>
      </c>
      <c r="AA31" s="89">
        <v>0</v>
      </c>
    </row>
    <row r="32" spans="2:27" x14ac:dyDescent="0.3">
      <c r="B32" s="89" t="s">
        <v>109</v>
      </c>
      <c r="C32" s="89" t="s">
        <v>147</v>
      </c>
      <c r="D32" s="94">
        <v>45698</v>
      </c>
      <c r="E32" s="95" t="s">
        <v>20</v>
      </c>
      <c r="F32" s="89">
        <v>0</v>
      </c>
      <c r="I32" s="89" t="s">
        <v>109</v>
      </c>
      <c r="J32" s="89" t="s">
        <v>147</v>
      </c>
      <c r="K32" s="94">
        <v>45698</v>
      </c>
      <c r="L32" s="95" t="s">
        <v>20</v>
      </c>
      <c r="M32" s="89">
        <v>0</v>
      </c>
      <c r="P32" s="86" t="s">
        <v>109</v>
      </c>
      <c r="Q32" s="86" t="s">
        <v>147</v>
      </c>
      <c r="R32" s="92">
        <v>45698</v>
      </c>
      <c r="S32" s="114" t="s">
        <v>20</v>
      </c>
      <c r="T32" s="89">
        <v>0</v>
      </c>
      <c r="W32" s="89" t="s">
        <v>109</v>
      </c>
      <c r="X32" s="89" t="s">
        <v>147</v>
      </c>
      <c r="Y32" s="94">
        <v>45698</v>
      </c>
      <c r="Z32" s="95" t="s">
        <v>20</v>
      </c>
      <c r="AA32" s="89">
        <v>0</v>
      </c>
    </row>
    <row r="33" spans="2:27" x14ac:dyDescent="0.3">
      <c r="B33" s="89" t="s">
        <v>109</v>
      </c>
      <c r="C33" s="89" t="s">
        <v>147</v>
      </c>
      <c r="D33" s="94">
        <v>45698</v>
      </c>
      <c r="E33" s="95" t="s">
        <v>95</v>
      </c>
      <c r="F33" s="89">
        <v>0</v>
      </c>
      <c r="I33" s="89" t="s">
        <v>109</v>
      </c>
      <c r="J33" s="89" t="s">
        <v>147</v>
      </c>
      <c r="K33" s="94">
        <v>45698</v>
      </c>
      <c r="L33" s="95" t="s">
        <v>95</v>
      </c>
      <c r="M33" s="89">
        <v>2.27</v>
      </c>
      <c r="P33" s="87" t="s">
        <v>109</v>
      </c>
      <c r="Q33" s="87" t="s">
        <v>147</v>
      </c>
      <c r="R33" s="93">
        <v>45698</v>
      </c>
      <c r="S33" s="115" t="s">
        <v>95</v>
      </c>
      <c r="T33" s="89">
        <v>11.7</v>
      </c>
      <c r="W33" s="89" t="s">
        <v>109</v>
      </c>
      <c r="X33" s="89" t="s">
        <v>147</v>
      </c>
      <c r="Y33" s="94">
        <v>45698</v>
      </c>
      <c r="Z33" s="95" t="s">
        <v>95</v>
      </c>
      <c r="AA33" s="89">
        <v>4.2</v>
      </c>
    </row>
    <row r="34" spans="2:27" x14ac:dyDescent="0.3">
      <c r="B34" s="89" t="s">
        <v>109</v>
      </c>
      <c r="C34" s="89" t="s">
        <v>147</v>
      </c>
      <c r="D34" s="94">
        <v>45698</v>
      </c>
      <c r="E34" s="95" t="s">
        <v>100</v>
      </c>
      <c r="F34" s="89">
        <v>0</v>
      </c>
      <c r="I34" s="89" t="s">
        <v>109</v>
      </c>
      <c r="J34" s="89" t="s">
        <v>147</v>
      </c>
      <c r="K34" s="94">
        <v>45698</v>
      </c>
      <c r="L34" s="95" t="s">
        <v>100</v>
      </c>
      <c r="M34" s="89">
        <v>0</v>
      </c>
      <c r="P34" s="86" t="s">
        <v>109</v>
      </c>
      <c r="Q34" s="86" t="s">
        <v>147</v>
      </c>
      <c r="R34" s="92">
        <v>45698</v>
      </c>
      <c r="S34" s="114" t="s">
        <v>100</v>
      </c>
      <c r="T34" s="89">
        <v>0</v>
      </c>
      <c r="W34" s="89" t="s">
        <v>109</v>
      </c>
      <c r="X34" s="89" t="s">
        <v>147</v>
      </c>
      <c r="Y34" s="94">
        <v>45698</v>
      </c>
      <c r="Z34" s="95" t="s">
        <v>100</v>
      </c>
      <c r="AA34" s="89">
        <v>0</v>
      </c>
    </row>
    <row r="35" spans="2:27" x14ac:dyDescent="0.3">
      <c r="B35" s="89" t="s">
        <v>109</v>
      </c>
      <c r="C35" s="89" t="s">
        <v>147</v>
      </c>
      <c r="D35" s="94">
        <v>45698</v>
      </c>
      <c r="E35" s="95" t="s">
        <v>103</v>
      </c>
      <c r="F35" s="89">
        <v>0</v>
      </c>
      <c r="I35" s="89" t="s">
        <v>109</v>
      </c>
      <c r="J35" s="89" t="s">
        <v>147</v>
      </c>
      <c r="K35" s="94">
        <v>45698</v>
      </c>
      <c r="L35" s="95" t="s">
        <v>103</v>
      </c>
      <c r="M35" s="89">
        <v>0</v>
      </c>
      <c r="P35" s="87" t="s">
        <v>109</v>
      </c>
      <c r="Q35" s="87" t="s">
        <v>147</v>
      </c>
      <c r="R35" s="93">
        <v>45698</v>
      </c>
      <c r="S35" s="115" t="s">
        <v>103</v>
      </c>
      <c r="T35" s="89">
        <v>0</v>
      </c>
      <c r="W35" s="89" t="s">
        <v>109</v>
      </c>
      <c r="X35" s="89" t="s">
        <v>147</v>
      </c>
      <c r="Y35" s="94">
        <v>45698</v>
      </c>
      <c r="Z35" s="95" t="s">
        <v>103</v>
      </c>
      <c r="AA35" s="89">
        <v>0</v>
      </c>
    </row>
    <row r="36" spans="2:27" x14ac:dyDescent="0.3">
      <c r="B36" s="89" t="s">
        <v>109</v>
      </c>
      <c r="C36" s="89" t="s">
        <v>147</v>
      </c>
      <c r="D36" s="94">
        <v>45698</v>
      </c>
      <c r="E36" s="95" t="s">
        <v>97</v>
      </c>
      <c r="F36" s="89">
        <v>0</v>
      </c>
      <c r="I36" s="89" t="s">
        <v>109</v>
      </c>
      <c r="J36" s="89" t="s">
        <v>147</v>
      </c>
      <c r="K36" s="94">
        <v>45698</v>
      </c>
      <c r="L36" s="95" t="s">
        <v>97</v>
      </c>
      <c r="M36" s="89">
        <v>0</v>
      </c>
      <c r="P36" s="86" t="s">
        <v>109</v>
      </c>
      <c r="Q36" s="86" t="s">
        <v>147</v>
      </c>
      <c r="R36" s="92">
        <v>45698</v>
      </c>
      <c r="S36" s="114" t="s">
        <v>97</v>
      </c>
      <c r="T36" s="89">
        <v>0</v>
      </c>
      <c r="W36" s="89" t="s">
        <v>109</v>
      </c>
      <c r="X36" s="89" t="s">
        <v>147</v>
      </c>
      <c r="Y36" s="94">
        <v>45698</v>
      </c>
      <c r="Z36" s="95" t="s">
        <v>97</v>
      </c>
      <c r="AA36" s="89">
        <v>0</v>
      </c>
    </row>
    <row r="37" spans="2:27" x14ac:dyDescent="0.3">
      <c r="B37" s="89" t="s">
        <v>109</v>
      </c>
      <c r="C37" s="89" t="s">
        <v>147</v>
      </c>
      <c r="D37" s="94">
        <v>45698</v>
      </c>
      <c r="E37" s="95" t="s">
        <v>96</v>
      </c>
      <c r="F37" s="89">
        <v>0</v>
      </c>
      <c r="I37" s="89" t="s">
        <v>109</v>
      </c>
      <c r="J37" s="89" t="s">
        <v>147</v>
      </c>
      <c r="K37" s="94">
        <v>45698</v>
      </c>
      <c r="L37" s="95" t="s">
        <v>96</v>
      </c>
      <c r="M37" s="89">
        <v>0</v>
      </c>
      <c r="P37" s="87" t="s">
        <v>109</v>
      </c>
      <c r="Q37" s="87" t="s">
        <v>147</v>
      </c>
      <c r="R37" s="93">
        <v>45698</v>
      </c>
      <c r="S37" s="115" t="s">
        <v>96</v>
      </c>
      <c r="T37" s="89">
        <v>0</v>
      </c>
      <c r="W37" s="89" t="s">
        <v>109</v>
      </c>
      <c r="X37" s="89" t="s">
        <v>147</v>
      </c>
      <c r="Y37" s="94">
        <v>45698</v>
      </c>
      <c r="Z37" s="95" t="s">
        <v>96</v>
      </c>
      <c r="AA37" s="89">
        <v>0</v>
      </c>
    </row>
    <row r="38" spans="2:27" x14ac:dyDescent="0.3">
      <c r="B38" s="89" t="s">
        <v>109</v>
      </c>
      <c r="C38" s="89" t="s">
        <v>147</v>
      </c>
      <c r="D38" s="94">
        <v>45698</v>
      </c>
      <c r="E38" s="96" t="s">
        <v>161</v>
      </c>
      <c r="F38" s="89">
        <v>0</v>
      </c>
      <c r="I38" s="89" t="s">
        <v>109</v>
      </c>
      <c r="J38" s="89" t="s">
        <v>147</v>
      </c>
      <c r="K38" s="94">
        <v>45698</v>
      </c>
      <c r="L38" s="95" t="s">
        <v>161</v>
      </c>
      <c r="M38" s="89">
        <v>24.731999999999999</v>
      </c>
      <c r="P38" s="86" t="s">
        <v>109</v>
      </c>
      <c r="Q38" s="86" t="s">
        <v>147</v>
      </c>
      <c r="R38" s="92">
        <v>45698</v>
      </c>
      <c r="S38" s="114" t="s">
        <v>161</v>
      </c>
      <c r="T38" s="89">
        <v>32.1</v>
      </c>
      <c r="W38" s="89" t="s">
        <v>109</v>
      </c>
      <c r="X38" s="89" t="s">
        <v>147</v>
      </c>
      <c r="Y38" s="94">
        <v>45698</v>
      </c>
      <c r="Z38" s="95" t="s">
        <v>161</v>
      </c>
      <c r="AA38" s="89">
        <v>67.7</v>
      </c>
    </row>
    <row r="39" spans="2:27" x14ac:dyDescent="0.3">
      <c r="B39" s="89" t="s">
        <v>109</v>
      </c>
      <c r="C39" s="89" t="s">
        <v>147</v>
      </c>
      <c r="D39" s="94">
        <v>45699</v>
      </c>
      <c r="E39" s="95" t="s">
        <v>93</v>
      </c>
      <c r="F39" s="89">
        <v>0</v>
      </c>
      <c r="I39" s="89" t="s">
        <v>109</v>
      </c>
      <c r="J39" s="89" t="s">
        <v>147</v>
      </c>
      <c r="K39" s="94">
        <v>45699</v>
      </c>
      <c r="L39" s="95" t="s">
        <v>93</v>
      </c>
      <c r="M39" s="89">
        <v>0</v>
      </c>
      <c r="P39" s="87" t="s">
        <v>109</v>
      </c>
      <c r="Q39" s="87" t="s">
        <v>147</v>
      </c>
      <c r="R39" s="93">
        <v>45699</v>
      </c>
      <c r="S39" s="115" t="s">
        <v>93</v>
      </c>
      <c r="T39" s="89">
        <v>0</v>
      </c>
      <c r="W39" s="89" t="s">
        <v>109</v>
      </c>
      <c r="X39" s="89" t="s">
        <v>147</v>
      </c>
      <c r="Y39" s="94">
        <v>45699</v>
      </c>
      <c r="Z39" s="95" t="s">
        <v>93</v>
      </c>
      <c r="AA39" s="89">
        <v>0</v>
      </c>
    </row>
    <row r="40" spans="2:27" x14ac:dyDescent="0.3">
      <c r="B40" s="89" t="s">
        <v>109</v>
      </c>
      <c r="C40" s="89" t="s">
        <v>147</v>
      </c>
      <c r="D40" s="94">
        <v>45699</v>
      </c>
      <c r="E40" s="95" t="s">
        <v>17</v>
      </c>
      <c r="F40" s="89">
        <v>0</v>
      </c>
      <c r="I40" s="89" t="s">
        <v>109</v>
      </c>
      <c r="J40" s="89" t="s">
        <v>147</v>
      </c>
      <c r="K40" s="94">
        <v>45699</v>
      </c>
      <c r="L40" s="95" t="s">
        <v>17</v>
      </c>
      <c r="M40" s="89">
        <v>0</v>
      </c>
      <c r="P40" s="86" t="s">
        <v>109</v>
      </c>
      <c r="Q40" s="86" t="s">
        <v>147</v>
      </c>
      <c r="R40" s="92">
        <v>45699</v>
      </c>
      <c r="S40" s="114" t="s">
        <v>17</v>
      </c>
      <c r="T40" s="89">
        <v>0</v>
      </c>
      <c r="W40" s="89" t="s">
        <v>109</v>
      </c>
      <c r="X40" s="89" t="s">
        <v>147</v>
      </c>
      <c r="Y40" s="94">
        <v>45699</v>
      </c>
      <c r="Z40" s="95" t="s">
        <v>17</v>
      </c>
      <c r="AA40" s="89">
        <v>93</v>
      </c>
    </row>
    <row r="41" spans="2:27" x14ac:dyDescent="0.3">
      <c r="B41" s="89" t="s">
        <v>109</v>
      </c>
      <c r="C41" s="89" t="s">
        <v>147</v>
      </c>
      <c r="D41" s="94">
        <v>45699</v>
      </c>
      <c r="E41" s="95" t="s">
        <v>92</v>
      </c>
      <c r="F41" s="89">
        <v>0</v>
      </c>
      <c r="I41" s="89" t="s">
        <v>109</v>
      </c>
      <c r="J41" s="89" t="s">
        <v>147</v>
      </c>
      <c r="K41" s="94">
        <v>45699</v>
      </c>
      <c r="L41" s="95" t="s">
        <v>92</v>
      </c>
      <c r="M41" s="89">
        <v>0</v>
      </c>
      <c r="P41" s="87" t="s">
        <v>109</v>
      </c>
      <c r="Q41" s="87" t="s">
        <v>147</v>
      </c>
      <c r="R41" s="93">
        <v>45699</v>
      </c>
      <c r="S41" s="115" t="s">
        <v>92</v>
      </c>
      <c r="T41" s="89">
        <v>0</v>
      </c>
      <c r="W41" s="89" t="s">
        <v>109</v>
      </c>
      <c r="X41" s="89" t="s">
        <v>147</v>
      </c>
      <c r="Y41" s="94">
        <v>45699</v>
      </c>
      <c r="Z41" s="95" t="s">
        <v>92</v>
      </c>
      <c r="AA41" s="89">
        <v>0</v>
      </c>
    </row>
    <row r="42" spans="2:27" x14ac:dyDescent="0.3">
      <c r="B42" s="89" t="s">
        <v>109</v>
      </c>
      <c r="C42" s="89" t="s">
        <v>147</v>
      </c>
      <c r="D42" s="94">
        <v>45699</v>
      </c>
      <c r="E42" s="95" t="s">
        <v>16</v>
      </c>
      <c r="F42" s="89">
        <v>0</v>
      </c>
      <c r="I42" s="89" t="s">
        <v>109</v>
      </c>
      <c r="J42" s="89" t="s">
        <v>147</v>
      </c>
      <c r="K42" s="94">
        <v>45699</v>
      </c>
      <c r="L42" s="95" t="s">
        <v>16</v>
      </c>
      <c r="M42" s="89">
        <v>0</v>
      </c>
      <c r="P42" s="86" t="s">
        <v>109</v>
      </c>
      <c r="Q42" s="86" t="s">
        <v>147</v>
      </c>
      <c r="R42" s="92">
        <v>45699</v>
      </c>
      <c r="S42" s="114" t="s">
        <v>16</v>
      </c>
      <c r="T42" s="89">
        <v>0</v>
      </c>
      <c r="W42" s="89" t="s">
        <v>109</v>
      </c>
      <c r="X42" s="89" t="s">
        <v>147</v>
      </c>
      <c r="Y42" s="94">
        <v>45699</v>
      </c>
      <c r="Z42" s="95" t="s">
        <v>16</v>
      </c>
      <c r="AA42" s="89">
        <v>0</v>
      </c>
    </row>
    <row r="43" spans="2:27" x14ac:dyDescent="0.3">
      <c r="B43" s="89" t="s">
        <v>109</v>
      </c>
      <c r="C43" s="89" t="s">
        <v>147</v>
      </c>
      <c r="D43" s="94">
        <v>45699</v>
      </c>
      <c r="E43" s="95" t="s">
        <v>20</v>
      </c>
      <c r="F43" s="89">
        <v>0</v>
      </c>
      <c r="I43" s="89" t="s">
        <v>109</v>
      </c>
      <c r="J43" s="89" t="s">
        <v>147</v>
      </c>
      <c r="K43" s="94">
        <v>45699</v>
      </c>
      <c r="L43" s="95" t="s">
        <v>20</v>
      </c>
      <c r="M43" s="89">
        <v>0</v>
      </c>
      <c r="P43" s="87" t="s">
        <v>109</v>
      </c>
      <c r="Q43" s="87" t="s">
        <v>147</v>
      </c>
      <c r="R43" s="93">
        <v>45699</v>
      </c>
      <c r="S43" s="115" t="s">
        <v>20</v>
      </c>
      <c r="T43" s="89">
        <v>0</v>
      </c>
      <c r="W43" s="89" t="s">
        <v>109</v>
      </c>
      <c r="X43" s="89" t="s">
        <v>147</v>
      </c>
      <c r="Y43" s="94">
        <v>45699</v>
      </c>
      <c r="Z43" s="95" t="s">
        <v>20</v>
      </c>
      <c r="AA43" s="89">
        <v>0</v>
      </c>
    </row>
    <row r="44" spans="2:27" x14ac:dyDescent="0.3">
      <c r="B44" s="89" t="s">
        <v>109</v>
      </c>
      <c r="C44" s="89" t="s">
        <v>147</v>
      </c>
      <c r="D44" s="94">
        <v>45699</v>
      </c>
      <c r="E44" s="95" t="s">
        <v>95</v>
      </c>
      <c r="F44" s="89">
        <v>0</v>
      </c>
      <c r="I44" s="89" t="s">
        <v>109</v>
      </c>
      <c r="J44" s="89" t="s">
        <v>147</v>
      </c>
      <c r="K44" s="94">
        <v>45699</v>
      </c>
      <c r="L44" s="95" t="s">
        <v>95</v>
      </c>
      <c r="M44" s="89">
        <v>0</v>
      </c>
      <c r="P44" s="86" t="s">
        <v>109</v>
      </c>
      <c r="Q44" s="86" t="s">
        <v>147</v>
      </c>
      <c r="R44" s="92">
        <v>45699</v>
      </c>
      <c r="S44" s="114" t="s">
        <v>95</v>
      </c>
      <c r="T44" s="89">
        <v>0</v>
      </c>
      <c r="W44" s="89" t="s">
        <v>109</v>
      </c>
      <c r="X44" s="89" t="s">
        <v>147</v>
      </c>
      <c r="Y44" s="94">
        <v>45699</v>
      </c>
      <c r="Z44" s="95" t="s">
        <v>95</v>
      </c>
      <c r="AA44" s="89">
        <v>0</v>
      </c>
    </row>
    <row r="45" spans="2:27" x14ac:dyDescent="0.3">
      <c r="B45" s="89" t="s">
        <v>109</v>
      </c>
      <c r="C45" s="89" t="s">
        <v>147</v>
      </c>
      <c r="D45" s="94">
        <v>45699</v>
      </c>
      <c r="E45" s="95" t="s">
        <v>100</v>
      </c>
      <c r="F45" s="89">
        <v>0</v>
      </c>
      <c r="I45" s="89" t="s">
        <v>109</v>
      </c>
      <c r="J45" s="89" t="s">
        <v>147</v>
      </c>
      <c r="K45" s="94">
        <v>45699</v>
      </c>
      <c r="L45" s="95" t="s">
        <v>100</v>
      </c>
      <c r="M45" s="89">
        <v>0</v>
      </c>
      <c r="P45" s="87" t="s">
        <v>109</v>
      </c>
      <c r="Q45" s="87" t="s">
        <v>147</v>
      </c>
      <c r="R45" s="93">
        <v>45699</v>
      </c>
      <c r="S45" s="115" t="s">
        <v>100</v>
      </c>
      <c r="T45" s="89">
        <v>0</v>
      </c>
      <c r="W45" s="89" t="s">
        <v>109</v>
      </c>
      <c r="X45" s="89" t="s">
        <v>147</v>
      </c>
      <c r="Y45" s="94">
        <v>45699</v>
      </c>
      <c r="Z45" s="95" t="s">
        <v>100</v>
      </c>
      <c r="AA45" s="89">
        <v>0</v>
      </c>
    </row>
    <row r="46" spans="2:27" x14ac:dyDescent="0.3">
      <c r="B46" s="89" t="s">
        <v>109</v>
      </c>
      <c r="C46" s="89" t="s">
        <v>147</v>
      </c>
      <c r="D46" s="94">
        <v>45699</v>
      </c>
      <c r="E46" s="95" t="s">
        <v>103</v>
      </c>
      <c r="F46" s="89">
        <v>0</v>
      </c>
      <c r="I46" s="89" t="s">
        <v>109</v>
      </c>
      <c r="J46" s="89" t="s">
        <v>147</v>
      </c>
      <c r="K46" s="94">
        <v>45699</v>
      </c>
      <c r="L46" s="95" t="s">
        <v>103</v>
      </c>
      <c r="M46" s="89">
        <v>0</v>
      </c>
      <c r="P46" s="86" t="s">
        <v>109</v>
      </c>
      <c r="Q46" s="86" t="s">
        <v>147</v>
      </c>
      <c r="R46" s="92">
        <v>45699</v>
      </c>
      <c r="S46" s="114" t="s">
        <v>103</v>
      </c>
      <c r="T46" s="89">
        <v>0</v>
      </c>
      <c r="W46" s="89" t="s">
        <v>109</v>
      </c>
      <c r="X46" s="89" t="s">
        <v>147</v>
      </c>
      <c r="Y46" s="94">
        <v>45699</v>
      </c>
      <c r="Z46" s="95" t="s">
        <v>103</v>
      </c>
      <c r="AA46" s="89">
        <v>0</v>
      </c>
    </row>
    <row r="47" spans="2:27" x14ac:dyDescent="0.3">
      <c r="B47" s="89" t="s">
        <v>109</v>
      </c>
      <c r="C47" s="89" t="s">
        <v>147</v>
      </c>
      <c r="D47" s="94">
        <v>45699</v>
      </c>
      <c r="E47" s="95" t="s">
        <v>97</v>
      </c>
      <c r="F47" s="89">
        <v>0</v>
      </c>
      <c r="I47" s="89" t="s">
        <v>109</v>
      </c>
      <c r="J47" s="89" t="s">
        <v>147</v>
      </c>
      <c r="K47" s="94">
        <v>45699</v>
      </c>
      <c r="L47" s="95" t="s">
        <v>97</v>
      </c>
      <c r="M47" s="89">
        <v>0</v>
      </c>
      <c r="P47" s="87" t="s">
        <v>109</v>
      </c>
      <c r="Q47" s="87" t="s">
        <v>147</v>
      </c>
      <c r="R47" s="93">
        <v>45699</v>
      </c>
      <c r="S47" s="115" t="s">
        <v>97</v>
      </c>
      <c r="T47" s="89">
        <v>0</v>
      </c>
      <c r="W47" s="89" t="s">
        <v>109</v>
      </c>
      <c r="X47" s="89" t="s">
        <v>147</v>
      </c>
      <c r="Y47" s="94">
        <v>45699</v>
      </c>
      <c r="Z47" s="95" t="s">
        <v>97</v>
      </c>
      <c r="AA47" s="89">
        <v>0</v>
      </c>
    </row>
    <row r="48" spans="2:27" x14ac:dyDescent="0.3">
      <c r="B48" s="89" t="s">
        <v>109</v>
      </c>
      <c r="C48" s="89" t="s">
        <v>147</v>
      </c>
      <c r="D48" s="94">
        <v>45699</v>
      </c>
      <c r="E48" s="95" t="s">
        <v>96</v>
      </c>
      <c r="F48" s="89">
        <v>0</v>
      </c>
      <c r="I48" s="89" t="s">
        <v>109</v>
      </c>
      <c r="J48" s="89" t="s">
        <v>147</v>
      </c>
      <c r="K48" s="94">
        <v>45699</v>
      </c>
      <c r="L48" s="95" t="s">
        <v>96</v>
      </c>
      <c r="M48" s="89">
        <v>0</v>
      </c>
      <c r="P48" s="86" t="s">
        <v>109</v>
      </c>
      <c r="Q48" s="86" t="s">
        <v>147</v>
      </c>
      <c r="R48" s="92">
        <v>45699</v>
      </c>
      <c r="S48" s="114" t="s">
        <v>96</v>
      </c>
      <c r="T48" s="89">
        <v>0</v>
      </c>
      <c r="W48" s="89" t="s">
        <v>109</v>
      </c>
      <c r="X48" s="89" t="s">
        <v>147</v>
      </c>
      <c r="Y48" s="94">
        <v>45699</v>
      </c>
      <c r="Z48" s="95" t="s">
        <v>96</v>
      </c>
      <c r="AA48" s="89">
        <v>0</v>
      </c>
    </row>
    <row r="49" spans="2:27" x14ac:dyDescent="0.3">
      <c r="B49" s="89" t="s">
        <v>109</v>
      </c>
      <c r="C49" s="89" t="s">
        <v>147</v>
      </c>
      <c r="D49" s="94">
        <v>45699</v>
      </c>
      <c r="E49" s="96" t="s">
        <v>161</v>
      </c>
      <c r="F49" s="89">
        <v>0</v>
      </c>
      <c r="I49" s="89" t="s">
        <v>109</v>
      </c>
      <c r="J49" s="89" t="s">
        <v>147</v>
      </c>
      <c r="K49" s="94">
        <v>45699</v>
      </c>
      <c r="L49" s="95" t="s">
        <v>161</v>
      </c>
      <c r="M49" s="89">
        <v>67</v>
      </c>
      <c r="P49" s="87" t="s">
        <v>109</v>
      </c>
      <c r="Q49" s="87" t="s">
        <v>147</v>
      </c>
      <c r="R49" s="93">
        <v>45699</v>
      </c>
      <c r="S49" s="115" t="s">
        <v>161</v>
      </c>
      <c r="T49" s="89">
        <v>0</v>
      </c>
      <c r="W49" s="89" t="s">
        <v>109</v>
      </c>
      <c r="X49" s="89" t="s">
        <v>147</v>
      </c>
      <c r="Y49" s="94">
        <v>45699</v>
      </c>
      <c r="Z49" s="95" t="s">
        <v>161</v>
      </c>
      <c r="AA49" s="89">
        <v>0</v>
      </c>
    </row>
    <row r="50" spans="2:27" x14ac:dyDescent="0.3">
      <c r="B50" s="89" t="s">
        <v>109</v>
      </c>
      <c r="C50" s="89" t="s">
        <v>147</v>
      </c>
      <c r="D50" s="94">
        <v>45700</v>
      </c>
      <c r="E50" s="95" t="s">
        <v>93</v>
      </c>
      <c r="F50" s="89">
        <v>0</v>
      </c>
      <c r="I50" s="89" t="s">
        <v>109</v>
      </c>
      <c r="J50" s="89" t="s">
        <v>147</v>
      </c>
      <c r="K50" s="94">
        <v>45700</v>
      </c>
      <c r="L50" s="95" t="s">
        <v>93</v>
      </c>
      <c r="M50" s="89">
        <v>0</v>
      </c>
      <c r="P50" s="86" t="s">
        <v>109</v>
      </c>
      <c r="Q50" s="86" t="s">
        <v>147</v>
      </c>
      <c r="R50" s="92">
        <v>45700</v>
      </c>
      <c r="S50" s="114" t="s">
        <v>93</v>
      </c>
      <c r="T50" s="89">
        <v>0</v>
      </c>
      <c r="W50" s="89" t="s">
        <v>109</v>
      </c>
      <c r="X50" s="89" t="s">
        <v>147</v>
      </c>
      <c r="Y50" s="94">
        <v>45700</v>
      </c>
      <c r="Z50" s="95" t="s">
        <v>93</v>
      </c>
      <c r="AA50" s="89">
        <v>0</v>
      </c>
    </row>
    <row r="51" spans="2:27" x14ac:dyDescent="0.3">
      <c r="B51" s="89" t="s">
        <v>109</v>
      </c>
      <c r="C51" s="89" t="s">
        <v>147</v>
      </c>
      <c r="D51" s="94">
        <v>45700</v>
      </c>
      <c r="E51" s="95" t="s">
        <v>17</v>
      </c>
      <c r="F51" s="89">
        <v>0</v>
      </c>
      <c r="I51" s="89" t="s">
        <v>109</v>
      </c>
      <c r="J51" s="89" t="s">
        <v>147</v>
      </c>
      <c r="K51" s="94">
        <v>45700</v>
      </c>
      <c r="L51" s="95" t="s">
        <v>17</v>
      </c>
      <c r="M51" s="89">
        <v>0</v>
      </c>
      <c r="P51" s="87" t="s">
        <v>109</v>
      </c>
      <c r="Q51" s="87" t="s">
        <v>147</v>
      </c>
      <c r="R51" s="93">
        <v>45700</v>
      </c>
      <c r="S51" s="115" t="s">
        <v>17</v>
      </c>
      <c r="T51" s="89">
        <v>0</v>
      </c>
      <c r="W51" s="89" t="s">
        <v>109</v>
      </c>
      <c r="X51" s="89" t="s">
        <v>147</v>
      </c>
      <c r="Y51" s="94">
        <v>45700</v>
      </c>
      <c r="Z51" s="95" t="s">
        <v>17</v>
      </c>
      <c r="AA51" s="89">
        <v>0</v>
      </c>
    </row>
    <row r="52" spans="2:27" x14ac:dyDescent="0.3">
      <c r="B52" s="89" t="s">
        <v>109</v>
      </c>
      <c r="C52" s="89" t="s">
        <v>147</v>
      </c>
      <c r="D52" s="94">
        <v>45700</v>
      </c>
      <c r="E52" s="95" t="s">
        <v>92</v>
      </c>
      <c r="F52" s="89">
        <v>0</v>
      </c>
      <c r="I52" s="89" t="s">
        <v>109</v>
      </c>
      <c r="J52" s="89" t="s">
        <v>147</v>
      </c>
      <c r="K52" s="94">
        <v>45700</v>
      </c>
      <c r="L52" s="95" t="s">
        <v>92</v>
      </c>
      <c r="M52" s="89">
        <v>0</v>
      </c>
      <c r="P52" s="86" t="s">
        <v>109</v>
      </c>
      <c r="Q52" s="86" t="s">
        <v>147</v>
      </c>
      <c r="R52" s="92">
        <v>45700</v>
      </c>
      <c r="S52" s="114" t="s">
        <v>92</v>
      </c>
      <c r="T52" s="89">
        <v>0</v>
      </c>
      <c r="W52" s="89" t="s">
        <v>109</v>
      </c>
      <c r="X52" s="89" t="s">
        <v>147</v>
      </c>
      <c r="Y52" s="94">
        <v>45700</v>
      </c>
      <c r="Z52" s="95" t="s">
        <v>92</v>
      </c>
      <c r="AA52" s="89">
        <v>0</v>
      </c>
    </row>
    <row r="53" spans="2:27" x14ac:dyDescent="0.3">
      <c r="B53" s="89" t="s">
        <v>109</v>
      </c>
      <c r="C53" s="89" t="s">
        <v>147</v>
      </c>
      <c r="D53" s="94">
        <v>45700</v>
      </c>
      <c r="E53" s="95" t="s">
        <v>16</v>
      </c>
      <c r="F53" s="89">
        <v>0</v>
      </c>
      <c r="I53" s="89" t="s">
        <v>109</v>
      </c>
      <c r="J53" s="89" t="s">
        <v>147</v>
      </c>
      <c r="K53" s="94">
        <v>45700</v>
      </c>
      <c r="L53" s="95" t="s">
        <v>16</v>
      </c>
      <c r="M53" s="89">
        <v>0</v>
      </c>
      <c r="P53" s="87" t="s">
        <v>109</v>
      </c>
      <c r="Q53" s="87" t="s">
        <v>147</v>
      </c>
      <c r="R53" s="93">
        <v>45700</v>
      </c>
      <c r="S53" s="115" t="s">
        <v>16</v>
      </c>
      <c r="T53" s="89">
        <v>0</v>
      </c>
      <c r="W53" s="89" t="s">
        <v>109</v>
      </c>
      <c r="X53" s="89" t="s">
        <v>147</v>
      </c>
      <c r="Y53" s="94">
        <v>45700</v>
      </c>
      <c r="Z53" s="95" t="s">
        <v>16</v>
      </c>
      <c r="AA53" s="89">
        <v>0</v>
      </c>
    </row>
    <row r="54" spans="2:27" x14ac:dyDescent="0.3">
      <c r="B54" s="89" t="s">
        <v>109</v>
      </c>
      <c r="C54" s="89" t="s">
        <v>147</v>
      </c>
      <c r="D54" s="94">
        <v>45700</v>
      </c>
      <c r="E54" s="95" t="s">
        <v>20</v>
      </c>
      <c r="F54" s="89">
        <v>0</v>
      </c>
      <c r="I54" s="89" t="s">
        <v>109</v>
      </c>
      <c r="J54" s="89" t="s">
        <v>147</v>
      </c>
      <c r="K54" s="94">
        <v>45700</v>
      </c>
      <c r="L54" s="95" t="s">
        <v>20</v>
      </c>
      <c r="M54" s="89">
        <v>0</v>
      </c>
      <c r="P54" s="86" t="s">
        <v>109</v>
      </c>
      <c r="Q54" s="86" t="s">
        <v>147</v>
      </c>
      <c r="R54" s="92">
        <v>45700</v>
      </c>
      <c r="S54" s="114" t="s">
        <v>20</v>
      </c>
      <c r="T54" s="89">
        <v>0</v>
      </c>
      <c r="W54" s="89" t="s">
        <v>109</v>
      </c>
      <c r="X54" s="89" t="s">
        <v>147</v>
      </c>
      <c r="Y54" s="94">
        <v>45700</v>
      </c>
      <c r="Z54" s="95" t="s">
        <v>20</v>
      </c>
      <c r="AA54" s="89">
        <v>0</v>
      </c>
    </row>
    <row r="55" spans="2:27" x14ac:dyDescent="0.3">
      <c r="B55" s="89" t="s">
        <v>109</v>
      </c>
      <c r="C55" s="89" t="s">
        <v>147</v>
      </c>
      <c r="D55" s="94">
        <v>45700</v>
      </c>
      <c r="E55" s="95" t="s">
        <v>95</v>
      </c>
      <c r="F55" s="89">
        <v>0</v>
      </c>
      <c r="I55" s="89" t="s">
        <v>109</v>
      </c>
      <c r="J55" s="89" t="s">
        <v>147</v>
      </c>
      <c r="K55" s="94">
        <v>45700</v>
      </c>
      <c r="L55" s="95" t="s">
        <v>95</v>
      </c>
      <c r="M55" s="89">
        <v>0</v>
      </c>
      <c r="P55" s="87" t="s">
        <v>109</v>
      </c>
      <c r="Q55" s="87" t="s">
        <v>147</v>
      </c>
      <c r="R55" s="93">
        <v>45700</v>
      </c>
      <c r="S55" s="115" t="s">
        <v>95</v>
      </c>
      <c r="T55" s="89">
        <v>0</v>
      </c>
      <c r="W55" s="89" t="s">
        <v>109</v>
      </c>
      <c r="X55" s="89" t="s">
        <v>147</v>
      </c>
      <c r="Y55" s="94">
        <v>45700</v>
      </c>
      <c r="Z55" s="95" t="s">
        <v>95</v>
      </c>
      <c r="AA55" s="89">
        <v>0</v>
      </c>
    </row>
    <row r="56" spans="2:27" x14ac:dyDescent="0.3">
      <c r="B56" s="89" t="s">
        <v>109</v>
      </c>
      <c r="C56" s="89" t="s">
        <v>147</v>
      </c>
      <c r="D56" s="94">
        <v>45700</v>
      </c>
      <c r="E56" s="95" t="s">
        <v>100</v>
      </c>
      <c r="F56" s="89">
        <v>0</v>
      </c>
      <c r="I56" s="89" t="s">
        <v>109</v>
      </c>
      <c r="J56" s="89" t="s">
        <v>147</v>
      </c>
      <c r="K56" s="94">
        <v>45700</v>
      </c>
      <c r="L56" s="95" t="s">
        <v>100</v>
      </c>
      <c r="M56" s="89">
        <v>0</v>
      </c>
      <c r="P56" s="86" t="s">
        <v>109</v>
      </c>
      <c r="Q56" s="86" t="s">
        <v>147</v>
      </c>
      <c r="R56" s="92">
        <v>45700</v>
      </c>
      <c r="S56" s="114" t="s">
        <v>100</v>
      </c>
      <c r="T56" s="89">
        <v>0</v>
      </c>
      <c r="W56" s="89" t="s">
        <v>109</v>
      </c>
      <c r="X56" s="89" t="s">
        <v>147</v>
      </c>
      <c r="Y56" s="94">
        <v>45700</v>
      </c>
      <c r="Z56" s="95" t="s">
        <v>100</v>
      </c>
      <c r="AA56" s="89">
        <v>0</v>
      </c>
    </row>
    <row r="57" spans="2:27" x14ac:dyDescent="0.3">
      <c r="B57" s="89" t="s">
        <v>109</v>
      </c>
      <c r="C57" s="89" t="s">
        <v>147</v>
      </c>
      <c r="D57" s="94">
        <v>45700</v>
      </c>
      <c r="E57" s="95" t="s">
        <v>103</v>
      </c>
      <c r="F57" s="89">
        <v>0</v>
      </c>
      <c r="I57" s="89" t="s">
        <v>109</v>
      </c>
      <c r="J57" s="89" t="s">
        <v>147</v>
      </c>
      <c r="K57" s="94">
        <v>45700</v>
      </c>
      <c r="L57" s="95" t="s">
        <v>103</v>
      </c>
      <c r="M57" s="89">
        <v>0</v>
      </c>
      <c r="P57" s="87" t="s">
        <v>109</v>
      </c>
      <c r="Q57" s="87" t="s">
        <v>147</v>
      </c>
      <c r="R57" s="93">
        <v>45700</v>
      </c>
      <c r="S57" s="115" t="s">
        <v>103</v>
      </c>
      <c r="T57" s="89">
        <v>0</v>
      </c>
      <c r="W57" s="89" t="s">
        <v>109</v>
      </c>
      <c r="X57" s="89" t="s">
        <v>147</v>
      </c>
      <c r="Y57" s="94">
        <v>45700</v>
      </c>
      <c r="Z57" s="95" t="s">
        <v>103</v>
      </c>
      <c r="AA57" s="89">
        <v>0</v>
      </c>
    </row>
    <row r="58" spans="2:27" x14ac:dyDescent="0.3">
      <c r="B58" s="89" t="s">
        <v>109</v>
      </c>
      <c r="C58" s="89" t="s">
        <v>147</v>
      </c>
      <c r="D58" s="94">
        <v>45700</v>
      </c>
      <c r="E58" s="95" t="s">
        <v>97</v>
      </c>
      <c r="F58" s="89">
        <v>0</v>
      </c>
      <c r="I58" s="89" t="s">
        <v>109</v>
      </c>
      <c r="J58" s="89" t="s">
        <v>147</v>
      </c>
      <c r="K58" s="94">
        <v>45700</v>
      </c>
      <c r="L58" s="95" t="s">
        <v>97</v>
      </c>
      <c r="M58" s="89">
        <v>0</v>
      </c>
      <c r="P58" s="86" t="s">
        <v>109</v>
      </c>
      <c r="Q58" s="86" t="s">
        <v>147</v>
      </c>
      <c r="R58" s="92">
        <v>45700</v>
      </c>
      <c r="S58" s="114" t="s">
        <v>97</v>
      </c>
      <c r="T58" s="89">
        <v>0</v>
      </c>
      <c r="W58" s="89" t="s">
        <v>109</v>
      </c>
      <c r="X58" s="89" t="s">
        <v>147</v>
      </c>
      <c r="Y58" s="94">
        <v>45700</v>
      </c>
      <c r="Z58" s="95" t="s">
        <v>97</v>
      </c>
      <c r="AA58" s="89">
        <v>0</v>
      </c>
    </row>
    <row r="59" spans="2:27" x14ac:dyDescent="0.3">
      <c r="B59" s="89" t="s">
        <v>109</v>
      </c>
      <c r="C59" s="89" t="s">
        <v>147</v>
      </c>
      <c r="D59" s="94">
        <v>45700</v>
      </c>
      <c r="E59" s="95" t="s">
        <v>96</v>
      </c>
      <c r="F59" s="89">
        <v>0</v>
      </c>
      <c r="I59" s="89" t="s">
        <v>109</v>
      </c>
      <c r="J59" s="89" t="s">
        <v>147</v>
      </c>
      <c r="K59" s="94">
        <v>45700</v>
      </c>
      <c r="L59" s="95" t="s">
        <v>96</v>
      </c>
      <c r="M59" s="89">
        <v>0</v>
      </c>
      <c r="P59" s="87" t="s">
        <v>109</v>
      </c>
      <c r="Q59" s="87" t="s">
        <v>147</v>
      </c>
      <c r="R59" s="93">
        <v>45700</v>
      </c>
      <c r="S59" s="115" t="s">
        <v>96</v>
      </c>
      <c r="T59" s="89">
        <v>0</v>
      </c>
      <c r="W59" s="89" t="s">
        <v>109</v>
      </c>
      <c r="X59" s="89" t="s">
        <v>147</v>
      </c>
      <c r="Y59" s="94">
        <v>45700</v>
      </c>
      <c r="Z59" s="95" t="s">
        <v>96</v>
      </c>
      <c r="AA59" s="89">
        <v>0</v>
      </c>
    </row>
    <row r="60" spans="2:27" x14ac:dyDescent="0.3">
      <c r="B60" s="89" t="s">
        <v>109</v>
      </c>
      <c r="C60" s="89" t="s">
        <v>147</v>
      </c>
      <c r="D60" s="94">
        <v>45700</v>
      </c>
      <c r="E60" s="96" t="s">
        <v>161</v>
      </c>
      <c r="F60" s="89">
        <v>0</v>
      </c>
      <c r="I60" s="89" t="s">
        <v>109</v>
      </c>
      <c r="J60" s="89" t="s">
        <v>147</v>
      </c>
      <c r="K60" s="94">
        <v>45700</v>
      </c>
      <c r="L60" s="95" t="s">
        <v>161</v>
      </c>
      <c r="M60" s="89">
        <v>0</v>
      </c>
      <c r="P60" s="86" t="s">
        <v>109</v>
      </c>
      <c r="Q60" s="86" t="s">
        <v>147</v>
      </c>
      <c r="R60" s="92">
        <v>45700</v>
      </c>
      <c r="S60" s="114" t="s">
        <v>161</v>
      </c>
      <c r="T60" s="89">
        <v>0</v>
      </c>
      <c r="W60" s="89" t="s">
        <v>109</v>
      </c>
      <c r="X60" s="89" t="s">
        <v>147</v>
      </c>
      <c r="Y60" s="94">
        <v>45700</v>
      </c>
      <c r="Z60" s="95" t="s">
        <v>161</v>
      </c>
      <c r="AA60" s="89">
        <v>61</v>
      </c>
    </row>
    <row r="61" spans="2:27" x14ac:dyDescent="0.3">
      <c r="B61" s="89" t="s">
        <v>109</v>
      </c>
      <c r="C61" s="89" t="s">
        <v>147</v>
      </c>
      <c r="D61" s="94">
        <v>45701</v>
      </c>
      <c r="E61" s="95" t="s">
        <v>93</v>
      </c>
      <c r="F61" s="89">
        <v>0</v>
      </c>
      <c r="I61" s="89" t="s">
        <v>109</v>
      </c>
      <c r="J61" s="89" t="s">
        <v>147</v>
      </c>
      <c r="K61" s="94">
        <v>45701</v>
      </c>
      <c r="L61" s="95" t="s">
        <v>93</v>
      </c>
      <c r="M61" s="89">
        <v>0</v>
      </c>
      <c r="P61" s="87" t="s">
        <v>109</v>
      </c>
      <c r="Q61" s="87" t="s">
        <v>147</v>
      </c>
      <c r="R61" s="93">
        <v>45701</v>
      </c>
      <c r="S61" s="115" t="s">
        <v>93</v>
      </c>
      <c r="T61" s="89">
        <v>0</v>
      </c>
      <c r="W61" s="89" t="s">
        <v>109</v>
      </c>
      <c r="X61" s="89" t="s">
        <v>147</v>
      </c>
      <c r="Y61" s="94">
        <v>45701</v>
      </c>
      <c r="Z61" s="95" t="s">
        <v>93</v>
      </c>
      <c r="AA61" s="89">
        <v>0</v>
      </c>
    </row>
    <row r="62" spans="2:27" x14ac:dyDescent="0.3">
      <c r="B62" s="89" t="s">
        <v>109</v>
      </c>
      <c r="C62" s="89" t="s">
        <v>147</v>
      </c>
      <c r="D62" s="94">
        <v>45701</v>
      </c>
      <c r="E62" s="95" t="s">
        <v>17</v>
      </c>
      <c r="F62" s="89">
        <v>0</v>
      </c>
      <c r="I62" s="89" t="s">
        <v>109</v>
      </c>
      <c r="J62" s="89" t="s">
        <v>147</v>
      </c>
      <c r="K62" s="94">
        <v>45701</v>
      </c>
      <c r="L62" s="95" t="s">
        <v>17</v>
      </c>
      <c r="M62" s="89">
        <v>0</v>
      </c>
      <c r="P62" s="86" t="s">
        <v>109</v>
      </c>
      <c r="Q62" s="86" t="s">
        <v>147</v>
      </c>
      <c r="R62" s="92">
        <v>45701</v>
      </c>
      <c r="S62" s="114" t="s">
        <v>17</v>
      </c>
      <c r="T62" s="89">
        <v>0</v>
      </c>
      <c r="W62" s="89" t="s">
        <v>109</v>
      </c>
      <c r="X62" s="89" t="s">
        <v>147</v>
      </c>
      <c r="Y62" s="94">
        <v>45701</v>
      </c>
      <c r="Z62" s="95" t="s">
        <v>17</v>
      </c>
      <c r="AA62" s="89">
        <v>0</v>
      </c>
    </row>
    <row r="63" spans="2:27" x14ac:dyDescent="0.3">
      <c r="B63" s="89" t="s">
        <v>109</v>
      </c>
      <c r="C63" s="89" t="s">
        <v>147</v>
      </c>
      <c r="D63" s="94">
        <v>45701</v>
      </c>
      <c r="E63" s="95" t="s">
        <v>92</v>
      </c>
      <c r="F63" s="89">
        <v>0</v>
      </c>
      <c r="I63" s="89" t="s">
        <v>109</v>
      </c>
      <c r="J63" s="89" t="s">
        <v>147</v>
      </c>
      <c r="K63" s="94">
        <v>45701</v>
      </c>
      <c r="L63" s="95" t="s">
        <v>92</v>
      </c>
      <c r="M63" s="89">
        <v>37.299999999999997</v>
      </c>
      <c r="P63" s="87" t="s">
        <v>109</v>
      </c>
      <c r="Q63" s="87" t="s">
        <v>147</v>
      </c>
      <c r="R63" s="93">
        <v>45701</v>
      </c>
      <c r="S63" s="115" t="s">
        <v>92</v>
      </c>
      <c r="T63" s="89">
        <v>0</v>
      </c>
      <c r="W63" s="89" t="s">
        <v>109</v>
      </c>
      <c r="X63" s="89" t="s">
        <v>147</v>
      </c>
      <c r="Y63" s="94">
        <v>45701</v>
      </c>
      <c r="Z63" s="95" t="s">
        <v>92</v>
      </c>
      <c r="AA63" s="89">
        <v>0</v>
      </c>
    </row>
    <row r="64" spans="2:27" x14ac:dyDescent="0.3">
      <c r="B64" s="89" t="s">
        <v>109</v>
      </c>
      <c r="C64" s="89" t="s">
        <v>147</v>
      </c>
      <c r="D64" s="94">
        <v>45701</v>
      </c>
      <c r="E64" s="95" t="s">
        <v>16</v>
      </c>
      <c r="F64" s="89">
        <v>0</v>
      </c>
      <c r="I64" s="89" t="s">
        <v>109</v>
      </c>
      <c r="J64" s="89" t="s">
        <v>147</v>
      </c>
      <c r="K64" s="94">
        <v>45701</v>
      </c>
      <c r="L64" s="95" t="s">
        <v>16</v>
      </c>
      <c r="M64" s="89">
        <v>0</v>
      </c>
      <c r="P64" s="86" t="s">
        <v>109</v>
      </c>
      <c r="Q64" s="86" t="s">
        <v>147</v>
      </c>
      <c r="R64" s="92">
        <v>45701</v>
      </c>
      <c r="S64" s="114" t="s">
        <v>16</v>
      </c>
      <c r="T64" s="89">
        <v>0</v>
      </c>
      <c r="W64" s="89" t="s">
        <v>109</v>
      </c>
      <c r="X64" s="89" t="s">
        <v>147</v>
      </c>
      <c r="Y64" s="94">
        <v>45701</v>
      </c>
      <c r="Z64" s="95" t="s">
        <v>16</v>
      </c>
      <c r="AA64" s="89">
        <v>0</v>
      </c>
    </row>
    <row r="65" spans="2:27" x14ac:dyDescent="0.3">
      <c r="B65" s="89" t="s">
        <v>109</v>
      </c>
      <c r="C65" s="89" t="s">
        <v>147</v>
      </c>
      <c r="D65" s="94">
        <v>45701</v>
      </c>
      <c r="E65" s="95" t="s">
        <v>20</v>
      </c>
      <c r="F65" s="89">
        <v>0</v>
      </c>
      <c r="I65" s="89" t="s">
        <v>109</v>
      </c>
      <c r="J65" s="89" t="s">
        <v>147</v>
      </c>
      <c r="K65" s="94">
        <v>45701</v>
      </c>
      <c r="L65" s="95" t="s">
        <v>20</v>
      </c>
      <c r="M65" s="89">
        <v>0</v>
      </c>
      <c r="P65" s="87" t="s">
        <v>109</v>
      </c>
      <c r="Q65" s="87" t="s">
        <v>147</v>
      </c>
      <c r="R65" s="93">
        <v>45701</v>
      </c>
      <c r="S65" s="115" t="s">
        <v>20</v>
      </c>
      <c r="T65" s="89">
        <v>0</v>
      </c>
      <c r="W65" s="89" t="s">
        <v>109</v>
      </c>
      <c r="X65" s="89" t="s">
        <v>147</v>
      </c>
      <c r="Y65" s="94">
        <v>45701</v>
      </c>
      <c r="Z65" s="95" t="s">
        <v>20</v>
      </c>
      <c r="AA65" s="89">
        <v>0</v>
      </c>
    </row>
    <row r="66" spans="2:27" x14ac:dyDescent="0.3">
      <c r="B66" s="89" t="s">
        <v>109</v>
      </c>
      <c r="C66" s="89" t="s">
        <v>147</v>
      </c>
      <c r="D66" s="94">
        <v>45701</v>
      </c>
      <c r="E66" s="95" t="s">
        <v>95</v>
      </c>
      <c r="F66" s="89">
        <v>0</v>
      </c>
      <c r="I66" s="89" t="s">
        <v>109</v>
      </c>
      <c r="J66" s="89" t="s">
        <v>147</v>
      </c>
      <c r="K66" s="94">
        <v>45701</v>
      </c>
      <c r="L66" s="95" t="s">
        <v>95</v>
      </c>
      <c r="M66" s="89">
        <v>0</v>
      </c>
      <c r="P66" s="86" t="s">
        <v>109</v>
      </c>
      <c r="Q66" s="86" t="s">
        <v>147</v>
      </c>
      <c r="R66" s="92">
        <v>45701</v>
      </c>
      <c r="S66" s="114" t="s">
        <v>95</v>
      </c>
      <c r="T66" s="89">
        <v>0</v>
      </c>
      <c r="W66" s="89" t="s">
        <v>109</v>
      </c>
      <c r="X66" s="89" t="s">
        <v>147</v>
      </c>
      <c r="Y66" s="94">
        <v>45701</v>
      </c>
      <c r="Z66" s="95" t="s">
        <v>95</v>
      </c>
      <c r="AA66" s="89">
        <v>0</v>
      </c>
    </row>
    <row r="67" spans="2:27" x14ac:dyDescent="0.3">
      <c r="B67" s="89" t="s">
        <v>109</v>
      </c>
      <c r="C67" s="89" t="s">
        <v>147</v>
      </c>
      <c r="D67" s="94">
        <v>45701</v>
      </c>
      <c r="E67" s="95" t="s">
        <v>100</v>
      </c>
      <c r="F67" s="89">
        <v>0</v>
      </c>
      <c r="I67" s="89" t="s">
        <v>109</v>
      </c>
      <c r="J67" s="89" t="s">
        <v>147</v>
      </c>
      <c r="K67" s="94">
        <v>45701</v>
      </c>
      <c r="L67" s="95" t="s">
        <v>100</v>
      </c>
      <c r="M67" s="89">
        <v>0</v>
      </c>
      <c r="P67" s="87" t="s">
        <v>109</v>
      </c>
      <c r="Q67" s="87" t="s">
        <v>147</v>
      </c>
      <c r="R67" s="93">
        <v>45701</v>
      </c>
      <c r="S67" s="115" t="s">
        <v>100</v>
      </c>
      <c r="T67" s="89">
        <v>0</v>
      </c>
      <c r="W67" s="89" t="s">
        <v>109</v>
      </c>
      <c r="X67" s="89" t="s">
        <v>147</v>
      </c>
      <c r="Y67" s="94">
        <v>45701</v>
      </c>
      <c r="Z67" s="95" t="s">
        <v>100</v>
      </c>
      <c r="AA67" s="89">
        <v>0</v>
      </c>
    </row>
    <row r="68" spans="2:27" x14ac:dyDescent="0.3">
      <c r="B68" s="89" t="s">
        <v>109</v>
      </c>
      <c r="C68" s="89" t="s">
        <v>147</v>
      </c>
      <c r="D68" s="94">
        <v>45701</v>
      </c>
      <c r="E68" s="95" t="s">
        <v>103</v>
      </c>
      <c r="F68" s="89">
        <v>0</v>
      </c>
      <c r="I68" s="89" t="s">
        <v>109</v>
      </c>
      <c r="J68" s="89" t="s">
        <v>147</v>
      </c>
      <c r="K68" s="94">
        <v>45701</v>
      </c>
      <c r="L68" s="95" t="s">
        <v>103</v>
      </c>
      <c r="M68" s="89">
        <v>0</v>
      </c>
      <c r="P68" s="86" t="s">
        <v>109</v>
      </c>
      <c r="Q68" s="86" t="s">
        <v>147</v>
      </c>
      <c r="R68" s="92">
        <v>45701</v>
      </c>
      <c r="S68" s="114" t="s">
        <v>103</v>
      </c>
      <c r="T68" s="89">
        <v>0</v>
      </c>
      <c r="W68" s="89" t="s">
        <v>109</v>
      </c>
      <c r="X68" s="89" t="s">
        <v>147</v>
      </c>
      <c r="Y68" s="94">
        <v>45701</v>
      </c>
      <c r="Z68" s="95" t="s">
        <v>103</v>
      </c>
      <c r="AA68" s="89">
        <v>0</v>
      </c>
    </row>
    <row r="69" spans="2:27" x14ac:dyDescent="0.3">
      <c r="B69" s="89" t="s">
        <v>109</v>
      </c>
      <c r="C69" s="89" t="s">
        <v>147</v>
      </c>
      <c r="D69" s="94">
        <v>45701</v>
      </c>
      <c r="E69" s="95" t="s">
        <v>97</v>
      </c>
      <c r="F69" s="89">
        <v>0</v>
      </c>
      <c r="I69" s="89" t="s">
        <v>109</v>
      </c>
      <c r="J69" s="89" t="s">
        <v>147</v>
      </c>
      <c r="K69" s="94">
        <v>45701</v>
      </c>
      <c r="L69" s="95" t="s">
        <v>97</v>
      </c>
      <c r="M69" s="89">
        <v>0</v>
      </c>
      <c r="P69" s="87" t="s">
        <v>109</v>
      </c>
      <c r="Q69" s="87" t="s">
        <v>147</v>
      </c>
      <c r="R69" s="93">
        <v>45701</v>
      </c>
      <c r="S69" s="115" t="s">
        <v>97</v>
      </c>
      <c r="T69" s="89">
        <v>0</v>
      </c>
      <c r="W69" s="89" t="s">
        <v>109</v>
      </c>
      <c r="X69" s="89" t="s">
        <v>147</v>
      </c>
      <c r="Y69" s="94">
        <v>45701</v>
      </c>
      <c r="Z69" s="95" t="s">
        <v>97</v>
      </c>
      <c r="AA69" s="89">
        <v>0</v>
      </c>
    </row>
    <row r="70" spans="2:27" x14ac:dyDescent="0.3">
      <c r="B70" s="89" t="s">
        <v>109</v>
      </c>
      <c r="C70" s="89" t="s">
        <v>147</v>
      </c>
      <c r="D70" s="94">
        <v>45701</v>
      </c>
      <c r="E70" s="95" t="s">
        <v>96</v>
      </c>
      <c r="F70" s="89">
        <v>0</v>
      </c>
      <c r="I70" s="89" t="s">
        <v>109</v>
      </c>
      <c r="J70" s="89" t="s">
        <v>147</v>
      </c>
      <c r="K70" s="94">
        <v>45701</v>
      </c>
      <c r="L70" s="95" t="s">
        <v>96</v>
      </c>
      <c r="M70" s="89">
        <v>0</v>
      </c>
      <c r="P70" s="86" t="s">
        <v>109</v>
      </c>
      <c r="Q70" s="86" t="s">
        <v>147</v>
      </c>
      <c r="R70" s="92">
        <v>45701</v>
      </c>
      <c r="S70" s="114" t="s">
        <v>96</v>
      </c>
      <c r="T70" s="89">
        <v>0</v>
      </c>
      <c r="W70" s="89" t="s">
        <v>109</v>
      </c>
      <c r="X70" s="89" t="s">
        <v>147</v>
      </c>
      <c r="Y70" s="94">
        <v>45701</v>
      </c>
      <c r="Z70" s="95" t="s">
        <v>96</v>
      </c>
      <c r="AA70" s="89">
        <v>0</v>
      </c>
    </row>
    <row r="71" spans="2:27" x14ac:dyDescent="0.3">
      <c r="B71" s="89" t="s">
        <v>109</v>
      </c>
      <c r="C71" s="89" t="s">
        <v>147</v>
      </c>
      <c r="D71" s="94">
        <v>45701</v>
      </c>
      <c r="E71" s="96" t="s">
        <v>161</v>
      </c>
      <c r="F71" s="89">
        <v>0</v>
      </c>
      <c r="I71" s="89" t="s">
        <v>109</v>
      </c>
      <c r="J71" s="89" t="s">
        <v>147</v>
      </c>
      <c r="K71" s="94">
        <v>45701</v>
      </c>
      <c r="L71" s="95" t="s">
        <v>161</v>
      </c>
      <c r="M71" s="89">
        <v>48.7</v>
      </c>
      <c r="P71" s="87" t="s">
        <v>109</v>
      </c>
      <c r="Q71" s="87" t="s">
        <v>147</v>
      </c>
      <c r="R71" s="93">
        <v>45701</v>
      </c>
      <c r="S71" s="115" t="s">
        <v>161</v>
      </c>
      <c r="T71" s="89">
        <v>0</v>
      </c>
      <c r="W71" s="89" t="s">
        <v>109</v>
      </c>
      <c r="X71" s="89" t="s">
        <v>147</v>
      </c>
      <c r="Y71" s="94">
        <v>45701</v>
      </c>
      <c r="Z71" s="95" t="s">
        <v>161</v>
      </c>
      <c r="AA71" s="89">
        <v>59</v>
      </c>
    </row>
    <row r="72" spans="2:27" x14ac:dyDescent="0.3">
      <c r="B72" s="89" t="s">
        <v>109</v>
      </c>
      <c r="C72" s="89" t="s">
        <v>147</v>
      </c>
      <c r="D72" s="94">
        <v>45702</v>
      </c>
      <c r="E72" s="95" t="s">
        <v>93</v>
      </c>
      <c r="F72" s="89">
        <v>0</v>
      </c>
      <c r="I72" s="89" t="s">
        <v>109</v>
      </c>
      <c r="J72" s="89" t="s">
        <v>147</v>
      </c>
      <c r="K72" s="94">
        <v>45702</v>
      </c>
      <c r="L72" s="95" t="s">
        <v>93</v>
      </c>
      <c r="M72" s="89">
        <v>0</v>
      </c>
      <c r="P72" s="86" t="s">
        <v>109</v>
      </c>
      <c r="Q72" s="86" t="s">
        <v>147</v>
      </c>
      <c r="R72" s="92">
        <v>45702</v>
      </c>
      <c r="S72" s="114" t="s">
        <v>93</v>
      </c>
      <c r="T72" s="89">
        <v>0</v>
      </c>
      <c r="W72" s="89" t="s">
        <v>109</v>
      </c>
      <c r="X72" s="89" t="s">
        <v>147</v>
      </c>
      <c r="Y72" s="94">
        <v>45702</v>
      </c>
      <c r="Z72" s="95" t="s">
        <v>93</v>
      </c>
      <c r="AA72" s="89">
        <v>0</v>
      </c>
    </row>
    <row r="73" spans="2:27" x14ac:dyDescent="0.3">
      <c r="B73" s="89" t="s">
        <v>109</v>
      </c>
      <c r="C73" s="89" t="s">
        <v>147</v>
      </c>
      <c r="D73" s="94">
        <v>45702</v>
      </c>
      <c r="E73" s="95" t="s">
        <v>17</v>
      </c>
      <c r="F73" s="89">
        <v>0</v>
      </c>
      <c r="I73" s="89" t="s">
        <v>109</v>
      </c>
      <c r="J73" s="89" t="s">
        <v>147</v>
      </c>
      <c r="K73" s="94">
        <v>45702</v>
      </c>
      <c r="L73" s="95" t="s">
        <v>17</v>
      </c>
      <c r="M73" s="89">
        <v>0</v>
      </c>
      <c r="P73" s="87" t="s">
        <v>109</v>
      </c>
      <c r="Q73" s="87" t="s">
        <v>147</v>
      </c>
      <c r="R73" s="93">
        <v>45702</v>
      </c>
      <c r="S73" s="115" t="s">
        <v>17</v>
      </c>
      <c r="T73" s="89">
        <v>0</v>
      </c>
      <c r="W73" s="89" t="s">
        <v>109</v>
      </c>
      <c r="X73" s="89" t="s">
        <v>147</v>
      </c>
      <c r="Y73" s="94">
        <v>45702</v>
      </c>
      <c r="Z73" s="95" t="s">
        <v>17</v>
      </c>
      <c r="AA73" s="89">
        <v>0</v>
      </c>
    </row>
    <row r="74" spans="2:27" x14ac:dyDescent="0.3">
      <c r="B74" s="89" t="s">
        <v>109</v>
      </c>
      <c r="C74" s="89" t="s">
        <v>147</v>
      </c>
      <c r="D74" s="94">
        <v>45702</v>
      </c>
      <c r="E74" s="95" t="s">
        <v>92</v>
      </c>
      <c r="F74" s="89">
        <v>0</v>
      </c>
      <c r="I74" s="89" t="s">
        <v>109</v>
      </c>
      <c r="J74" s="89" t="s">
        <v>147</v>
      </c>
      <c r="K74" s="94">
        <v>45702</v>
      </c>
      <c r="L74" s="95" t="s">
        <v>92</v>
      </c>
      <c r="M74" s="89">
        <v>0</v>
      </c>
      <c r="P74" s="86" t="s">
        <v>109</v>
      </c>
      <c r="Q74" s="86" t="s">
        <v>147</v>
      </c>
      <c r="R74" s="92">
        <v>45702</v>
      </c>
      <c r="S74" s="114" t="s">
        <v>92</v>
      </c>
      <c r="T74" s="89">
        <v>0</v>
      </c>
      <c r="W74" s="89" t="s">
        <v>109</v>
      </c>
      <c r="X74" s="89" t="s">
        <v>147</v>
      </c>
      <c r="Y74" s="94">
        <v>45702</v>
      </c>
      <c r="Z74" s="95" t="s">
        <v>92</v>
      </c>
      <c r="AA74" s="89">
        <v>0</v>
      </c>
    </row>
    <row r="75" spans="2:27" x14ac:dyDescent="0.3">
      <c r="B75" s="89" t="s">
        <v>109</v>
      </c>
      <c r="C75" s="89" t="s">
        <v>147</v>
      </c>
      <c r="D75" s="94">
        <v>45702</v>
      </c>
      <c r="E75" s="95" t="s">
        <v>16</v>
      </c>
      <c r="F75" s="89">
        <v>0</v>
      </c>
      <c r="I75" s="89" t="s">
        <v>109</v>
      </c>
      <c r="J75" s="89" t="s">
        <v>147</v>
      </c>
      <c r="K75" s="94">
        <v>45702</v>
      </c>
      <c r="L75" s="95" t="s">
        <v>16</v>
      </c>
      <c r="M75" s="89">
        <v>0</v>
      </c>
      <c r="P75" s="87" t="s">
        <v>109</v>
      </c>
      <c r="Q75" s="87" t="s">
        <v>147</v>
      </c>
      <c r="R75" s="93">
        <v>45702</v>
      </c>
      <c r="S75" s="115" t="s">
        <v>16</v>
      </c>
      <c r="T75" s="89">
        <v>0</v>
      </c>
      <c r="W75" s="89" t="s">
        <v>109</v>
      </c>
      <c r="X75" s="89" t="s">
        <v>147</v>
      </c>
      <c r="Y75" s="94">
        <v>45702</v>
      </c>
      <c r="Z75" s="95" t="s">
        <v>16</v>
      </c>
      <c r="AA75" s="89">
        <v>0</v>
      </c>
    </row>
    <row r="76" spans="2:27" x14ac:dyDescent="0.3">
      <c r="B76" s="89" t="s">
        <v>109</v>
      </c>
      <c r="C76" s="89" t="s">
        <v>147</v>
      </c>
      <c r="D76" s="94">
        <v>45702</v>
      </c>
      <c r="E76" s="95" t="s">
        <v>20</v>
      </c>
      <c r="F76" s="89">
        <v>0</v>
      </c>
      <c r="I76" s="89" t="s">
        <v>109</v>
      </c>
      <c r="J76" s="89" t="s">
        <v>147</v>
      </c>
      <c r="K76" s="94">
        <v>45702</v>
      </c>
      <c r="L76" s="95" t="s">
        <v>20</v>
      </c>
      <c r="M76" s="89">
        <v>0</v>
      </c>
      <c r="P76" s="86" t="s">
        <v>109</v>
      </c>
      <c r="Q76" s="86" t="s">
        <v>147</v>
      </c>
      <c r="R76" s="92">
        <v>45702</v>
      </c>
      <c r="S76" s="114" t="s">
        <v>20</v>
      </c>
      <c r="T76" s="89">
        <v>0</v>
      </c>
      <c r="W76" s="89" t="s">
        <v>109</v>
      </c>
      <c r="X76" s="89" t="s">
        <v>147</v>
      </c>
      <c r="Y76" s="94">
        <v>45702</v>
      </c>
      <c r="Z76" s="95" t="s">
        <v>20</v>
      </c>
      <c r="AA76" s="89">
        <v>0</v>
      </c>
    </row>
    <row r="77" spans="2:27" x14ac:dyDescent="0.3">
      <c r="B77" s="89" t="s">
        <v>109</v>
      </c>
      <c r="C77" s="89" t="s">
        <v>147</v>
      </c>
      <c r="D77" s="94">
        <v>45702</v>
      </c>
      <c r="E77" s="95" t="s">
        <v>95</v>
      </c>
      <c r="F77" s="89">
        <v>0</v>
      </c>
      <c r="I77" s="89" t="s">
        <v>109</v>
      </c>
      <c r="J77" s="89" t="s">
        <v>147</v>
      </c>
      <c r="K77" s="94">
        <v>45702</v>
      </c>
      <c r="L77" s="95" t="s">
        <v>95</v>
      </c>
      <c r="M77" s="89">
        <v>0</v>
      </c>
      <c r="P77" s="87" t="s">
        <v>109</v>
      </c>
      <c r="Q77" s="87" t="s">
        <v>147</v>
      </c>
      <c r="R77" s="93">
        <v>45702</v>
      </c>
      <c r="S77" s="115" t="s">
        <v>95</v>
      </c>
      <c r="T77" s="89">
        <v>0</v>
      </c>
      <c r="W77" s="89" t="s">
        <v>109</v>
      </c>
      <c r="X77" s="89" t="s">
        <v>147</v>
      </c>
      <c r="Y77" s="94">
        <v>45702</v>
      </c>
      <c r="Z77" s="95" t="s">
        <v>95</v>
      </c>
      <c r="AA77" s="89">
        <v>0</v>
      </c>
    </row>
    <row r="78" spans="2:27" x14ac:dyDescent="0.3">
      <c r="B78" s="89" t="s">
        <v>109</v>
      </c>
      <c r="C78" s="89" t="s">
        <v>147</v>
      </c>
      <c r="D78" s="94">
        <v>45702</v>
      </c>
      <c r="E78" s="95" t="s">
        <v>100</v>
      </c>
      <c r="F78" s="89">
        <v>0</v>
      </c>
      <c r="I78" s="89" t="s">
        <v>109</v>
      </c>
      <c r="J78" s="89" t="s">
        <v>147</v>
      </c>
      <c r="K78" s="94">
        <v>45702</v>
      </c>
      <c r="L78" s="95" t="s">
        <v>100</v>
      </c>
      <c r="M78" s="89">
        <v>0</v>
      </c>
      <c r="P78" s="86" t="s">
        <v>109</v>
      </c>
      <c r="Q78" s="86" t="s">
        <v>147</v>
      </c>
      <c r="R78" s="92">
        <v>45702</v>
      </c>
      <c r="S78" s="114" t="s">
        <v>100</v>
      </c>
      <c r="T78" s="89">
        <v>0</v>
      </c>
      <c r="W78" s="89" t="s">
        <v>109</v>
      </c>
      <c r="X78" s="89" t="s">
        <v>147</v>
      </c>
      <c r="Y78" s="94">
        <v>45702</v>
      </c>
      <c r="Z78" s="95" t="s">
        <v>100</v>
      </c>
      <c r="AA78" s="89">
        <v>0</v>
      </c>
    </row>
    <row r="79" spans="2:27" x14ac:dyDescent="0.3">
      <c r="B79" s="89" t="s">
        <v>109</v>
      </c>
      <c r="C79" s="89" t="s">
        <v>147</v>
      </c>
      <c r="D79" s="94">
        <v>45702</v>
      </c>
      <c r="E79" s="95" t="s">
        <v>103</v>
      </c>
      <c r="F79" s="89">
        <v>0</v>
      </c>
      <c r="I79" s="89" t="s">
        <v>109</v>
      </c>
      <c r="J79" s="89" t="s">
        <v>147</v>
      </c>
      <c r="K79" s="94">
        <v>45702</v>
      </c>
      <c r="L79" s="95" t="s">
        <v>103</v>
      </c>
      <c r="M79" s="89">
        <v>0</v>
      </c>
      <c r="P79" s="87" t="s">
        <v>109</v>
      </c>
      <c r="Q79" s="87" t="s">
        <v>147</v>
      </c>
      <c r="R79" s="93">
        <v>45702</v>
      </c>
      <c r="S79" s="115" t="s">
        <v>103</v>
      </c>
      <c r="T79" s="89">
        <v>0</v>
      </c>
      <c r="W79" s="89" t="s">
        <v>109</v>
      </c>
      <c r="X79" s="89" t="s">
        <v>147</v>
      </c>
      <c r="Y79" s="94">
        <v>45702</v>
      </c>
      <c r="Z79" s="95" t="s">
        <v>103</v>
      </c>
      <c r="AA79" s="89">
        <v>0</v>
      </c>
    </row>
    <row r="80" spans="2:27" x14ac:dyDescent="0.3">
      <c r="B80" s="89" t="s">
        <v>109</v>
      </c>
      <c r="C80" s="89" t="s">
        <v>147</v>
      </c>
      <c r="D80" s="94">
        <v>45702</v>
      </c>
      <c r="E80" s="95" t="s">
        <v>97</v>
      </c>
      <c r="F80" s="89">
        <v>0</v>
      </c>
      <c r="I80" s="89" t="s">
        <v>109</v>
      </c>
      <c r="J80" s="89" t="s">
        <v>147</v>
      </c>
      <c r="K80" s="94">
        <v>45702</v>
      </c>
      <c r="L80" s="95" t="s">
        <v>97</v>
      </c>
      <c r="M80" s="89">
        <v>0</v>
      </c>
      <c r="P80" s="86" t="s">
        <v>109</v>
      </c>
      <c r="Q80" s="86" t="s">
        <v>147</v>
      </c>
      <c r="R80" s="92">
        <v>45702</v>
      </c>
      <c r="S80" s="114" t="s">
        <v>97</v>
      </c>
      <c r="T80" s="89">
        <v>0</v>
      </c>
      <c r="W80" s="89" t="s">
        <v>109</v>
      </c>
      <c r="X80" s="89" t="s">
        <v>147</v>
      </c>
      <c r="Y80" s="94">
        <v>45702</v>
      </c>
      <c r="Z80" s="95" t="s">
        <v>97</v>
      </c>
      <c r="AA80" s="89">
        <v>0</v>
      </c>
    </row>
    <row r="81" spans="2:27" x14ac:dyDescent="0.3">
      <c r="B81" s="89" t="s">
        <v>109</v>
      </c>
      <c r="C81" s="89" t="s">
        <v>147</v>
      </c>
      <c r="D81" s="94">
        <v>45702</v>
      </c>
      <c r="E81" s="95" t="s">
        <v>96</v>
      </c>
      <c r="F81" s="89">
        <v>0</v>
      </c>
      <c r="I81" s="89" t="s">
        <v>109</v>
      </c>
      <c r="J81" s="89" t="s">
        <v>147</v>
      </c>
      <c r="K81" s="94">
        <v>45702</v>
      </c>
      <c r="L81" s="95" t="s">
        <v>96</v>
      </c>
      <c r="M81" s="89">
        <v>0</v>
      </c>
      <c r="P81" s="87" t="s">
        <v>109</v>
      </c>
      <c r="Q81" s="87" t="s">
        <v>147</v>
      </c>
      <c r="R81" s="93">
        <v>45702</v>
      </c>
      <c r="S81" s="115" t="s">
        <v>96</v>
      </c>
      <c r="T81" s="89">
        <v>0</v>
      </c>
      <c r="W81" s="89" t="s">
        <v>109</v>
      </c>
      <c r="X81" s="89" t="s">
        <v>147</v>
      </c>
      <c r="Y81" s="94">
        <v>45702</v>
      </c>
      <c r="Z81" s="95" t="s">
        <v>96</v>
      </c>
      <c r="AA81" s="89">
        <v>0</v>
      </c>
    </row>
    <row r="82" spans="2:27" x14ac:dyDescent="0.3">
      <c r="B82" s="89" t="s">
        <v>109</v>
      </c>
      <c r="C82" s="89" t="s">
        <v>147</v>
      </c>
      <c r="D82" s="94">
        <v>45702</v>
      </c>
      <c r="E82" s="96" t="s">
        <v>161</v>
      </c>
      <c r="F82" s="89">
        <v>0</v>
      </c>
      <c r="I82" s="89" t="s">
        <v>109</v>
      </c>
      <c r="J82" s="89" t="s">
        <v>147</v>
      </c>
      <c r="K82" s="94">
        <v>45702</v>
      </c>
      <c r="L82" s="95" t="s">
        <v>161</v>
      </c>
      <c r="M82" s="89">
        <v>0</v>
      </c>
      <c r="P82" s="86" t="s">
        <v>109</v>
      </c>
      <c r="Q82" s="86" t="s">
        <v>147</v>
      </c>
      <c r="R82" s="92">
        <v>45702</v>
      </c>
      <c r="S82" s="114" t="s">
        <v>161</v>
      </c>
      <c r="T82" s="89">
        <v>0</v>
      </c>
      <c r="W82" s="89" t="s">
        <v>109</v>
      </c>
      <c r="X82" s="89" t="s">
        <v>147</v>
      </c>
      <c r="Y82" s="94">
        <v>45702</v>
      </c>
      <c r="Z82" s="95" t="s">
        <v>161</v>
      </c>
      <c r="AA82" s="89">
        <v>0</v>
      </c>
    </row>
    <row r="83" spans="2:27" x14ac:dyDescent="0.3">
      <c r="B83" s="89" t="s">
        <v>109</v>
      </c>
      <c r="C83" s="89" t="s">
        <v>148</v>
      </c>
      <c r="D83" s="94">
        <v>45705</v>
      </c>
      <c r="E83" s="95" t="s">
        <v>93</v>
      </c>
      <c r="F83" s="89">
        <v>0</v>
      </c>
      <c r="I83" s="89" t="s">
        <v>109</v>
      </c>
      <c r="J83" s="89" t="s">
        <v>148</v>
      </c>
      <c r="K83" s="94">
        <v>45705</v>
      </c>
      <c r="L83" s="95" t="s">
        <v>93</v>
      </c>
      <c r="M83" s="89">
        <v>0</v>
      </c>
      <c r="P83" s="87" t="s">
        <v>109</v>
      </c>
      <c r="Q83" s="87" t="s">
        <v>148</v>
      </c>
      <c r="R83" s="93">
        <v>45705</v>
      </c>
      <c r="S83" s="115" t="s">
        <v>93</v>
      </c>
      <c r="T83" s="89">
        <v>0</v>
      </c>
      <c r="W83" s="89" t="s">
        <v>109</v>
      </c>
      <c r="X83" s="89" t="s">
        <v>148</v>
      </c>
      <c r="Y83" s="94">
        <v>45705</v>
      </c>
      <c r="Z83" s="95" t="s">
        <v>93</v>
      </c>
      <c r="AA83" s="89">
        <v>0</v>
      </c>
    </row>
    <row r="84" spans="2:27" x14ac:dyDescent="0.3">
      <c r="B84" s="89" t="s">
        <v>109</v>
      </c>
      <c r="C84" s="89" t="s">
        <v>148</v>
      </c>
      <c r="D84" s="94">
        <v>45705</v>
      </c>
      <c r="E84" s="95" t="s">
        <v>17</v>
      </c>
      <c r="F84" s="89">
        <v>0</v>
      </c>
      <c r="I84" s="89" t="s">
        <v>109</v>
      </c>
      <c r="J84" s="89" t="s">
        <v>148</v>
      </c>
      <c r="K84" s="94">
        <v>45705</v>
      </c>
      <c r="L84" s="95" t="s">
        <v>17</v>
      </c>
      <c r="M84" s="89">
        <v>0</v>
      </c>
      <c r="P84" s="86" t="s">
        <v>109</v>
      </c>
      <c r="Q84" s="86" t="s">
        <v>148</v>
      </c>
      <c r="R84" s="92">
        <v>45705</v>
      </c>
      <c r="S84" s="114" t="s">
        <v>17</v>
      </c>
      <c r="T84" s="89">
        <v>0</v>
      </c>
      <c r="W84" s="89" t="s">
        <v>109</v>
      </c>
      <c r="X84" s="89" t="s">
        <v>148</v>
      </c>
      <c r="Y84" s="94">
        <v>45705</v>
      </c>
      <c r="Z84" s="95" t="s">
        <v>17</v>
      </c>
      <c r="AA84" s="89">
        <v>0</v>
      </c>
    </row>
    <row r="85" spans="2:27" x14ac:dyDescent="0.3">
      <c r="B85" s="89" t="s">
        <v>109</v>
      </c>
      <c r="C85" s="89" t="s">
        <v>148</v>
      </c>
      <c r="D85" s="94">
        <v>45705</v>
      </c>
      <c r="E85" s="95" t="s">
        <v>92</v>
      </c>
      <c r="F85" s="89">
        <v>0</v>
      </c>
      <c r="I85" s="89" t="s">
        <v>109</v>
      </c>
      <c r="J85" s="89" t="s">
        <v>148</v>
      </c>
      <c r="K85" s="94">
        <v>45705</v>
      </c>
      <c r="L85" s="95" t="s">
        <v>92</v>
      </c>
      <c r="M85" s="89">
        <v>0</v>
      </c>
      <c r="P85" s="87" t="s">
        <v>109</v>
      </c>
      <c r="Q85" s="87" t="s">
        <v>148</v>
      </c>
      <c r="R85" s="93">
        <v>45705</v>
      </c>
      <c r="S85" s="115" t="s">
        <v>92</v>
      </c>
      <c r="T85" s="89">
        <v>0</v>
      </c>
      <c r="W85" s="89" t="s">
        <v>109</v>
      </c>
      <c r="X85" s="89" t="s">
        <v>148</v>
      </c>
      <c r="Y85" s="94">
        <v>45705</v>
      </c>
      <c r="Z85" s="95" t="s">
        <v>92</v>
      </c>
      <c r="AA85" s="89">
        <v>0</v>
      </c>
    </row>
    <row r="86" spans="2:27" x14ac:dyDescent="0.3">
      <c r="B86" s="89" t="s">
        <v>109</v>
      </c>
      <c r="C86" s="89" t="s">
        <v>148</v>
      </c>
      <c r="D86" s="94">
        <v>45705</v>
      </c>
      <c r="E86" s="95" t="s">
        <v>16</v>
      </c>
      <c r="F86" s="89">
        <v>0</v>
      </c>
      <c r="I86" s="89" t="s">
        <v>109</v>
      </c>
      <c r="J86" s="89" t="s">
        <v>148</v>
      </c>
      <c r="K86" s="94">
        <v>45705</v>
      </c>
      <c r="L86" s="95" t="s">
        <v>16</v>
      </c>
      <c r="M86" s="89">
        <v>0</v>
      </c>
      <c r="P86" s="86" t="s">
        <v>109</v>
      </c>
      <c r="Q86" s="86" t="s">
        <v>148</v>
      </c>
      <c r="R86" s="92">
        <v>45705</v>
      </c>
      <c r="S86" s="114" t="s">
        <v>16</v>
      </c>
      <c r="T86" s="89">
        <v>0</v>
      </c>
      <c r="W86" s="89" t="s">
        <v>109</v>
      </c>
      <c r="X86" s="89" t="s">
        <v>148</v>
      </c>
      <c r="Y86" s="94">
        <v>45705</v>
      </c>
      <c r="Z86" s="95" t="s">
        <v>16</v>
      </c>
      <c r="AA86" s="89">
        <v>0</v>
      </c>
    </row>
    <row r="87" spans="2:27" x14ac:dyDescent="0.3">
      <c r="B87" s="89" t="s">
        <v>109</v>
      </c>
      <c r="C87" s="89" t="s">
        <v>148</v>
      </c>
      <c r="D87" s="94">
        <v>45705</v>
      </c>
      <c r="E87" s="95" t="s">
        <v>20</v>
      </c>
      <c r="F87" s="89">
        <v>0</v>
      </c>
      <c r="I87" s="89" t="s">
        <v>109</v>
      </c>
      <c r="J87" s="89" t="s">
        <v>148</v>
      </c>
      <c r="K87" s="94">
        <v>45705</v>
      </c>
      <c r="L87" s="95" t="s">
        <v>20</v>
      </c>
      <c r="M87" s="89">
        <v>0</v>
      </c>
      <c r="P87" s="87" t="s">
        <v>109</v>
      </c>
      <c r="Q87" s="87" t="s">
        <v>148</v>
      </c>
      <c r="R87" s="93">
        <v>45705</v>
      </c>
      <c r="S87" s="115" t="s">
        <v>20</v>
      </c>
      <c r="T87" s="89">
        <v>0</v>
      </c>
      <c r="W87" s="89" t="s">
        <v>109</v>
      </c>
      <c r="X87" s="89" t="s">
        <v>148</v>
      </c>
      <c r="Y87" s="94">
        <v>45705</v>
      </c>
      <c r="Z87" s="95" t="s">
        <v>20</v>
      </c>
      <c r="AA87" s="89">
        <v>0</v>
      </c>
    </row>
    <row r="88" spans="2:27" x14ac:dyDescent="0.3">
      <c r="B88" s="89" t="s">
        <v>109</v>
      </c>
      <c r="C88" s="89" t="s">
        <v>148</v>
      </c>
      <c r="D88" s="94">
        <v>45705</v>
      </c>
      <c r="E88" s="95" t="s">
        <v>95</v>
      </c>
      <c r="F88" s="89">
        <v>0</v>
      </c>
      <c r="I88" s="89" t="s">
        <v>109</v>
      </c>
      <c r="J88" s="89" t="s">
        <v>148</v>
      </c>
      <c r="K88" s="94">
        <v>45705</v>
      </c>
      <c r="L88" s="95" t="s">
        <v>95</v>
      </c>
      <c r="M88" s="89">
        <v>0</v>
      </c>
      <c r="P88" s="86" t="s">
        <v>109</v>
      </c>
      <c r="Q88" s="86" t="s">
        <v>148</v>
      </c>
      <c r="R88" s="92">
        <v>45705</v>
      </c>
      <c r="S88" s="114" t="s">
        <v>95</v>
      </c>
      <c r="T88" s="89">
        <v>0</v>
      </c>
      <c r="W88" s="89" t="s">
        <v>109</v>
      </c>
      <c r="X88" s="89" t="s">
        <v>148</v>
      </c>
      <c r="Y88" s="94">
        <v>45705</v>
      </c>
      <c r="Z88" s="95" t="s">
        <v>95</v>
      </c>
      <c r="AA88" s="89">
        <v>0</v>
      </c>
    </row>
    <row r="89" spans="2:27" x14ac:dyDescent="0.3">
      <c r="B89" s="89" t="s">
        <v>109</v>
      </c>
      <c r="C89" s="89" t="s">
        <v>148</v>
      </c>
      <c r="D89" s="94">
        <v>45705</v>
      </c>
      <c r="E89" s="95" t="s">
        <v>100</v>
      </c>
      <c r="F89" s="89">
        <v>0</v>
      </c>
      <c r="I89" s="89" t="s">
        <v>109</v>
      </c>
      <c r="J89" s="89" t="s">
        <v>148</v>
      </c>
      <c r="K89" s="94">
        <v>45705</v>
      </c>
      <c r="L89" s="95" t="s">
        <v>100</v>
      </c>
      <c r="M89" s="89">
        <v>0</v>
      </c>
      <c r="P89" s="87" t="s">
        <v>109</v>
      </c>
      <c r="Q89" s="87" t="s">
        <v>148</v>
      </c>
      <c r="R89" s="93">
        <v>45705</v>
      </c>
      <c r="S89" s="115" t="s">
        <v>100</v>
      </c>
      <c r="T89" s="89">
        <v>0</v>
      </c>
      <c r="W89" s="89" t="s">
        <v>109</v>
      </c>
      <c r="X89" s="89" t="s">
        <v>148</v>
      </c>
      <c r="Y89" s="94">
        <v>45705</v>
      </c>
      <c r="Z89" s="95" t="s">
        <v>100</v>
      </c>
      <c r="AA89" s="89">
        <v>0</v>
      </c>
    </row>
    <row r="90" spans="2:27" x14ac:dyDescent="0.3">
      <c r="B90" s="89" t="s">
        <v>109</v>
      </c>
      <c r="C90" s="89" t="s">
        <v>148</v>
      </c>
      <c r="D90" s="94">
        <v>45705</v>
      </c>
      <c r="E90" s="95" t="s">
        <v>103</v>
      </c>
      <c r="F90" s="89">
        <v>0</v>
      </c>
      <c r="I90" s="89" t="s">
        <v>109</v>
      </c>
      <c r="J90" s="89" t="s">
        <v>148</v>
      </c>
      <c r="K90" s="94">
        <v>45705</v>
      </c>
      <c r="L90" s="95" t="s">
        <v>103</v>
      </c>
      <c r="M90" s="89">
        <v>0</v>
      </c>
      <c r="P90" s="86" t="s">
        <v>109</v>
      </c>
      <c r="Q90" s="86" t="s">
        <v>148</v>
      </c>
      <c r="R90" s="92">
        <v>45705</v>
      </c>
      <c r="S90" s="114" t="s">
        <v>103</v>
      </c>
      <c r="T90" s="89">
        <v>0</v>
      </c>
      <c r="W90" s="89" t="s">
        <v>109</v>
      </c>
      <c r="X90" s="89" t="s">
        <v>148</v>
      </c>
      <c r="Y90" s="94">
        <v>45705</v>
      </c>
      <c r="Z90" s="95" t="s">
        <v>103</v>
      </c>
      <c r="AA90" s="89">
        <v>0</v>
      </c>
    </row>
    <row r="91" spans="2:27" x14ac:dyDescent="0.3">
      <c r="B91" s="89" t="s">
        <v>109</v>
      </c>
      <c r="C91" s="89" t="s">
        <v>148</v>
      </c>
      <c r="D91" s="94">
        <v>45705</v>
      </c>
      <c r="E91" s="95" t="s">
        <v>97</v>
      </c>
      <c r="F91" s="89">
        <v>0</v>
      </c>
      <c r="I91" s="89" t="s">
        <v>109</v>
      </c>
      <c r="J91" s="89" t="s">
        <v>148</v>
      </c>
      <c r="K91" s="94">
        <v>45705</v>
      </c>
      <c r="L91" s="95" t="s">
        <v>97</v>
      </c>
      <c r="M91" s="89">
        <v>0</v>
      </c>
      <c r="P91" s="87" t="s">
        <v>109</v>
      </c>
      <c r="Q91" s="87" t="s">
        <v>148</v>
      </c>
      <c r="R91" s="93">
        <v>45705</v>
      </c>
      <c r="S91" s="115" t="s">
        <v>97</v>
      </c>
      <c r="T91" s="89">
        <v>0</v>
      </c>
      <c r="W91" s="89" t="s">
        <v>109</v>
      </c>
      <c r="X91" s="89" t="s">
        <v>148</v>
      </c>
      <c r="Y91" s="94">
        <v>45705</v>
      </c>
      <c r="Z91" s="95" t="s">
        <v>97</v>
      </c>
      <c r="AA91" s="89">
        <v>0</v>
      </c>
    </row>
    <row r="92" spans="2:27" x14ac:dyDescent="0.3">
      <c r="B92" s="89" t="s">
        <v>109</v>
      </c>
      <c r="C92" s="89" t="s">
        <v>148</v>
      </c>
      <c r="D92" s="94">
        <v>45705</v>
      </c>
      <c r="E92" s="95" t="s">
        <v>96</v>
      </c>
      <c r="F92" s="89">
        <v>0</v>
      </c>
      <c r="I92" s="89" t="s">
        <v>109</v>
      </c>
      <c r="J92" s="89" t="s">
        <v>148</v>
      </c>
      <c r="K92" s="94">
        <v>45705</v>
      </c>
      <c r="L92" s="95" t="s">
        <v>96</v>
      </c>
      <c r="M92" s="89">
        <v>0</v>
      </c>
      <c r="P92" s="86" t="s">
        <v>109</v>
      </c>
      <c r="Q92" s="86" t="s">
        <v>148</v>
      </c>
      <c r="R92" s="92">
        <v>45705</v>
      </c>
      <c r="S92" s="114" t="s">
        <v>96</v>
      </c>
      <c r="T92" s="89">
        <v>0</v>
      </c>
      <c r="W92" s="89" t="s">
        <v>109</v>
      </c>
      <c r="X92" s="89" t="s">
        <v>148</v>
      </c>
      <c r="Y92" s="94">
        <v>45705</v>
      </c>
      <c r="Z92" s="95" t="s">
        <v>96</v>
      </c>
      <c r="AA92" s="89">
        <v>0</v>
      </c>
    </row>
    <row r="93" spans="2:27" x14ac:dyDescent="0.3">
      <c r="B93" s="89" t="s">
        <v>109</v>
      </c>
      <c r="C93" s="89" t="s">
        <v>148</v>
      </c>
      <c r="D93" s="94">
        <v>45705</v>
      </c>
      <c r="E93" s="96" t="s">
        <v>161</v>
      </c>
      <c r="F93" s="89">
        <v>0</v>
      </c>
      <c r="I93" s="89" t="s">
        <v>109</v>
      </c>
      <c r="J93" s="89" t="s">
        <v>148</v>
      </c>
      <c r="K93" s="94">
        <v>45705</v>
      </c>
      <c r="L93" s="95" t="s">
        <v>161</v>
      </c>
      <c r="M93" s="89">
        <v>64</v>
      </c>
      <c r="P93" s="87" t="s">
        <v>109</v>
      </c>
      <c r="Q93" s="87" t="s">
        <v>148</v>
      </c>
      <c r="R93" s="93">
        <v>45705</v>
      </c>
      <c r="S93" s="115" t="s">
        <v>161</v>
      </c>
      <c r="T93" s="89">
        <v>0</v>
      </c>
      <c r="W93" s="89" t="s">
        <v>109</v>
      </c>
      <c r="X93" s="89" t="s">
        <v>148</v>
      </c>
      <c r="Y93" s="94">
        <v>45705</v>
      </c>
      <c r="Z93" s="95" t="s">
        <v>161</v>
      </c>
      <c r="AA93" s="89">
        <v>58</v>
      </c>
    </row>
    <row r="94" spans="2:27" x14ac:dyDescent="0.3">
      <c r="B94" s="89" t="s">
        <v>109</v>
      </c>
      <c r="C94" s="89" t="s">
        <v>148</v>
      </c>
      <c r="D94" s="94">
        <v>45706</v>
      </c>
      <c r="E94" s="95" t="s">
        <v>93</v>
      </c>
      <c r="F94" s="89">
        <v>0</v>
      </c>
      <c r="I94" s="89" t="s">
        <v>109</v>
      </c>
      <c r="J94" s="89" t="s">
        <v>148</v>
      </c>
      <c r="K94" s="94">
        <v>45706</v>
      </c>
      <c r="L94" s="95" t="s">
        <v>93</v>
      </c>
      <c r="M94" s="89">
        <v>0</v>
      </c>
      <c r="P94" s="86" t="s">
        <v>109</v>
      </c>
      <c r="Q94" s="86" t="s">
        <v>148</v>
      </c>
      <c r="R94" s="92">
        <v>45706</v>
      </c>
      <c r="S94" s="114" t="s">
        <v>93</v>
      </c>
      <c r="T94" s="89">
        <v>0</v>
      </c>
      <c r="W94" s="89" t="s">
        <v>109</v>
      </c>
      <c r="X94" s="89" t="s">
        <v>148</v>
      </c>
      <c r="Y94" s="94">
        <v>45706</v>
      </c>
      <c r="Z94" s="95" t="s">
        <v>93</v>
      </c>
      <c r="AA94" s="89">
        <v>0</v>
      </c>
    </row>
    <row r="95" spans="2:27" x14ac:dyDescent="0.3">
      <c r="B95" s="89" t="s">
        <v>109</v>
      </c>
      <c r="C95" s="89" t="s">
        <v>148</v>
      </c>
      <c r="D95" s="94">
        <v>45706</v>
      </c>
      <c r="E95" s="95" t="s">
        <v>17</v>
      </c>
      <c r="F95" s="89">
        <v>55.25</v>
      </c>
      <c r="I95" s="89" t="s">
        <v>109</v>
      </c>
      <c r="J95" s="89" t="s">
        <v>148</v>
      </c>
      <c r="K95" s="94">
        <v>45706</v>
      </c>
      <c r="L95" s="95" t="s">
        <v>17</v>
      </c>
      <c r="M95" s="89">
        <v>0</v>
      </c>
      <c r="P95" s="87" t="s">
        <v>109</v>
      </c>
      <c r="Q95" s="87" t="s">
        <v>148</v>
      </c>
      <c r="R95" s="93">
        <v>45706</v>
      </c>
      <c r="S95" s="115" t="s">
        <v>17</v>
      </c>
      <c r="T95" s="89">
        <v>0</v>
      </c>
      <c r="W95" s="89" t="s">
        <v>109</v>
      </c>
      <c r="X95" s="89" t="s">
        <v>148</v>
      </c>
      <c r="Y95" s="94">
        <v>45706</v>
      </c>
      <c r="Z95" s="95" t="s">
        <v>17</v>
      </c>
      <c r="AA95" s="89">
        <v>0</v>
      </c>
    </row>
    <row r="96" spans="2:27" x14ac:dyDescent="0.3">
      <c r="B96" s="89" t="s">
        <v>109</v>
      </c>
      <c r="C96" s="89" t="s">
        <v>148</v>
      </c>
      <c r="D96" s="94">
        <v>45706</v>
      </c>
      <c r="E96" s="95" t="s">
        <v>92</v>
      </c>
      <c r="F96" s="89">
        <v>0</v>
      </c>
      <c r="I96" s="89" t="s">
        <v>109</v>
      </c>
      <c r="J96" s="89" t="s">
        <v>148</v>
      </c>
      <c r="K96" s="94">
        <v>45706</v>
      </c>
      <c r="L96" s="95" t="s">
        <v>92</v>
      </c>
      <c r="M96" s="89">
        <v>0</v>
      </c>
      <c r="P96" s="86" t="s">
        <v>109</v>
      </c>
      <c r="Q96" s="86" t="s">
        <v>148</v>
      </c>
      <c r="R96" s="92">
        <v>45706</v>
      </c>
      <c r="S96" s="114" t="s">
        <v>92</v>
      </c>
      <c r="T96" s="89">
        <v>0</v>
      </c>
      <c r="W96" s="89" t="s">
        <v>109</v>
      </c>
      <c r="X96" s="89" t="s">
        <v>148</v>
      </c>
      <c r="Y96" s="94">
        <v>45706</v>
      </c>
      <c r="Z96" s="95" t="s">
        <v>92</v>
      </c>
      <c r="AA96" s="89">
        <v>0</v>
      </c>
    </row>
    <row r="97" spans="2:27" x14ac:dyDescent="0.3">
      <c r="B97" s="89" t="s">
        <v>109</v>
      </c>
      <c r="C97" s="89" t="s">
        <v>148</v>
      </c>
      <c r="D97" s="94">
        <v>45706</v>
      </c>
      <c r="E97" s="95" t="s">
        <v>16</v>
      </c>
      <c r="F97" s="89">
        <v>0</v>
      </c>
      <c r="I97" s="89" t="s">
        <v>109</v>
      </c>
      <c r="J97" s="89" t="s">
        <v>148</v>
      </c>
      <c r="K97" s="94">
        <v>45706</v>
      </c>
      <c r="L97" s="95" t="s">
        <v>16</v>
      </c>
      <c r="M97" s="89">
        <v>0</v>
      </c>
      <c r="P97" s="87" t="s">
        <v>109</v>
      </c>
      <c r="Q97" s="87" t="s">
        <v>148</v>
      </c>
      <c r="R97" s="93">
        <v>45706</v>
      </c>
      <c r="S97" s="115" t="s">
        <v>16</v>
      </c>
      <c r="T97" s="89">
        <v>0</v>
      </c>
      <c r="W97" s="89" t="s">
        <v>109</v>
      </c>
      <c r="X97" s="89" t="s">
        <v>148</v>
      </c>
      <c r="Y97" s="94">
        <v>45706</v>
      </c>
      <c r="Z97" s="95" t="s">
        <v>16</v>
      </c>
      <c r="AA97" s="89">
        <v>0</v>
      </c>
    </row>
    <row r="98" spans="2:27" x14ac:dyDescent="0.3">
      <c r="B98" s="89" t="s">
        <v>109</v>
      </c>
      <c r="C98" s="89" t="s">
        <v>148</v>
      </c>
      <c r="D98" s="94">
        <v>45706</v>
      </c>
      <c r="E98" s="95" t="s">
        <v>20</v>
      </c>
      <c r="F98" s="89">
        <v>0</v>
      </c>
      <c r="I98" s="89" t="s">
        <v>109</v>
      </c>
      <c r="J98" s="89" t="s">
        <v>148</v>
      </c>
      <c r="K98" s="94">
        <v>45706</v>
      </c>
      <c r="L98" s="95" t="s">
        <v>20</v>
      </c>
      <c r="M98" s="89">
        <v>0</v>
      </c>
      <c r="P98" s="86" t="s">
        <v>109</v>
      </c>
      <c r="Q98" s="86" t="s">
        <v>148</v>
      </c>
      <c r="R98" s="92">
        <v>45706</v>
      </c>
      <c r="S98" s="114" t="s">
        <v>20</v>
      </c>
      <c r="T98" s="89">
        <v>0</v>
      </c>
      <c r="W98" s="89" t="s">
        <v>109</v>
      </c>
      <c r="X98" s="89" t="s">
        <v>148</v>
      </c>
      <c r="Y98" s="94">
        <v>45706</v>
      </c>
      <c r="Z98" s="95" t="s">
        <v>20</v>
      </c>
      <c r="AA98" s="89">
        <v>0</v>
      </c>
    </row>
    <row r="99" spans="2:27" x14ac:dyDescent="0.3">
      <c r="B99" s="89" t="s">
        <v>109</v>
      </c>
      <c r="C99" s="89" t="s">
        <v>148</v>
      </c>
      <c r="D99" s="94">
        <v>45706</v>
      </c>
      <c r="E99" s="95" t="s">
        <v>95</v>
      </c>
      <c r="F99" s="89">
        <v>0</v>
      </c>
      <c r="I99" s="89" t="s">
        <v>109</v>
      </c>
      <c r="J99" s="89" t="s">
        <v>148</v>
      </c>
      <c r="K99" s="94">
        <v>45706</v>
      </c>
      <c r="L99" s="95" t="s">
        <v>95</v>
      </c>
      <c r="M99" s="89">
        <v>0</v>
      </c>
      <c r="P99" s="87" t="s">
        <v>109</v>
      </c>
      <c r="Q99" s="87" t="s">
        <v>148</v>
      </c>
      <c r="R99" s="93">
        <v>45706</v>
      </c>
      <c r="S99" s="115" t="s">
        <v>95</v>
      </c>
      <c r="T99" s="89">
        <v>0</v>
      </c>
      <c r="W99" s="89" t="s">
        <v>109</v>
      </c>
      <c r="X99" s="89" t="s">
        <v>148</v>
      </c>
      <c r="Y99" s="94">
        <v>45706</v>
      </c>
      <c r="Z99" s="95" t="s">
        <v>95</v>
      </c>
      <c r="AA99" s="89">
        <v>0</v>
      </c>
    </row>
    <row r="100" spans="2:27" x14ac:dyDescent="0.3">
      <c r="B100" s="89" t="s">
        <v>109</v>
      </c>
      <c r="C100" s="89" t="s">
        <v>148</v>
      </c>
      <c r="D100" s="94">
        <v>45706</v>
      </c>
      <c r="E100" s="95" t="s">
        <v>100</v>
      </c>
      <c r="F100" s="89">
        <v>0</v>
      </c>
      <c r="I100" s="89" t="s">
        <v>109</v>
      </c>
      <c r="J100" s="89" t="s">
        <v>148</v>
      </c>
      <c r="K100" s="94">
        <v>45706</v>
      </c>
      <c r="L100" s="95" t="s">
        <v>100</v>
      </c>
      <c r="M100" s="89">
        <v>0</v>
      </c>
      <c r="P100" s="86" t="s">
        <v>109</v>
      </c>
      <c r="Q100" s="86" t="s">
        <v>148</v>
      </c>
      <c r="R100" s="92">
        <v>45706</v>
      </c>
      <c r="S100" s="114" t="s">
        <v>100</v>
      </c>
      <c r="T100" s="89">
        <v>0</v>
      </c>
      <c r="W100" s="89" t="s">
        <v>109</v>
      </c>
      <c r="X100" s="89" t="s">
        <v>148</v>
      </c>
      <c r="Y100" s="94">
        <v>45706</v>
      </c>
      <c r="Z100" s="95" t="s">
        <v>100</v>
      </c>
      <c r="AA100" s="89">
        <v>0</v>
      </c>
    </row>
    <row r="101" spans="2:27" x14ac:dyDescent="0.3">
      <c r="B101" s="89" t="s">
        <v>109</v>
      </c>
      <c r="C101" s="89" t="s">
        <v>148</v>
      </c>
      <c r="D101" s="94">
        <v>45706</v>
      </c>
      <c r="E101" s="95" t="s">
        <v>103</v>
      </c>
      <c r="F101" s="89">
        <v>0</v>
      </c>
      <c r="I101" s="89" t="s">
        <v>109</v>
      </c>
      <c r="J101" s="89" t="s">
        <v>148</v>
      </c>
      <c r="K101" s="94">
        <v>45706</v>
      </c>
      <c r="L101" s="95" t="s">
        <v>103</v>
      </c>
      <c r="M101" s="89">
        <v>0</v>
      </c>
      <c r="P101" s="87" t="s">
        <v>109</v>
      </c>
      <c r="Q101" s="87" t="s">
        <v>148</v>
      </c>
      <c r="R101" s="93">
        <v>45706</v>
      </c>
      <c r="S101" s="115" t="s">
        <v>103</v>
      </c>
      <c r="T101" s="89">
        <v>0</v>
      </c>
      <c r="W101" s="89" t="s">
        <v>109</v>
      </c>
      <c r="X101" s="89" t="s">
        <v>148</v>
      </c>
      <c r="Y101" s="94">
        <v>45706</v>
      </c>
      <c r="Z101" s="95" t="s">
        <v>103</v>
      </c>
      <c r="AA101" s="89">
        <v>0</v>
      </c>
    </row>
    <row r="102" spans="2:27" x14ac:dyDescent="0.3">
      <c r="B102" s="89" t="s">
        <v>109</v>
      </c>
      <c r="C102" s="89" t="s">
        <v>148</v>
      </c>
      <c r="D102" s="94">
        <v>45706</v>
      </c>
      <c r="E102" s="95" t="s">
        <v>97</v>
      </c>
      <c r="F102" s="89">
        <v>0</v>
      </c>
      <c r="I102" s="89" t="s">
        <v>109</v>
      </c>
      <c r="J102" s="89" t="s">
        <v>148</v>
      </c>
      <c r="K102" s="94">
        <v>45706</v>
      </c>
      <c r="L102" s="95" t="s">
        <v>97</v>
      </c>
      <c r="M102" s="89">
        <v>0</v>
      </c>
      <c r="P102" s="86" t="s">
        <v>109</v>
      </c>
      <c r="Q102" s="86" t="s">
        <v>148</v>
      </c>
      <c r="R102" s="92">
        <v>45706</v>
      </c>
      <c r="S102" s="114" t="s">
        <v>97</v>
      </c>
      <c r="T102" s="89">
        <v>0</v>
      </c>
      <c r="W102" s="89" t="s">
        <v>109</v>
      </c>
      <c r="X102" s="89" t="s">
        <v>148</v>
      </c>
      <c r="Y102" s="94">
        <v>45706</v>
      </c>
      <c r="Z102" s="95" t="s">
        <v>97</v>
      </c>
      <c r="AA102" s="89">
        <v>0</v>
      </c>
    </row>
    <row r="103" spans="2:27" x14ac:dyDescent="0.3">
      <c r="B103" s="89" t="s">
        <v>109</v>
      </c>
      <c r="C103" s="89" t="s">
        <v>148</v>
      </c>
      <c r="D103" s="94">
        <v>45706</v>
      </c>
      <c r="E103" s="95" t="s">
        <v>96</v>
      </c>
      <c r="F103" s="89">
        <v>0</v>
      </c>
      <c r="I103" s="89" t="s">
        <v>109</v>
      </c>
      <c r="J103" s="89" t="s">
        <v>148</v>
      </c>
      <c r="K103" s="94">
        <v>45706</v>
      </c>
      <c r="L103" s="95" t="s">
        <v>96</v>
      </c>
      <c r="M103" s="89">
        <v>0</v>
      </c>
      <c r="P103" s="87" t="s">
        <v>109</v>
      </c>
      <c r="Q103" s="87" t="s">
        <v>148</v>
      </c>
      <c r="R103" s="93">
        <v>45706</v>
      </c>
      <c r="S103" s="115" t="s">
        <v>96</v>
      </c>
      <c r="T103" s="89">
        <v>0</v>
      </c>
      <c r="W103" s="89" t="s">
        <v>109</v>
      </c>
      <c r="X103" s="89" t="s">
        <v>148</v>
      </c>
      <c r="Y103" s="94">
        <v>45706</v>
      </c>
      <c r="Z103" s="95" t="s">
        <v>96</v>
      </c>
      <c r="AA103" s="89">
        <v>0</v>
      </c>
    </row>
    <row r="104" spans="2:27" x14ac:dyDescent="0.3">
      <c r="B104" s="89" t="s">
        <v>109</v>
      </c>
      <c r="C104" s="89" t="s">
        <v>148</v>
      </c>
      <c r="D104" s="94">
        <v>45706</v>
      </c>
      <c r="E104" s="96" t="s">
        <v>161</v>
      </c>
      <c r="F104" s="89">
        <v>31.75</v>
      </c>
      <c r="I104" s="89" t="s">
        <v>109</v>
      </c>
      <c r="J104" s="89" t="s">
        <v>148</v>
      </c>
      <c r="K104" s="94">
        <v>45706</v>
      </c>
      <c r="L104" s="95" t="s">
        <v>161</v>
      </c>
      <c r="M104" s="89">
        <v>23</v>
      </c>
      <c r="P104" s="86" t="s">
        <v>109</v>
      </c>
      <c r="Q104" s="86" t="s">
        <v>148</v>
      </c>
      <c r="R104" s="92">
        <v>45706</v>
      </c>
      <c r="S104" s="114" t="s">
        <v>161</v>
      </c>
      <c r="T104" s="89">
        <v>0</v>
      </c>
      <c r="W104" s="89" t="s">
        <v>109</v>
      </c>
      <c r="X104" s="89" t="s">
        <v>148</v>
      </c>
      <c r="Y104" s="94">
        <v>45706</v>
      </c>
      <c r="Z104" s="95" t="s">
        <v>161</v>
      </c>
      <c r="AA104" s="89">
        <v>29</v>
      </c>
    </row>
    <row r="105" spans="2:27" x14ac:dyDescent="0.3">
      <c r="B105" s="89" t="s">
        <v>109</v>
      </c>
      <c r="C105" s="89" t="s">
        <v>148</v>
      </c>
      <c r="D105" s="94">
        <v>45707</v>
      </c>
      <c r="E105" s="95" t="s">
        <v>93</v>
      </c>
      <c r="F105" s="89">
        <v>0</v>
      </c>
      <c r="I105" s="89" t="s">
        <v>109</v>
      </c>
      <c r="J105" s="89" t="s">
        <v>148</v>
      </c>
      <c r="K105" s="94">
        <v>45707</v>
      </c>
      <c r="L105" s="95" t="s">
        <v>93</v>
      </c>
      <c r="M105" s="89">
        <v>0</v>
      </c>
      <c r="P105" s="87" t="s">
        <v>109</v>
      </c>
      <c r="Q105" s="87" t="s">
        <v>148</v>
      </c>
      <c r="R105" s="93">
        <v>45707</v>
      </c>
      <c r="S105" s="115" t="s">
        <v>93</v>
      </c>
      <c r="T105" s="89">
        <v>0</v>
      </c>
      <c r="W105" s="89" t="s">
        <v>109</v>
      </c>
      <c r="X105" s="89" t="s">
        <v>148</v>
      </c>
      <c r="Y105" s="94">
        <v>45707</v>
      </c>
      <c r="Z105" s="95" t="s">
        <v>93</v>
      </c>
      <c r="AA105" s="89">
        <v>0</v>
      </c>
    </row>
    <row r="106" spans="2:27" x14ac:dyDescent="0.3">
      <c r="B106" s="89" t="s">
        <v>109</v>
      </c>
      <c r="C106" s="89" t="s">
        <v>148</v>
      </c>
      <c r="D106" s="94">
        <v>45707</v>
      </c>
      <c r="E106" s="95" t="s">
        <v>17</v>
      </c>
      <c r="F106" s="89">
        <v>0</v>
      </c>
      <c r="I106" s="89" t="s">
        <v>109</v>
      </c>
      <c r="J106" s="89" t="s">
        <v>148</v>
      </c>
      <c r="K106" s="94">
        <v>45707</v>
      </c>
      <c r="L106" s="95" t="s">
        <v>17</v>
      </c>
      <c r="M106" s="89">
        <v>0</v>
      </c>
      <c r="P106" s="86" t="s">
        <v>109</v>
      </c>
      <c r="Q106" s="86" t="s">
        <v>148</v>
      </c>
      <c r="R106" s="92">
        <v>45707</v>
      </c>
      <c r="S106" s="114" t="s">
        <v>17</v>
      </c>
      <c r="T106" s="89">
        <v>0</v>
      </c>
      <c r="W106" s="89" t="s">
        <v>109</v>
      </c>
      <c r="X106" s="89" t="s">
        <v>148</v>
      </c>
      <c r="Y106" s="94">
        <v>45707</v>
      </c>
      <c r="Z106" s="95" t="s">
        <v>17</v>
      </c>
      <c r="AA106" s="89">
        <v>20.399999999999999</v>
      </c>
    </row>
    <row r="107" spans="2:27" x14ac:dyDescent="0.3">
      <c r="B107" s="89" t="s">
        <v>109</v>
      </c>
      <c r="C107" s="89" t="s">
        <v>148</v>
      </c>
      <c r="D107" s="94">
        <v>45707</v>
      </c>
      <c r="E107" s="95" t="s">
        <v>92</v>
      </c>
      <c r="F107" s="89">
        <v>0</v>
      </c>
      <c r="I107" s="89" t="s">
        <v>109</v>
      </c>
      <c r="J107" s="89" t="s">
        <v>148</v>
      </c>
      <c r="K107" s="94">
        <v>45707</v>
      </c>
      <c r="L107" s="95" t="s">
        <v>92</v>
      </c>
      <c r="M107" s="89">
        <v>0</v>
      </c>
      <c r="P107" s="87" t="s">
        <v>109</v>
      </c>
      <c r="Q107" s="87" t="s">
        <v>148</v>
      </c>
      <c r="R107" s="93">
        <v>45707</v>
      </c>
      <c r="S107" s="115" t="s">
        <v>92</v>
      </c>
      <c r="T107" s="89">
        <v>0</v>
      </c>
      <c r="W107" s="89" t="s">
        <v>109</v>
      </c>
      <c r="X107" s="89" t="s">
        <v>148</v>
      </c>
      <c r="Y107" s="94">
        <v>45707</v>
      </c>
      <c r="Z107" s="95" t="s">
        <v>92</v>
      </c>
      <c r="AA107" s="89">
        <v>0</v>
      </c>
    </row>
    <row r="108" spans="2:27" x14ac:dyDescent="0.3">
      <c r="B108" s="89" t="s">
        <v>109</v>
      </c>
      <c r="C108" s="89" t="s">
        <v>148</v>
      </c>
      <c r="D108" s="94">
        <v>45707</v>
      </c>
      <c r="E108" s="95" t="s">
        <v>16</v>
      </c>
      <c r="F108" s="89">
        <v>0</v>
      </c>
      <c r="I108" s="89" t="s">
        <v>109</v>
      </c>
      <c r="J108" s="89" t="s">
        <v>148</v>
      </c>
      <c r="K108" s="94">
        <v>45707</v>
      </c>
      <c r="L108" s="95" t="s">
        <v>16</v>
      </c>
      <c r="M108" s="89">
        <v>0</v>
      </c>
      <c r="P108" s="86" t="s">
        <v>109</v>
      </c>
      <c r="Q108" s="86" t="s">
        <v>148</v>
      </c>
      <c r="R108" s="92">
        <v>45707</v>
      </c>
      <c r="S108" s="114" t="s">
        <v>16</v>
      </c>
      <c r="T108" s="89">
        <v>0</v>
      </c>
      <c r="W108" s="89" t="s">
        <v>109</v>
      </c>
      <c r="X108" s="89" t="s">
        <v>148</v>
      </c>
      <c r="Y108" s="94">
        <v>45707</v>
      </c>
      <c r="Z108" s="95" t="s">
        <v>16</v>
      </c>
      <c r="AA108" s="89">
        <v>0</v>
      </c>
    </row>
    <row r="109" spans="2:27" x14ac:dyDescent="0.3">
      <c r="B109" s="89" t="s">
        <v>109</v>
      </c>
      <c r="C109" s="89" t="s">
        <v>148</v>
      </c>
      <c r="D109" s="94">
        <v>45707</v>
      </c>
      <c r="E109" s="95" t="s">
        <v>20</v>
      </c>
      <c r="F109" s="89">
        <v>0</v>
      </c>
      <c r="I109" s="89" t="s">
        <v>109</v>
      </c>
      <c r="J109" s="89" t="s">
        <v>148</v>
      </c>
      <c r="K109" s="94">
        <v>45707</v>
      </c>
      <c r="L109" s="95" t="s">
        <v>20</v>
      </c>
      <c r="M109" s="89">
        <v>0</v>
      </c>
      <c r="P109" s="87" t="s">
        <v>109</v>
      </c>
      <c r="Q109" s="87" t="s">
        <v>148</v>
      </c>
      <c r="R109" s="93">
        <v>45707</v>
      </c>
      <c r="S109" s="115" t="s">
        <v>20</v>
      </c>
      <c r="T109" s="89">
        <v>0</v>
      </c>
      <c r="W109" s="89" t="s">
        <v>109</v>
      </c>
      <c r="X109" s="89" t="s">
        <v>148</v>
      </c>
      <c r="Y109" s="94">
        <v>45707</v>
      </c>
      <c r="Z109" s="95" t="s">
        <v>20</v>
      </c>
      <c r="AA109" s="89">
        <v>0</v>
      </c>
    </row>
    <row r="110" spans="2:27" x14ac:dyDescent="0.3">
      <c r="B110" s="89" t="s">
        <v>109</v>
      </c>
      <c r="C110" s="89" t="s">
        <v>148</v>
      </c>
      <c r="D110" s="94">
        <v>45707</v>
      </c>
      <c r="E110" s="95" t="s">
        <v>95</v>
      </c>
      <c r="F110" s="89">
        <v>0</v>
      </c>
      <c r="I110" s="89" t="s">
        <v>109</v>
      </c>
      <c r="J110" s="89" t="s">
        <v>148</v>
      </c>
      <c r="K110" s="94">
        <v>45707</v>
      </c>
      <c r="L110" s="95" t="s">
        <v>95</v>
      </c>
      <c r="M110" s="89">
        <v>0</v>
      </c>
      <c r="P110" s="86" t="s">
        <v>109</v>
      </c>
      <c r="Q110" s="86" t="s">
        <v>148</v>
      </c>
      <c r="R110" s="92">
        <v>45707</v>
      </c>
      <c r="S110" s="114" t="s">
        <v>95</v>
      </c>
      <c r="T110" s="89">
        <v>0</v>
      </c>
      <c r="W110" s="89" t="s">
        <v>109</v>
      </c>
      <c r="X110" s="89" t="s">
        <v>148</v>
      </c>
      <c r="Y110" s="94">
        <v>45707</v>
      </c>
      <c r="Z110" s="95" t="s">
        <v>95</v>
      </c>
      <c r="AA110" s="89">
        <v>0</v>
      </c>
    </row>
    <row r="111" spans="2:27" x14ac:dyDescent="0.3">
      <c r="B111" s="89" t="s">
        <v>109</v>
      </c>
      <c r="C111" s="89" t="s">
        <v>148</v>
      </c>
      <c r="D111" s="94">
        <v>45707</v>
      </c>
      <c r="E111" s="95" t="s">
        <v>100</v>
      </c>
      <c r="F111" s="89">
        <v>0</v>
      </c>
      <c r="I111" s="89" t="s">
        <v>109</v>
      </c>
      <c r="J111" s="89" t="s">
        <v>148</v>
      </c>
      <c r="K111" s="94">
        <v>45707</v>
      </c>
      <c r="L111" s="95" t="s">
        <v>100</v>
      </c>
      <c r="M111" s="89">
        <v>0</v>
      </c>
      <c r="P111" s="87" t="s">
        <v>109</v>
      </c>
      <c r="Q111" s="87" t="s">
        <v>148</v>
      </c>
      <c r="R111" s="93">
        <v>45707</v>
      </c>
      <c r="S111" s="115" t="s">
        <v>100</v>
      </c>
      <c r="T111" s="89">
        <v>0</v>
      </c>
      <c r="W111" s="89" t="s">
        <v>109</v>
      </c>
      <c r="X111" s="89" t="s">
        <v>148</v>
      </c>
      <c r="Y111" s="94">
        <v>45707</v>
      </c>
      <c r="Z111" s="95" t="s">
        <v>100</v>
      </c>
      <c r="AA111" s="89">
        <v>0</v>
      </c>
    </row>
    <row r="112" spans="2:27" x14ac:dyDescent="0.3">
      <c r="B112" s="89" t="s">
        <v>109</v>
      </c>
      <c r="C112" s="89" t="s">
        <v>148</v>
      </c>
      <c r="D112" s="94">
        <v>45707</v>
      </c>
      <c r="E112" s="95" t="s">
        <v>103</v>
      </c>
      <c r="F112" s="89">
        <v>0</v>
      </c>
      <c r="I112" s="89" t="s">
        <v>109</v>
      </c>
      <c r="J112" s="89" t="s">
        <v>148</v>
      </c>
      <c r="K112" s="94">
        <v>45707</v>
      </c>
      <c r="L112" s="95" t="s">
        <v>103</v>
      </c>
      <c r="M112" s="89">
        <v>0</v>
      </c>
      <c r="P112" s="86" t="s">
        <v>109</v>
      </c>
      <c r="Q112" s="86" t="s">
        <v>148</v>
      </c>
      <c r="R112" s="92">
        <v>45707</v>
      </c>
      <c r="S112" s="114" t="s">
        <v>103</v>
      </c>
      <c r="T112" s="89">
        <v>0</v>
      </c>
      <c r="W112" s="89" t="s">
        <v>109</v>
      </c>
      <c r="X112" s="89" t="s">
        <v>148</v>
      </c>
      <c r="Y112" s="94">
        <v>45707</v>
      </c>
      <c r="Z112" s="95" t="s">
        <v>103</v>
      </c>
      <c r="AA112" s="89">
        <v>0</v>
      </c>
    </row>
    <row r="113" spans="2:27" x14ac:dyDescent="0.3">
      <c r="B113" s="89" t="s">
        <v>109</v>
      </c>
      <c r="C113" s="89" t="s">
        <v>148</v>
      </c>
      <c r="D113" s="94">
        <v>45707</v>
      </c>
      <c r="E113" s="95" t="s">
        <v>97</v>
      </c>
      <c r="F113" s="89">
        <v>0</v>
      </c>
      <c r="I113" s="89" t="s">
        <v>109</v>
      </c>
      <c r="J113" s="89" t="s">
        <v>148</v>
      </c>
      <c r="K113" s="94">
        <v>45707</v>
      </c>
      <c r="L113" s="95" t="s">
        <v>97</v>
      </c>
      <c r="M113" s="89">
        <v>0</v>
      </c>
      <c r="P113" s="87" t="s">
        <v>109</v>
      </c>
      <c r="Q113" s="87" t="s">
        <v>148</v>
      </c>
      <c r="R113" s="93">
        <v>45707</v>
      </c>
      <c r="S113" s="115" t="s">
        <v>97</v>
      </c>
      <c r="T113" s="89">
        <v>0</v>
      </c>
      <c r="W113" s="89" t="s">
        <v>109</v>
      </c>
      <c r="X113" s="89" t="s">
        <v>148</v>
      </c>
      <c r="Y113" s="94">
        <v>45707</v>
      </c>
      <c r="Z113" s="95" t="s">
        <v>97</v>
      </c>
      <c r="AA113" s="89">
        <v>0</v>
      </c>
    </row>
    <row r="114" spans="2:27" x14ac:dyDescent="0.3">
      <c r="B114" s="89" t="s">
        <v>109</v>
      </c>
      <c r="C114" s="89" t="s">
        <v>148</v>
      </c>
      <c r="D114" s="94">
        <v>45707</v>
      </c>
      <c r="E114" s="95" t="s">
        <v>96</v>
      </c>
      <c r="F114" s="89">
        <v>0</v>
      </c>
      <c r="I114" s="89" t="s">
        <v>109</v>
      </c>
      <c r="J114" s="89" t="s">
        <v>148</v>
      </c>
      <c r="K114" s="94">
        <v>45707</v>
      </c>
      <c r="L114" s="95" t="s">
        <v>96</v>
      </c>
      <c r="M114" s="89">
        <v>0</v>
      </c>
      <c r="P114" s="86" t="s">
        <v>109</v>
      </c>
      <c r="Q114" s="86" t="s">
        <v>148</v>
      </c>
      <c r="R114" s="92">
        <v>45707</v>
      </c>
      <c r="S114" s="114" t="s">
        <v>96</v>
      </c>
      <c r="T114" s="89">
        <v>0</v>
      </c>
      <c r="W114" s="89" t="s">
        <v>109</v>
      </c>
      <c r="X114" s="89" t="s">
        <v>148</v>
      </c>
      <c r="Y114" s="94">
        <v>45707</v>
      </c>
      <c r="Z114" s="95" t="s">
        <v>96</v>
      </c>
      <c r="AA114" s="89">
        <v>0</v>
      </c>
    </row>
    <row r="115" spans="2:27" x14ac:dyDescent="0.3">
      <c r="B115" s="89" t="s">
        <v>109</v>
      </c>
      <c r="C115" s="89" t="s">
        <v>148</v>
      </c>
      <c r="D115" s="94">
        <v>45707</v>
      </c>
      <c r="E115" s="96" t="s">
        <v>161</v>
      </c>
      <c r="F115" s="89">
        <v>61</v>
      </c>
      <c r="I115" s="89" t="s">
        <v>109</v>
      </c>
      <c r="J115" s="89" t="s">
        <v>148</v>
      </c>
      <c r="K115" s="94">
        <v>45707</v>
      </c>
      <c r="L115" s="95" t="s">
        <v>161</v>
      </c>
      <c r="M115" s="89">
        <v>36</v>
      </c>
      <c r="P115" s="87" t="s">
        <v>109</v>
      </c>
      <c r="Q115" s="87" t="s">
        <v>148</v>
      </c>
      <c r="R115" s="93">
        <v>45707</v>
      </c>
      <c r="S115" s="115" t="s">
        <v>161</v>
      </c>
      <c r="T115" s="89">
        <v>0</v>
      </c>
      <c r="W115" s="89" t="s">
        <v>109</v>
      </c>
      <c r="X115" s="89" t="s">
        <v>148</v>
      </c>
      <c r="Y115" s="94">
        <v>45707</v>
      </c>
      <c r="Z115" s="95" t="s">
        <v>161</v>
      </c>
      <c r="AA115" s="89">
        <v>22.6</v>
      </c>
    </row>
    <row r="116" spans="2:27" x14ac:dyDescent="0.3">
      <c r="B116" s="89" t="s">
        <v>109</v>
      </c>
      <c r="C116" s="89" t="s">
        <v>148</v>
      </c>
      <c r="D116" s="94">
        <v>45708</v>
      </c>
      <c r="E116" s="95" t="s">
        <v>93</v>
      </c>
      <c r="F116" s="89">
        <v>25</v>
      </c>
      <c r="I116" s="89" t="s">
        <v>109</v>
      </c>
      <c r="J116" s="89" t="s">
        <v>148</v>
      </c>
      <c r="K116" s="94">
        <v>45708</v>
      </c>
      <c r="L116" s="95" t="s">
        <v>93</v>
      </c>
      <c r="M116" s="89">
        <v>0</v>
      </c>
      <c r="P116" s="86" t="s">
        <v>109</v>
      </c>
      <c r="Q116" s="86" t="s">
        <v>148</v>
      </c>
      <c r="R116" s="92">
        <v>45708</v>
      </c>
      <c r="S116" s="114" t="s">
        <v>93</v>
      </c>
      <c r="T116" s="89">
        <v>0</v>
      </c>
      <c r="W116" s="89" t="s">
        <v>109</v>
      </c>
      <c r="X116" s="89" t="s">
        <v>148</v>
      </c>
      <c r="Y116" s="94">
        <v>45708</v>
      </c>
      <c r="Z116" s="95" t="s">
        <v>93</v>
      </c>
      <c r="AA116" s="89">
        <v>0</v>
      </c>
    </row>
    <row r="117" spans="2:27" x14ac:dyDescent="0.3">
      <c r="B117" s="89" t="s">
        <v>109</v>
      </c>
      <c r="C117" s="89" t="s">
        <v>148</v>
      </c>
      <c r="D117" s="94">
        <v>45708</v>
      </c>
      <c r="E117" s="95" t="s">
        <v>17</v>
      </c>
      <c r="F117" s="89">
        <v>0</v>
      </c>
      <c r="I117" s="89" t="s">
        <v>109</v>
      </c>
      <c r="J117" s="89" t="s">
        <v>148</v>
      </c>
      <c r="K117" s="94">
        <v>45708</v>
      </c>
      <c r="L117" s="95" t="s">
        <v>17</v>
      </c>
      <c r="M117" s="89">
        <v>0</v>
      </c>
      <c r="P117" s="87" t="s">
        <v>109</v>
      </c>
      <c r="Q117" s="87" t="s">
        <v>148</v>
      </c>
      <c r="R117" s="93">
        <v>45708</v>
      </c>
      <c r="S117" s="115" t="s">
        <v>17</v>
      </c>
      <c r="T117" s="89">
        <v>0</v>
      </c>
      <c r="W117" s="89" t="s">
        <v>109</v>
      </c>
      <c r="X117" s="89" t="s">
        <v>148</v>
      </c>
      <c r="Y117" s="94">
        <v>45708</v>
      </c>
      <c r="Z117" s="95" t="s">
        <v>17</v>
      </c>
      <c r="AA117" s="89">
        <v>0</v>
      </c>
    </row>
    <row r="118" spans="2:27" x14ac:dyDescent="0.3">
      <c r="B118" s="89" t="s">
        <v>109</v>
      </c>
      <c r="C118" s="89" t="s">
        <v>148</v>
      </c>
      <c r="D118" s="94">
        <v>45708</v>
      </c>
      <c r="E118" s="95" t="s">
        <v>92</v>
      </c>
      <c r="F118" s="89">
        <v>0</v>
      </c>
      <c r="I118" s="89" t="s">
        <v>109</v>
      </c>
      <c r="J118" s="89" t="s">
        <v>148</v>
      </c>
      <c r="K118" s="94">
        <v>45708</v>
      </c>
      <c r="L118" s="95" t="s">
        <v>92</v>
      </c>
      <c r="M118" s="89">
        <v>0</v>
      </c>
      <c r="P118" s="86" t="s">
        <v>109</v>
      </c>
      <c r="Q118" s="86" t="s">
        <v>148</v>
      </c>
      <c r="R118" s="92">
        <v>45708</v>
      </c>
      <c r="S118" s="114" t="s">
        <v>92</v>
      </c>
      <c r="T118" s="89">
        <v>0</v>
      </c>
      <c r="W118" s="89" t="s">
        <v>109</v>
      </c>
      <c r="X118" s="89" t="s">
        <v>148</v>
      </c>
      <c r="Y118" s="94">
        <v>45708</v>
      </c>
      <c r="Z118" s="95" t="s">
        <v>92</v>
      </c>
      <c r="AA118" s="89">
        <v>0</v>
      </c>
    </row>
    <row r="119" spans="2:27" x14ac:dyDescent="0.3">
      <c r="B119" s="89" t="s">
        <v>109</v>
      </c>
      <c r="C119" s="89" t="s">
        <v>148</v>
      </c>
      <c r="D119" s="94">
        <v>45708</v>
      </c>
      <c r="E119" s="95" t="s">
        <v>16</v>
      </c>
      <c r="F119" s="89">
        <v>0</v>
      </c>
      <c r="I119" s="89" t="s">
        <v>109</v>
      </c>
      <c r="J119" s="89" t="s">
        <v>148</v>
      </c>
      <c r="K119" s="94">
        <v>45708</v>
      </c>
      <c r="L119" s="95" t="s">
        <v>16</v>
      </c>
      <c r="M119" s="89">
        <v>0</v>
      </c>
      <c r="P119" s="87" t="s">
        <v>109</v>
      </c>
      <c r="Q119" s="87" t="s">
        <v>148</v>
      </c>
      <c r="R119" s="93">
        <v>45708</v>
      </c>
      <c r="S119" s="115" t="s">
        <v>16</v>
      </c>
      <c r="T119" s="89">
        <v>0</v>
      </c>
      <c r="W119" s="89" t="s">
        <v>109</v>
      </c>
      <c r="X119" s="89" t="s">
        <v>148</v>
      </c>
      <c r="Y119" s="94">
        <v>45708</v>
      </c>
      <c r="Z119" s="95" t="s">
        <v>16</v>
      </c>
      <c r="AA119" s="89">
        <v>14.5</v>
      </c>
    </row>
    <row r="120" spans="2:27" x14ac:dyDescent="0.3">
      <c r="B120" s="89" t="s">
        <v>109</v>
      </c>
      <c r="C120" s="89" t="s">
        <v>148</v>
      </c>
      <c r="D120" s="94">
        <v>45708</v>
      </c>
      <c r="E120" s="95" t="s">
        <v>20</v>
      </c>
      <c r="F120" s="89">
        <v>0</v>
      </c>
      <c r="I120" s="89" t="s">
        <v>109</v>
      </c>
      <c r="J120" s="89" t="s">
        <v>148</v>
      </c>
      <c r="K120" s="94">
        <v>45708</v>
      </c>
      <c r="L120" s="95" t="s">
        <v>20</v>
      </c>
      <c r="M120" s="89">
        <v>0</v>
      </c>
      <c r="P120" s="86" t="s">
        <v>109</v>
      </c>
      <c r="Q120" s="86" t="s">
        <v>148</v>
      </c>
      <c r="R120" s="92">
        <v>45708</v>
      </c>
      <c r="S120" s="114" t="s">
        <v>20</v>
      </c>
      <c r="T120" s="89">
        <v>0</v>
      </c>
      <c r="W120" s="89" t="s">
        <v>109</v>
      </c>
      <c r="X120" s="89" t="s">
        <v>148</v>
      </c>
      <c r="Y120" s="94">
        <v>45708</v>
      </c>
      <c r="Z120" s="95" t="s">
        <v>20</v>
      </c>
      <c r="AA120" s="89">
        <v>0</v>
      </c>
    </row>
    <row r="121" spans="2:27" x14ac:dyDescent="0.3">
      <c r="B121" s="89" t="s">
        <v>109</v>
      </c>
      <c r="C121" s="89" t="s">
        <v>148</v>
      </c>
      <c r="D121" s="94">
        <v>45708</v>
      </c>
      <c r="E121" s="95" t="s">
        <v>95</v>
      </c>
      <c r="F121" s="89">
        <v>0</v>
      </c>
      <c r="I121" s="89" t="s">
        <v>109</v>
      </c>
      <c r="J121" s="89" t="s">
        <v>148</v>
      </c>
      <c r="K121" s="94">
        <v>45708</v>
      </c>
      <c r="L121" s="95" t="s">
        <v>95</v>
      </c>
      <c r="M121" s="89">
        <v>0</v>
      </c>
      <c r="P121" s="87" t="s">
        <v>109</v>
      </c>
      <c r="Q121" s="87" t="s">
        <v>148</v>
      </c>
      <c r="R121" s="93">
        <v>45708</v>
      </c>
      <c r="S121" s="115" t="s">
        <v>95</v>
      </c>
      <c r="T121" s="89">
        <v>0</v>
      </c>
      <c r="W121" s="89" t="s">
        <v>109</v>
      </c>
      <c r="X121" s="89" t="s">
        <v>148</v>
      </c>
      <c r="Y121" s="94">
        <v>45708</v>
      </c>
      <c r="Z121" s="95" t="s">
        <v>95</v>
      </c>
      <c r="AA121" s="89">
        <v>0</v>
      </c>
    </row>
    <row r="122" spans="2:27" x14ac:dyDescent="0.3">
      <c r="B122" s="89" t="s">
        <v>109</v>
      </c>
      <c r="C122" s="89" t="s">
        <v>148</v>
      </c>
      <c r="D122" s="94">
        <v>45708</v>
      </c>
      <c r="E122" s="95" t="s">
        <v>100</v>
      </c>
      <c r="F122" s="89">
        <v>0</v>
      </c>
      <c r="I122" s="89" t="s">
        <v>109</v>
      </c>
      <c r="J122" s="89" t="s">
        <v>148</v>
      </c>
      <c r="K122" s="94">
        <v>45708</v>
      </c>
      <c r="L122" s="95" t="s">
        <v>100</v>
      </c>
      <c r="M122" s="89">
        <v>0</v>
      </c>
      <c r="P122" s="86" t="s">
        <v>109</v>
      </c>
      <c r="Q122" s="86" t="s">
        <v>148</v>
      </c>
      <c r="R122" s="92">
        <v>45708</v>
      </c>
      <c r="S122" s="114" t="s">
        <v>100</v>
      </c>
      <c r="T122" s="89">
        <v>0</v>
      </c>
      <c r="W122" s="89" t="s">
        <v>109</v>
      </c>
      <c r="X122" s="89" t="s">
        <v>148</v>
      </c>
      <c r="Y122" s="94">
        <v>45708</v>
      </c>
      <c r="Z122" s="95" t="s">
        <v>100</v>
      </c>
      <c r="AA122" s="89">
        <v>0</v>
      </c>
    </row>
    <row r="123" spans="2:27" x14ac:dyDescent="0.3">
      <c r="B123" s="89" t="s">
        <v>109</v>
      </c>
      <c r="C123" s="89" t="s">
        <v>148</v>
      </c>
      <c r="D123" s="94">
        <v>45708</v>
      </c>
      <c r="E123" s="95" t="s">
        <v>103</v>
      </c>
      <c r="F123" s="89">
        <v>0</v>
      </c>
      <c r="I123" s="89" t="s">
        <v>109</v>
      </c>
      <c r="J123" s="89" t="s">
        <v>148</v>
      </c>
      <c r="K123" s="94">
        <v>45708</v>
      </c>
      <c r="L123" s="95" t="s">
        <v>103</v>
      </c>
      <c r="M123" s="89">
        <v>0</v>
      </c>
      <c r="P123" s="87" t="s">
        <v>109</v>
      </c>
      <c r="Q123" s="87" t="s">
        <v>148</v>
      </c>
      <c r="R123" s="93">
        <v>45708</v>
      </c>
      <c r="S123" s="115" t="s">
        <v>103</v>
      </c>
      <c r="T123" s="89">
        <v>0</v>
      </c>
      <c r="W123" s="89" t="s">
        <v>109</v>
      </c>
      <c r="X123" s="89" t="s">
        <v>148</v>
      </c>
      <c r="Y123" s="94">
        <v>45708</v>
      </c>
      <c r="Z123" s="95" t="s">
        <v>103</v>
      </c>
      <c r="AA123" s="89">
        <v>0</v>
      </c>
    </row>
    <row r="124" spans="2:27" x14ac:dyDescent="0.3">
      <c r="B124" s="89" t="s">
        <v>109</v>
      </c>
      <c r="C124" s="89" t="s">
        <v>148</v>
      </c>
      <c r="D124" s="94">
        <v>45708</v>
      </c>
      <c r="E124" s="95" t="s">
        <v>97</v>
      </c>
      <c r="F124" s="89">
        <v>0</v>
      </c>
      <c r="I124" s="89" t="s">
        <v>109</v>
      </c>
      <c r="J124" s="89" t="s">
        <v>148</v>
      </c>
      <c r="K124" s="94">
        <v>45708</v>
      </c>
      <c r="L124" s="95" t="s">
        <v>97</v>
      </c>
      <c r="M124" s="89">
        <v>0</v>
      </c>
      <c r="P124" s="86" t="s">
        <v>109</v>
      </c>
      <c r="Q124" s="86" t="s">
        <v>148</v>
      </c>
      <c r="R124" s="92">
        <v>45708</v>
      </c>
      <c r="S124" s="114" t="s">
        <v>97</v>
      </c>
      <c r="T124" s="89">
        <v>0</v>
      </c>
      <c r="W124" s="89" t="s">
        <v>109</v>
      </c>
      <c r="X124" s="89" t="s">
        <v>148</v>
      </c>
      <c r="Y124" s="94">
        <v>45708</v>
      </c>
      <c r="Z124" s="95" t="s">
        <v>97</v>
      </c>
      <c r="AA124" s="89">
        <v>19.5</v>
      </c>
    </row>
    <row r="125" spans="2:27" x14ac:dyDescent="0.3">
      <c r="B125" s="89" t="s">
        <v>109</v>
      </c>
      <c r="C125" s="89" t="s">
        <v>148</v>
      </c>
      <c r="D125" s="94">
        <v>45708</v>
      </c>
      <c r="E125" s="95" t="s">
        <v>96</v>
      </c>
      <c r="F125" s="89">
        <v>0</v>
      </c>
      <c r="I125" s="89" t="s">
        <v>109</v>
      </c>
      <c r="J125" s="89" t="s">
        <v>148</v>
      </c>
      <c r="K125" s="94">
        <v>45708</v>
      </c>
      <c r="L125" s="95" t="s">
        <v>96</v>
      </c>
      <c r="M125" s="89">
        <v>0</v>
      </c>
      <c r="P125" s="87" t="s">
        <v>109</v>
      </c>
      <c r="Q125" s="87" t="s">
        <v>148</v>
      </c>
      <c r="R125" s="93">
        <v>45708</v>
      </c>
      <c r="S125" s="115" t="s">
        <v>96</v>
      </c>
      <c r="T125" s="89">
        <v>0</v>
      </c>
      <c r="W125" s="89" t="s">
        <v>109</v>
      </c>
      <c r="X125" s="89" t="s">
        <v>148</v>
      </c>
      <c r="Y125" s="94">
        <v>45708</v>
      </c>
      <c r="Z125" s="95" t="s">
        <v>96</v>
      </c>
      <c r="AA125" s="89">
        <v>0</v>
      </c>
    </row>
    <row r="126" spans="2:27" x14ac:dyDescent="0.3">
      <c r="B126" s="89" t="s">
        <v>109</v>
      </c>
      <c r="C126" s="89" t="s">
        <v>148</v>
      </c>
      <c r="D126" s="94">
        <v>45708</v>
      </c>
      <c r="E126" s="96" t="s">
        <v>161</v>
      </c>
      <c r="F126" s="89">
        <v>0</v>
      </c>
      <c r="I126" s="89" t="s">
        <v>109</v>
      </c>
      <c r="J126" s="89" t="s">
        <v>148</v>
      </c>
      <c r="K126" s="94">
        <v>45708</v>
      </c>
      <c r="L126" s="95" t="s">
        <v>161</v>
      </c>
      <c r="M126" s="89">
        <v>15</v>
      </c>
      <c r="P126" s="86" t="s">
        <v>109</v>
      </c>
      <c r="Q126" s="86" t="s">
        <v>148</v>
      </c>
      <c r="R126" s="92">
        <v>45708</v>
      </c>
      <c r="S126" s="114" t="s">
        <v>161</v>
      </c>
      <c r="T126" s="89">
        <v>0</v>
      </c>
      <c r="W126" s="89" t="s">
        <v>109</v>
      </c>
      <c r="X126" s="89" t="s">
        <v>148</v>
      </c>
      <c r="Y126" s="94">
        <v>45708</v>
      </c>
      <c r="Z126" s="95" t="s">
        <v>161</v>
      </c>
      <c r="AA126" s="89">
        <v>11</v>
      </c>
    </row>
    <row r="127" spans="2:27" x14ac:dyDescent="0.3">
      <c r="B127" s="89" t="s">
        <v>109</v>
      </c>
      <c r="C127" s="89" t="s">
        <v>149</v>
      </c>
      <c r="D127" s="94">
        <v>45712</v>
      </c>
      <c r="E127" s="95" t="s">
        <v>93</v>
      </c>
      <c r="F127" s="89">
        <v>0</v>
      </c>
      <c r="I127" s="89" t="s">
        <v>109</v>
      </c>
      <c r="J127" s="89" t="s">
        <v>149</v>
      </c>
      <c r="K127" s="94">
        <v>45712</v>
      </c>
      <c r="L127" s="95" t="s">
        <v>93</v>
      </c>
      <c r="M127" s="89">
        <v>0</v>
      </c>
      <c r="P127" s="87" t="s">
        <v>109</v>
      </c>
      <c r="Q127" s="87" t="s">
        <v>149</v>
      </c>
      <c r="R127" s="93">
        <v>45712</v>
      </c>
      <c r="S127" s="115" t="s">
        <v>93</v>
      </c>
      <c r="T127" s="89">
        <v>0</v>
      </c>
      <c r="W127" s="89" t="s">
        <v>109</v>
      </c>
      <c r="X127" s="89" t="s">
        <v>149</v>
      </c>
      <c r="Y127" s="94">
        <v>45712</v>
      </c>
      <c r="Z127" s="95" t="s">
        <v>93</v>
      </c>
      <c r="AA127" s="89">
        <v>0</v>
      </c>
    </row>
    <row r="128" spans="2:27" x14ac:dyDescent="0.3">
      <c r="B128" s="89" t="s">
        <v>109</v>
      </c>
      <c r="C128" s="89" t="s">
        <v>149</v>
      </c>
      <c r="D128" s="94">
        <v>45712</v>
      </c>
      <c r="E128" s="95" t="s">
        <v>17</v>
      </c>
      <c r="F128" s="89">
        <v>0</v>
      </c>
      <c r="I128" s="89" t="s">
        <v>109</v>
      </c>
      <c r="J128" s="89" t="s">
        <v>149</v>
      </c>
      <c r="K128" s="94">
        <v>45712</v>
      </c>
      <c r="L128" s="95" t="s">
        <v>17</v>
      </c>
      <c r="M128" s="89">
        <v>0</v>
      </c>
      <c r="P128" s="86" t="s">
        <v>109</v>
      </c>
      <c r="Q128" s="86" t="s">
        <v>149</v>
      </c>
      <c r="R128" s="92">
        <v>45712</v>
      </c>
      <c r="S128" s="114" t="s">
        <v>17</v>
      </c>
      <c r="T128" s="89">
        <v>0</v>
      </c>
      <c r="W128" s="89" t="s">
        <v>109</v>
      </c>
      <c r="X128" s="89" t="s">
        <v>149</v>
      </c>
      <c r="Y128" s="94">
        <v>45712</v>
      </c>
      <c r="Z128" s="95" t="s">
        <v>17</v>
      </c>
      <c r="AA128" s="89">
        <v>0</v>
      </c>
    </row>
    <row r="129" spans="2:27" x14ac:dyDescent="0.3">
      <c r="B129" s="89" t="s">
        <v>109</v>
      </c>
      <c r="C129" s="89" t="s">
        <v>149</v>
      </c>
      <c r="D129" s="94">
        <v>45712</v>
      </c>
      <c r="E129" s="95" t="s">
        <v>92</v>
      </c>
      <c r="F129" s="89">
        <v>0</v>
      </c>
      <c r="I129" s="89" t="s">
        <v>109</v>
      </c>
      <c r="J129" s="89" t="s">
        <v>149</v>
      </c>
      <c r="K129" s="94">
        <v>45712</v>
      </c>
      <c r="L129" s="95" t="s">
        <v>92</v>
      </c>
      <c r="M129" s="89">
        <v>0</v>
      </c>
      <c r="P129" s="87" t="s">
        <v>109</v>
      </c>
      <c r="Q129" s="87" t="s">
        <v>149</v>
      </c>
      <c r="R129" s="93">
        <v>45712</v>
      </c>
      <c r="S129" s="115" t="s">
        <v>92</v>
      </c>
      <c r="T129" s="89">
        <v>0</v>
      </c>
      <c r="W129" s="89" t="s">
        <v>109</v>
      </c>
      <c r="X129" s="89" t="s">
        <v>149</v>
      </c>
      <c r="Y129" s="94">
        <v>45712</v>
      </c>
      <c r="Z129" s="95" t="s">
        <v>92</v>
      </c>
      <c r="AA129" s="89">
        <v>0</v>
      </c>
    </row>
    <row r="130" spans="2:27" x14ac:dyDescent="0.3">
      <c r="B130" s="89" t="s">
        <v>109</v>
      </c>
      <c r="C130" s="89" t="s">
        <v>149</v>
      </c>
      <c r="D130" s="94">
        <v>45712</v>
      </c>
      <c r="E130" s="95" t="s">
        <v>16</v>
      </c>
      <c r="F130" s="89">
        <v>0</v>
      </c>
      <c r="I130" s="89" t="s">
        <v>109</v>
      </c>
      <c r="J130" s="89" t="s">
        <v>149</v>
      </c>
      <c r="K130" s="94">
        <v>45712</v>
      </c>
      <c r="L130" s="95" t="s">
        <v>16</v>
      </c>
      <c r="M130" s="89">
        <v>4.7</v>
      </c>
      <c r="P130" s="86" t="s">
        <v>109</v>
      </c>
      <c r="Q130" s="86" t="s">
        <v>149</v>
      </c>
      <c r="R130" s="92">
        <v>45712</v>
      </c>
      <c r="S130" s="114" t="s">
        <v>16</v>
      </c>
      <c r="T130" s="89">
        <v>0</v>
      </c>
      <c r="W130" s="89" t="s">
        <v>109</v>
      </c>
      <c r="X130" s="89" t="s">
        <v>149</v>
      </c>
      <c r="Y130" s="94">
        <v>45712</v>
      </c>
      <c r="Z130" s="95" t="s">
        <v>16</v>
      </c>
      <c r="AA130" s="89">
        <v>0</v>
      </c>
    </row>
    <row r="131" spans="2:27" x14ac:dyDescent="0.3">
      <c r="B131" s="89" t="s">
        <v>109</v>
      </c>
      <c r="C131" s="89" t="s">
        <v>149</v>
      </c>
      <c r="D131" s="94">
        <v>45712</v>
      </c>
      <c r="E131" s="95" t="s">
        <v>20</v>
      </c>
      <c r="F131" s="89">
        <v>0</v>
      </c>
      <c r="I131" s="89" t="s">
        <v>109</v>
      </c>
      <c r="J131" s="89" t="s">
        <v>149</v>
      </c>
      <c r="K131" s="94">
        <v>45712</v>
      </c>
      <c r="L131" s="95" t="s">
        <v>20</v>
      </c>
      <c r="M131" s="89">
        <v>1.9</v>
      </c>
      <c r="P131" s="87" t="s">
        <v>109</v>
      </c>
      <c r="Q131" s="87" t="s">
        <v>149</v>
      </c>
      <c r="R131" s="93">
        <v>45712</v>
      </c>
      <c r="S131" s="115" t="s">
        <v>20</v>
      </c>
      <c r="T131" s="89">
        <v>0</v>
      </c>
      <c r="W131" s="89" t="s">
        <v>109</v>
      </c>
      <c r="X131" s="89" t="s">
        <v>149</v>
      </c>
      <c r="Y131" s="94">
        <v>45712</v>
      </c>
      <c r="Z131" s="95" t="s">
        <v>20</v>
      </c>
      <c r="AA131" s="89">
        <v>0</v>
      </c>
    </row>
    <row r="132" spans="2:27" x14ac:dyDescent="0.3">
      <c r="B132" s="89" t="s">
        <v>109</v>
      </c>
      <c r="C132" s="89" t="s">
        <v>149</v>
      </c>
      <c r="D132" s="94">
        <v>45712</v>
      </c>
      <c r="E132" s="95" t="s">
        <v>95</v>
      </c>
      <c r="F132" s="89">
        <v>0</v>
      </c>
      <c r="I132" s="89" t="s">
        <v>109</v>
      </c>
      <c r="J132" s="89" t="s">
        <v>149</v>
      </c>
      <c r="K132" s="94">
        <v>45712</v>
      </c>
      <c r="L132" s="95" t="s">
        <v>95</v>
      </c>
      <c r="M132" s="89">
        <v>1.9</v>
      </c>
      <c r="P132" s="86" t="s">
        <v>109</v>
      </c>
      <c r="Q132" s="86" t="s">
        <v>149</v>
      </c>
      <c r="R132" s="92">
        <v>45712</v>
      </c>
      <c r="S132" s="114" t="s">
        <v>95</v>
      </c>
      <c r="T132" s="89">
        <v>0</v>
      </c>
      <c r="W132" s="89" t="s">
        <v>109</v>
      </c>
      <c r="X132" s="89" t="s">
        <v>149</v>
      </c>
      <c r="Y132" s="94">
        <v>45712</v>
      </c>
      <c r="Z132" s="95" t="s">
        <v>95</v>
      </c>
      <c r="AA132" s="89">
        <v>17</v>
      </c>
    </row>
    <row r="133" spans="2:27" x14ac:dyDescent="0.3">
      <c r="B133" s="89" t="s">
        <v>109</v>
      </c>
      <c r="C133" s="89" t="s">
        <v>149</v>
      </c>
      <c r="D133" s="94">
        <v>45712</v>
      </c>
      <c r="E133" s="95" t="s">
        <v>100</v>
      </c>
      <c r="F133" s="89">
        <v>0</v>
      </c>
      <c r="I133" s="89" t="s">
        <v>109</v>
      </c>
      <c r="J133" s="89" t="s">
        <v>149</v>
      </c>
      <c r="K133" s="94">
        <v>45712</v>
      </c>
      <c r="L133" s="95" t="s">
        <v>100</v>
      </c>
      <c r="M133" s="89">
        <v>0</v>
      </c>
      <c r="P133" s="87" t="s">
        <v>109</v>
      </c>
      <c r="Q133" s="87" t="s">
        <v>149</v>
      </c>
      <c r="R133" s="93">
        <v>45712</v>
      </c>
      <c r="S133" s="115" t="s">
        <v>100</v>
      </c>
      <c r="T133" s="89">
        <v>0</v>
      </c>
      <c r="W133" s="89" t="s">
        <v>109</v>
      </c>
      <c r="X133" s="89" t="s">
        <v>149</v>
      </c>
      <c r="Y133" s="94">
        <v>45712</v>
      </c>
      <c r="Z133" s="95" t="s">
        <v>100</v>
      </c>
      <c r="AA133" s="89">
        <v>0</v>
      </c>
    </row>
    <row r="134" spans="2:27" x14ac:dyDescent="0.3">
      <c r="B134" s="89" t="s">
        <v>109</v>
      </c>
      <c r="C134" s="89" t="s">
        <v>149</v>
      </c>
      <c r="D134" s="94">
        <v>45712</v>
      </c>
      <c r="E134" s="95" t="s">
        <v>103</v>
      </c>
      <c r="F134" s="89">
        <v>0</v>
      </c>
      <c r="I134" s="89" t="s">
        <v>109</v>
      </c>
      <c r="J134" s="89" t="s">
        <v>149</v>
      </c>
      <c r="K134" s="94">
        <v>45712</v>
      </c>
      <c r="L134" s="95" t="s">
        <v>103</v>
      </c>
      <c r="M134" s="89">
        <v>0</v>
      </c>
      <c r="P134" s="86" t="s">
        <v>109</v>
      </c>
      <c r="Q134" s="86" t="s">
        <v>149</v>
      </c>
      <c r="R134" s="92">
        <v>45712</v>
      </c>
      <c r="S134" s="114" t="s">
        <v>103</v>
      </c>
      <c r="T134" s="89">
        <v>0</v>
      </c>
      <c r="W134" s="89" t="s">
        <v>109</v>
      </c>
      <c r="X134" s="89" t="s">
        <v>149</v>
      </c>
      <c r="Y134" s="94">
        <v>45712</v>
      </c>
      <c r="Z134" s="95" t="s">
        <v>103</v>
      </c>
      <c r="AA134" s="89">
        <v>0</v>
      </c>
    </row>
    <row r="135" spans="2:27" x14ac:dyDescent="0.3">
      <c r="B135" s="89" t="s">
        <v>109</v>
      </c>
      <c r="C135" s="89" t="s">
        <v>149</v>
      </c>
      <c r="D135" s="94">
        <v>45712</v>
      </c>
      <c r="E135" s="95" t="s">
        <v>97</v>
      </c>
      <c r="F135" s="89">
        <v>0</v>
      </c>
      <c r="I135" s="89" t="s">
        <v>109</v>
      </c>
      <c r="J135" s="89" t="s">
        <v>149</v>
      </c>
      <c r="K135" s="94">
        <v>45712</v>
      </c>
      <c r="L135" s="95" t="s">
        <v>97</v>
      </c>
      <c r="M135" s="89">
        <v>0</v>
      </c>
      <c r="P135" s="87" t="s">
        <v>109</v>
      </c>
      <c r="Q135" s="87" t="s">
        <v>149</v>
      </c>
      <c r="R135" s="93">
        <v>45712</v>
      </c>
      <c r="S135" s="115" t="s">
        <v>97</v>
      </c>
      <c r="T135" s="89">
        <v>0</v>
      </c>
      <c r="W135" s="89" t="s">
        <v>109</v>
      </c>
      <c r="X135" s="89" t="s">
        <v>149</v>
      </c>
      <c r="Y135" s="94">
        <v>45712</v>
      </c>
      <c r="Z135" s="95" t="s">
        <v>97</v>
      </c>
      <c r="AA135" s="89">
        <v>0</v>
      </c>
    </row>
    <row r="136" spans="2:27" x14ac:dyDescent="0.3">
      <c r="B136" s="89" t="s">
        <v>109</v>
      </c>
      <c r="C136" s="89" t="s">
        <v>149</v>
      </c>
      <c r="D136" s="94">
        <v>45712</v>
      </c>
      <c r="E136" s="95" t="s">
        <v>96</v>
      </c>
      <c r="F136" s="89">
        <v>0</v>
      </c>
      <c r="I136" s="89" t="s">
        <v>109</v>
      </c>
      <c r="J136" s="89" t="s">
        <v>149</v>
      </c>
      <c r="K136" s="94">
        <v>45712</v>
      </c>
      <c r="L136" s="95" t="s">
        <v>96</v>
      </c>
      <c r="M136" s="89">
        <v>0</v>
      </c>
      <c r="P136" s="86" t="s">
        <v>109</v>
      </c>
      <c r="Q136" s="86" t="s">
        <v>149</v>
      </c>
      <c r="R136" s="92">
        <v>45712</v>
      </c>
      <c r="S136" s="114" t="s">
        <v>96</v>
      </c>
      <c r="T136" s="89">
        <v>0</v>
      </c>
      <c r="W136" s="89" t="s">
        <v>109</v>
      </c>
      <c r="X136" s="89" t="s">
        <v>149</v>
      </c>
      <c r="Y136" s="94">
        <v>45712</v>
      </c>
      <c r="Z136" s="95" t="s">
        <v>96</v>
      </c>
      <c r="AA136" s="89">
        <v>0</v>
      </c>
    </row>
    <row r="137" spans="2:27" x14ac:dyDescent="0.3">
      <c r="B137" s="89" t="s">
        <v>109</v>
      </c>
      <c r="C137" s="89" t="s">
        <v>149</v>
      </c>
      <c r="D137" s="94">
        <v>45712</v>
      </c>
      <c r="E137" s="96" t="s">
        <v>161</v>
      </c>
      <c r="F137" s="89">
        <v>0</v>
      </c>
      <c r="I137" s="89" t="s">
        <v>109</v>
      </c>
      <c r="J137" s="89" t="s">
        <v>149</v>
      </c>
      <c r="K137" s="94">
        <v>45712</v>
      </c>
      <c r="L137" s="95" t="s">
        <v>161</v>
      </c>
      <c r="M137" s="89">
        <v>18.5</v>
      </c>
      <c r="P137" s="87" t="s">
        <v>109</v>
      </c>
      <c r="Q137" s="87" t="s">
        <v>149</v>
      </c>
      <c r="R137" s="93">
        <v>45712</v>
      </c>
      <c r="S137" s="115" t="s">
        <v>161</v>
      </c>
      <c r="T137" s="89">
        <v>0</v>
      </c>
      <c r="W137" s="89" t="s">
        <v>109</v>
      </c>
      <c r="X137" s="89" t="s">
        <v>149</v>
      </c>
      <c r="Y137" s="94">
        <v>45712</v>
      </c>
      <c r="Z137" s="95" t="s">
        <v>161</v>
      </c>
      <c r="AA137" s="89">
        <v>0</v>
      </c>
    </row>
    <row r="138" spans="2:27" x14ac:dyDescent="0.3">
      <c r="B138" s="89" t="s">
        <v>109</v>
      </c>
      <c r="C138" s="89" t="s">
        <v>149</v>
      </c>
      <c r="D138" s="94">
        <v>45713</v>
      </c>
      <c r="E138" s="95" t="s">
        <v>93</v>
      </c>
      <c r="F138" s="89">
        <v>0</v>
      </c>
      <c r="I138" s="89" t="s">
        <v>109</v>
      </c>
      <c r="J138" s="89" t="s">
        <v>149</v>
      </c>
      <c r="K138" s="94">
        <v>45713</v>
      </c>
      <c r="L138" s="95" t="s">
        <v>93</v>
      </c>
      <c r="M138" s="89">
        <v>0</v>
      </c>
      <c r="P138" s="86" t="s">
        <v>109</v>
      </c>
      <c r="Q138" s="86" t="s">
        <v>149</v>
      </c>
      <c r="R138" s="92">
        <v>45713</v>
      </c>
      <c r="S138" s="114" t="s">
        <v>93</v>
      </c>
      <c r="T138" s="89">
        <v>0</v>
      </c>
      <c r="W138" s="89" t="s">
        <v>109</v>
      </c>
      <c r="X138" s="89" t="s">
        <v>149</v>
      </c>
      <c r="Y138" s="94">
        <v>45713</v>
      </c>
      <c r="Z138" s="95" t="s">
        <v>93</v>
      </c>
      <c r="AA138" s="89">
        <v>0</v>
      </c>
    </row>
    <row r="139" spans="2:27" x14ac:dyDescent="0.3">
      <c r="B139" s="89" t="s">
        <v>109</v>
      </c>
      <c r="C139" s="89" t="s">
        <v>149</v>
      </c>
      <c r="D139" s="94">
        <v>45713</v>
      </c>
      <c r="E139" s="95" t="s">
        <v>17</v>
      </c>
      <c r="F139" s="89">
        <v>0</v>
      </c>
      <c r="I139" s="89" t="s">
        <v>109</v>
      </c>
      <c r="J139" s="89" t="s">
        <v>149</v>
      </c>
      <c r="K139" s="94">
        <v>45713</v>
      </c>
      <c r="L139" s="95" t="s">
        <v>17</v>
      </c>
      <c r="M139" s="89">
        <v>0</v>
      </c>
      <c r="P139" s="87" t="s">
        <v>109</v>
      </c>
      <c r="Q139" s="87" t="s">
        <v>149</v>
      </c>
      <c r="R139" s="93">
        <v>45713</v>
      </c>
      <c r="S139" s="115" t="s">
        <v>17</v>
      </c>
      <c r="T139" s="89">
        <v>0</v>
      </c>
      <c r="W139" s="89" t="s">
        <v>109</v>
      </c>
      <c r="X139" s="89" t="s">
        <v>149</v>
      </c>
      <c r="Y139" s="94">
        <v>45713</v>
      </c>
      <c r="Z139" s="95" t="s">
        <v>17</v>
      </c>
      <c r="AA139" s="89">
        <v>0</v>
      </c>
    </row>
    <row r="140" spans="2:27" x14ac:dyDescent="0.3">
      <c r="B140" s="89" t="s">
        <v>109</v>
      </c>
      <c r="C140" s="89" t="s">
        <v>149</v>
      </c>
      <c r="D140" s="94">
        <v>45713</v>
      </c>
      <c r="E140" s="95" t="s">
        <v>92</v>
      </c>
      <c r="F140" s="89">
        <v>0</v>
      </c>
      <c r="I140" s="89" t="s">
        <v>109</v>
      </c>
      <c r="J140" s="89" t="s">
        <v>149</v>
      </c>
      <c r="K140" s="94">
        <v>45713</v>
      </c>
      <c r="L140" s="95" t="s">
        <v>92</v>
      </c>
      <c r="M140" s="89">
        <v>0</v>
      </c>
      <c r="P140" s="86" t="s">
        <v>109</v>
      </c>
      <c r="Q140" s="86" t="s">
        <v>149</v>
      </c>
      <c r="R140" s="92">
        <v>45713</v>
      </c>
      <c r="S140" s="114" t="s">
        <v>92</v>
      </c>
      <c r="T140" s="89">
        <v>0</v>
      </c>
      <c r="W140" s="89" t="s">
        <v>109</v>
      </c>
      <c r="X140" s="89" t="s">
        <v>149</v>
      </c>
      <c r="Y140" s="94">
        <v>45713</v>
      </c>
      <c r="Z140" s="95" t="s">
        <v>92</v>
      </c>
      <c r="AA140" s="89">
        <v>0</v>
      </c>
    </row>
    <row r="141" spans="2:27" x14ac:dyDescent="0.3">
      <c r="B141" s="89" t="s">
        <v>109</v>
      </c>
      <c r="C141" s="89" t="s">
        <v>149</v>
      </c>
      <c r="D141" s="94">
        <v>45713</v>
      </c>
      <c r="E141" s="95" t="s">
        <v>16</v>
      </c>
      <c r="F141" s="89">
        <v>0</v>
      </c>
      <c r="I141" s="89" t="s">
        <v>109</v>
      </c>
      <c r="J141" s="89" t="s">
        <v>149</v>
      </c>
      <c r="K141" s="94">
        <v>45713</v>
      </c>
      <c r="L141" s="95" t="s">
        <v>16</v>
      </c>
      <c r="M141" s="89">
        <v>0</v>
      </c>
      <c r="P141" s="87" t="s">
        <v>109</v>
      </c>
      <c r="Q141" s="87" t="s">
        <v>149</v>
      </c>
      <c r="R141" s="93">
        <v>45713</v>
      </c>
      <c r="S141" s="115" t="s">
        <v>16</v>
      </c>
      <c r="T141" s="89">
        <v>0</v>
      </c>
      <c r="W141" s="89" t="s">
        <v>109</v>
      </c>
      <c r="X141" s="89" t="s">
        <v>149</v>
      </c>
      <c r="Y141" s="94">
        <v>45713</v>
      </c>
      <c r="Z141" s="95" t="s">
        <v>16</v>
      </c>
      <c r="AA141" s="89">
        <v>28.4</v>
      </c>
    </row>
    <row r="142" spans="2:27" x14ac:dyDescent="0.3">
      <c r="B142" s="89" t="s">
        <v>109</v>
      </c>
      <c r="C142" s="89" t="s">
        <v>149</v>
      </c>
      <c r="D142" s="94">
        <v>45713</v>
      </c>
      <c r="E142" s="95" t="s">
        <v>20</v>
      </c>
      <c r="F142" s="89">
        <v>0</v>
      </c>
      <c r="I142" s="89" t="s">
        <v>109</v>
      </c>
      <c r="J142" s="89" t="s">
        <v>149</v>
      </c>
      <c r="K142" s="94">
        <v>45713</v>
      </c>
      <c r="L142" s="95" t="s">
        <v>20</v>
      </c>
      <c r="M142" s="89">
        <v>25.2</v>
      </c>
      <c r="P142" s="86" t="s">
        <v>109</v>
      </c>
      <c r="Q142" s="86" t="s">
        <v>149</v>
      </c>
      <c r="R142" s="92">
        <v>45713</v>
      </c>
      <c r="S142" s="114" t="s">
        <v>20</v>
      </c>
      <c r="T142" s="89">
        <v>0</v>
      </c>
      <c r="W142" s="89" t="s">
        <v>109</v>
      </c>
      <c r="X142" s="89" t="s">
        <v>149</v>
      </c>
      <c r="Y142" s="94">
        <v>45713</v>
      </c>
      <c r="Z142" s="95" t="s">
        <v>20</v>
      </c>
      <c r="AA142" s="89">
        <v>28.4</v>
      </c>
    </row>
    <row r="143" spans="2:27" x14ac:dyDescent="0.3">
      <c r="B143" s="89" t="s">
        <v>109</v>
      </c>
      <c r="C143" s="89" t="s">
        <v>149</v>
      </c>
      <c r="D143" s="94">
        <v>45713</v>
      </c>
      <c r="E143" s="95" t="s">
        <v>95</v>
      </c>
      <c r="F143" s="89">
        <v>0</v>
      </c>
      <c r="I143" s="89" t="s">
        <v>109</v>
      </c>
      <c r="J143" s="89" t="s">
        <v>149</v>
      </c>
      <c r="K143" s="94">
        <v>45713</v>
      </c>
      <c r="L143" s="95" t="s">
        <v>95</v>
      </c>
      <c r="M143" s="89">
        <v>15.8</v>
      </c>
      <c r="P143" s="87" t="s">
        <v>109</v>
      </c>
      <c r="Q143" s="87" t="s">
        <v>149</v>
      </c>
      <c r="R143" s="93">
        <v>45713</v>
      </c>
      <c r="S143" s="115" t="s">
        <v>95</v>
      </c>
      <c r="T143" s="89">
        <v>0</v>
      </c>
      <c r="W143" s="89" t="s">
        <v>109</v>
      </c>
      <c r="X143" s="89" t="s">
        <v>149</v>
      </c>
      <c r="Y143" s="94">
        <v>45713</v>
      </c>
      <c r="Z143" s="95" t="s">
        <v>95</v>
      </c>
      <c r="AA143" s="89">
        <v>14.2</v>
      </c>
    </row>
    <row r="144" spans="2:27" x14ac:dyDescent="0.3">
      <c r="B144" s="89" t="s">
        <v>109</v>
      </c>
      <c r="C144" s="89" t="s">
        <v>149</v>
      </c>
      <c r="D144" s="94">
        <v>45713</v>
      </c>
      <c r="E144" s="95" t="s">
        <v>100</v>
      </c>
      <c r="F144" s="89">
        <v>0</v>
      </c>
      <c r="I144" s="89" t="s">
        <v>109</v>
      </c>
      <c r="J144" s="89" t="s">
        <v>149</v>
      </c>
      <c r="K144" s="94">
        <v>45713</v>
      </c>
      <c r="L144" s="95" t="s">
        <v>100</v>
      </c>
      <c r="M144" s="89">
        <v>0</v>
      </c>
      <c r="P144" s="86" t="s">
        <v>109</v>
      </c>
      <c r="Q144" s="86" t="s">
        <v>149</v>
      </c>
      <c r="R144" s="92">
        <v>45713</v>
      </c>
      <c r="S144" s="114" t="s">
        <v>100</v>
      </c>
      <c r="T144" s="89">
        <v>0</v>
      </c>
      <c r="W144" s="89" t="s">
        <v>109</v>
      </c>
      <c r="X144" s="89" t="s">
        <v>149</v>
      </c>
      <c r="Y144" s="94">
        <v>45713</v>
      </c>
      <c r="Z144" s="95" t="s">
        <v>100</v>
      </c>
      <c r="AA144" s="89">
        <v>0</v>
      </c>
    </row>
    <row r="145" spans="2:27" x14ac:dyDescent="0.3">
      <c r="B145" s="89" t="s">
        <v>109</v>
      </c>
      <c r="C145" s="89" t="s">
        <v>149</v>
      </c>
      <c r="D145" s="94">
        <v>45713</v>
      </c>
      <c r="E145" s="95" t="s">
        <v>103</v>
      </c>
      <c r="F145" s="89">
        <v>0</v>
      </c>
      <c r="I145" s="89" t="s">
        <v>109</v>
      </c>
      <c r="J145" s="89" t="s">
        <v>149</v>
      </c>
      <c r="K145" s="94">
        <v>45713</v>
      </c>
      <c r="L145" s="95" t="s">
        <v>103</v>
      </c>
      <c r="M145" s="89">
        <v>0</v>
      </c>
      <c r="P145" s="87" t="s">
        <v>109</v>
      </c>
      <c r="Q145" s="87" t="s">
        <v>149</v>
      </c>
      <c r="R145" s="93">
        <v>45713</v>
      </c>
      <c r="S145" s="115" t="s">
        <v>103</v>
      </c>
      <c r="T145" s="89">
        <v>0</v>
      </c>
      <c r="W145" s="89" t="s">
        <v>109</v>
      </c>
      <c r="X145" s="89" t="s">
        <v>149</v>
      </c>
      <c r="Y145" s="94">
        <v>45713</v>
      </c>
      <c r="Z145" s="95" t="s">
        <v>103</v>
      </c>
      <c r="AA145" s="89">
        <v>0</v>
      </c>
    </row>
    <row r="146" spans="2:27" x14ac:dyDescent="0.3">
      <c r="B146" s="89" t="s">
        <v>109</v>
      </c>
      <c r="C146" s="89" t="s">
        <v>149</v>
      </c>
      <c r="D146" s="94">
        <v>45713</v>
      </c>
      <c r="E146" s="95" t="s">
        <v>97</v>
      </c>
      <c r="F146" s="89">
        <v>0</v>
      </c>
      <c r="I146" s="89" t="s">
        <v>109</v>
      </c>
      <c r="J146" s="89" t="s">
        <v>149</v>
      </c>
      <c r="K146" s="94">
        <v>45713</v>
      </c>
      <c r="L146" s="95" t="s">
        <v>97</v>
      </c>
      <c r="M146" s="89">
        <v>0</v>
      </c>
      <c r="P146" s="86" t="s">
        <v>109</v>
      </c>
      <c r="Q146" s="86" t="s">
        <v>149</v>
      </c>
      <c r="R146" s="92">
        <v>45713</v>
      </c>
      <c r="S146" s="114" t="s">
        <v>97</v>
      </c>
      <c r="T146" s="89">
        <v>0</v>
      </c>
      <c r="W146" s="89" t="s">
        <v>109</v>
      </c>
      <c r="X146" s="89" t="s">
        <v>149</v>
      </c>
      <c r="Y146" s="94">
        <v>45713</v>
      </c>
      <c r="Z146" s="95" t="s">
        <v>97</v>
      </c>
      <c r="AA146" s="89">
        <v>0</v>
      </c>
    </row>
    <row r="147" spans="2:27" x14ac:dyDescent="0.3">
      <c r="B147" s="89" t="s">
        <v>109</v>
      </c>
      <c r="C147" s="89" t="s">
        <v>149</v>
      </c>
      <c r="D147" s="94">
        <v>45713</v>
      </c>
      <c r="E147" s="95" t="s">
        <v>96</v>
      </c>
      <c r="F147" s="89">
        <v>0</v>
      </c>
      <c r="I147" s="89" t="s">
        <v>109</v>
      </c>
      <c r="J147" s="89" t="s">
        <v>149</v>
      </c>
      <c r="K147" s="94">
        <v>45713</v>
      </c>
      <c r="L147" s="95" t="s">
        <v>96</v>
      </c>
      <c r="M147" s="89">
        <v>0</v>
      </c>
      <c r="P147" s="87" t="s">
        <v>109</v>
      </c>
      <c r="Q147" s="87" t="s">
        <v>149</v>
      </c>
      <c r="R147" s="93">
        <v>45713</v>
      </c>
      <c r="S147" s="115" t="s">
        <v>96</v>
      </c>
      <c r="T147" s="89">
        <v>0</v>
      </c>
      <c r="W147" s="89" t="s">
        <v>109</v>
      </c>
      <c r="X147" s="89" t="s">
        <v>149</v>
      </c>
      <c r="Y147" s="94">
        <v>45713</v>
      </c>
      <c r="Z147" s="95" t="s">
        <v>96</v>
      </c>
      <c r="AA147" s="89">
        <v>0</v>
      </c>
    </row>
    <row r="148" spans="2:27" x14ac:dyDescent="0.3">
      <c r="B148" s="89" t="s">
        <v>109</v>
      </c>
      <c r="C148" s="89" t="s">
        <v>149</v>
      </c>
      <c r="D148" s="94">
        <v>45713</v>
      </c>
      <c r="E148" s="96" t="s">
        <v>161</v>
      </c>
      <c r="F148" s="89">
        <v>0</v>
      </c>
      <c r="I148" s="89" t="s">
        <v>109</v>
      </c>
      <c r="J148" s="89" t="s">
        <v>149</v>
      </c>
      <c r="K148" s="94">
        <v>45713</v>
      </c>
      <c r="L148" s="95" t="s">
        <v>161</v>
      </c>
      <c r="M148" s="89">
        <v>34</v>
      </c>
      <c r="P148" s="86" t="s">
        <v>109</v>
      </c>
      <c r="Q148" s="86" t="s">
        <v>149</v>
      </c>
      <c r="R148" s="92">
        <v>45713</v>
      </c>
      <c r="S148" s="114" t="s">
        <v>161</v>
      </c>
      <c r="T148" s="89">
        <v>0</v>
      </c>
      <c r="W148" s="89" t="s">
        <v>109</v>
      </c>
      <c r="X148" s="89" t="s">
        <v>149</v>
      </c>
      <c r="Y148" s="94">
        <v>45713</v>
      </c>
      <c r="Z148" s="95" t="s">
        <v>161</v>
      </c>
      <c r="AA148" s="89">
        <v>0</v>
      </c>
    </row>
    <row r="149" spans="2:27" x14ac:dyDescent="0.3">
      <c r="B149" s="89" t="s">
        <v>109</v>
      </c>
      <c r="C149" s="89" t="s">
        <v>149</v>
      </c>
      <c r="D149" s="94">
        <v>45714</v>
      </c>
      <c r="E149" s="95" t="s">
        <v>93</v>
      </c>
      <c r="F149" s="89">
        <v>0</v>
      </c>
      <c r="I149" s="89" t="s">
        <v>109</v>
      </c>
      <c r="J149" s="89" t="s">
        <v>149</v>
      </c>
      <c r="K149" s="94">
        <v>45714</v>
      </c>
      <c r="L149" s="95" t="s">
        <v>93</v>
      </c>
      <c r="M149" s="89">
        <v>0</v>
      </c>
      <c r="P149" s="87" t="s">
        <v>109</v>
      </c>
      <c r="Q149" s="87" t="s">
        <v>149</v>
      </c>
      <c r="R149" s="93">
        <v>45714</v>
      </c>
      <c r="S149" s="115" t="s">
        <v>93</v>
      </c>
      <c r="T149" s="89">
        <v>0</v>
      </c>
      <c r="W149" s="89" t="s">
        <v>109</v>
      </c>
      <c r="X149" s="89" t="s">
        <v>149</v>
      </c>
      <c r="Y149" s="94">
        <v>45714</v>
      </c>
      <c r="Z149" s="95" t="s">
        <v>93</v>
      </c>
      <c r="AA149" s="89">
        <v>0</v>
      </c>
    </row>
    <row r="150" spans="2:27" x14ac:dyDescent="0.3">
      <c r="B150" s="89" t="s">
        <v>109</v>
      </c>
      <c r="C150" s="89" t="s">
        <v>149</v>
      </c>
      <c r="D150" s="94">
        <v>45714</v>
      </c>
      <c r="E150" s="95" t="s">
        <v>17</v>
      </c>
      <c r="F150" s="89">
        <v>0</v>
      </c>
      <c r="I150" s="89" t="s">
        <v>109</v>
      </c>
      <c r="J150" s="89" t="s">
        <v>149</v>
      </c>
      <c r="K150" s="94">
        <v>45714</v>
      </c>
      <c r="L150" s="95" t="s">
        <v>17</v>
      </c>
      <c r="M150" s="89">
        <v>0</v>
      </c>
      <c r="P150" s="86" t="s">
        <v>109</v>
      </c>
      <c r="Q150" s="86" t="s">
        <v>149</v>
      </c>
      <c r="R150" s="92">
        <v>45714</v>
      </c>
      <c r="S150" s="114" t="s">
        <v>17</v>
      </c>
      <c r="T150" s="89">
        <v>0</v>
      </c>
      <c r="W150" s="89" t="s">
        <v>109</v>
      </c>
      <c r="X150" s="89" t="s">
        <v>149</v>
      </c>
      <c r="Y150" s="94">
        <v>45714</v>
      </c>
      <c r="Z150" s="95" t="s">
        <v>17</v>
      </c>
      <c r="AA150" s="89">
        <v>0</v>
      </c>
    </row>
    <row r="151" spans="2:27" x14ac:dyDescent="0.3">
      <c r="B151" s="89" t="s">
        <v>109</v>
      </c>
      <c r="C151" s="89" t="s">
        <v>149</v>
      </c>
      <c r="D151" s="94">
        <v>45714</v>
      </c>
      <c r="E151" s="95" t="s">
        <v>92</v>
      </c>
      <c r="F151" s="89">
        <v>0</v>
      </c>
      <c r="I151" s="89" t="s">
        <v>109</v>
      </c>
      <c r="J151" s="89" t="s">
        <v>149</v>
      </c>
      <c r="K151" s="94">
        <v>45714</v>
      </c>
      <c r="L151" s="95" t="s">
        <v>92</v>
      </c>
      <c r="M151" s="89">
        <v>0</v>
      </c>
      <c r="P151" s="87" t="s">
        <v>109</v>
      </c>
      <c r="Q151" s="87" t="s">
        <v>149</v>
      </c>
      <c r="R151" s="93">
        <v>45714</v>
      </c>
      <c r="S151" s="115" t="s">
        <v>92</v>
      </c>
      <c r="T151" s="89">
        <v>0</v>
      </c>
      <c r="W151" s="89" t="s">
        <v>109</v>
      </c>
      <c r="X151" s="89" t="s">
        <v>149</v>
      </c>
      <c r="Y151" s="94">
        <v>45714</v>
      </c>
      <c r="Z151" s="95" t="s">
        <v>92</v>
      </c>
      <c r="AA151" s="89">
        <v>0</v>
      </c>
    </row>
    <row r="152" spans="2:27" x14ac:dyDescent="0.3">
      <c r="B152" s="89" t="s">
        <v>109</v>
      </c>
      <c r="C152" s="89" t="s">
        <v>149</v>
      </c>
      <c r="D152" s="94">
        <v>45714</v>
      </c>
      <c r="E152" s="95" t="s">
        <v>16</v>
      </c>
      <c r="F152" s="89">
        <v>0</v>
      </c>
      <c r="I152" s="89" t="s">
        <v>109</v>
      </c>
      <c r="J152" s="89" t="s">
        <v>149</v>
      </c>
      <c r="K152" s="94">
        <v>45714</v>
      </c>
      <c r="L152" s="95" t="s">
        <v>16</v>
      </c>
      <c r="M152" s="89">
        <v>0</v>
      </c>
      <c r="P152" s="86" t="s">
        <v>109</v>
      </c>
      <c r="Q152" s="86" t="s">
        <v>149</v>
      </c>
      <c r="R152" s="92">
        <v>45714</v>
      </c>
      <c r="S152" s="114" t="s">
        <v>16</v>
      </c>
      <c r="T152" s="89">
        <v>0</v>
      </c>
      <c r="W152" s="89" t="s">
        <v>109</v>
      </c>
      <c r="X152" s="89" t="s">
        <v>149</v>
      </c>
      <c r="Y152" s="94">
        <v>45714</v>
      </c>
      <c r="Z152" s="95" t="s">
        <v>16</v>
      </c>
      <c r="AA152" s="89">
        <v>0</v>
      </c>
    </row>
    <row r="153" spans="2:27" x14ac:dyDescent="0.3">
      <c r="B153" s="89" t="s">
        <v>109</v>
      </c>
      <c r="C153" s="89" t="s">
        <v>149</v>
      </c>
      <c r="D153" s="94">
        <v>45714</v>
      </c>
      <c r="E153" s="95" t="s">
        <v>20</v>
      </c>
      <c r="F153" s="89">
        <v>0</v>
      </c>
      <c r="I153" s="89" t="s">
        <v>109</v>
      </c>
      <c r="J153" s="89" t="s">
        <v>149</v>
      </c>
      <c r="K153" s="94">
        <v>45714</v>
      </c>
      <c r="L153" s="95" t="s">
        <v>20</v>
      </c>
      <c r="M153" s="89">
        <v>0</v>
      </c>
      <c r="P153" s="87" t="s">
        <v>109</v>
      </c>
      <c r="Q153" s="87" t="s">
        <v>149</v>
      </c>
      <c r="R153" s="93">
        <v>45714</v>
      </c>
      <c r="S153" s="115" t="s">
        <v>20</v>
      </c>
      <c r="T153" s="89">
        <v>0</v>
      </c>
      <c r="W153" s="89" t="s">
        <v>109</v>
      </c>
      <c r="X153" s="89" t="s">
        <v>149</v>
      </c>
      <c r="Y153" s="94">
        <v>45714</v>
      </c>
      <c r="Z153" s="95" t="s">
        <v>20</v>
      </c>
      <c r="AA153" s="89">
        <v>0</v>
      </c>
    </row>
    <row r="154" spans="2:27" x14ac:dyDescent="0.3">
      <c r="B154" s="89" t="s">
        <v>109</v>
      </c>
      <c r="C154" s="89" t="s">
        <v>149</v>
      </c>
      <c r="D154" s="94">
        <v>45714</v>
      </c>
      <c r="E154" s="95" t="s">
        <v>95</v>
      </c>
      <c r="F154" s="89">
        <v>0</v>
      </c>
      <c r="I154" s="89" t="s">
        <v>109</v>
      </c>
      <c r="J154" s="89" t="s">
        <v>149</v>
      </c>
      <c r="K154" s="94">
        <v>45714</v>
      </c>
      <c r="L154" s="95" t="s">
        <v>95</v>
      </c>
      <c r="M154" s="89">
        <v>0</v>
      </c>
      <c r="P154" s="86" t="s">
        <v>109</v>
      </c>
      <c r="Q154" s="86" t="s">
        <v>149</v>
      </c>
      <c r="R154" s="92">
        <v>45714</v>
      </c>
      <c r="S154" s="114" t="s">
        <v>95</v>
      </c>
      <c r="T154" s="89">
        <v>0</v>
      </c>
      <c r="W154" s="89" t="s">
        <v>109</v>
      </c>
      <c r="X154" s="89" t="s">
        <v>149</v>
      </c>
      <c r="Y154" s="94">
        <v>45714</v>
      </c>
      <c r="Z154" s="95" t="s">
        <v>95</v>
      </c>
      <c r="AA154" s="89">
        <v>0</v>
      </c>
    </row>
    <row r="155" spans="2:27" x14ac:dyDescent="0.3">
      <c r="B155" s="89" t="s">
        <v>109</v>
      </c>
      <c r="C155" s="89" t="s">
        <v>149</v>
      </c>
      <c r="D155" s="94">
        <v>45714</v>
      </c>
      <c r="E155" s="95" t="s">
        <v>100</v>
      </c>
      <c r="F155" s="89">
        <v>0</v>
      </c>
      <c r="I155" s="89" t="s">
        <v>109</v>
      </c>
      <c r="J155" s="89" t="s">
        <v>149</v>
      </c>
      <c r="K155" s="94">
        <v>45714</v>
      </c>
      <c r="L155" s="95" t="s">
        <v>100</v>
      </c>
      <c r="M155" s="89">
        <v>0</v>
      </c>
      <c r="P155" s="87" t="s">
        <v>109</v>
      </c>
      <c r="Q155" s="87" t="s">
        <v>149</v>
      </c>
      <c r="R155" s="93">
        <v>45714</v>
      </c>
      <c r="S155" s="115" t="s">
        <v>100</v>
      </c>
      <c r="T155" s="89">
        <v>0</v>
      </c>
      <c r="W155" s="89" t="s">
        <v>109</v>
      </c>
      <c r="X155" s="89" t="s">
        <v>149</v>
      </c>
      <c r="Y155" s="94">
        <v>45714</v>
      </c>
      <c r="Z155" s="95" t="s">
        <v>100</v>
      </c>
      <c r="AA155" s="89">
        <v>0</v>
      </c>
    </row>
    <row r="156" spans="2:27" x14ac:dyDescent="0.3">
      <c r="B156" s="89" t="s">
        <v>109</v>
      </c>
      <c r="C156" s="89" t="s">
        <v>149</v>
      </c>
      <c r="D156" s="94">
        <v>45714</v>
      </c>
      <c r="E156" s="95" t="s">
        <v>103</v>
      </c>
      <c r="F156" s="89">
        <v>0</v>
      </c>
      <c r="I156" s="89" t="s">
        <v>109</v>
      </c>
      <c r="J156" s="89" t="s">
        <v>149</v>
      </c>
      <c r="K156" s="94">
        <v>45714</v>
      </c>
      <c r="L156" s="95" t="s">
        <v>103</v>
      </c>
      <c r="M156" s="89">
        <v>0</v>
      </c>
      <c r="P156" s="86" t="s">
        <v>109</v>
      </c>
      <c r="Q156" s="86" t="s">
        <v>149</v>
      </c>
      <c r="R156" s="92">
        <v>45714</v>
      </c>
      <c r="S156" s="114" t="s">
        <v>103</v>
      </c>
      <c r="T156" s="89">
        <v>0</v>
      </c>
      <c r="W156" s="89" t="s">
        <v>109</v>
      </c>
      <c r="X156" s="89" t="s">
        <v>149</v>
      </c>
      <c r="Y156" s="94">
        <v>45714</v>
      </c>
      <c r="Z156" s="95" t="s">
        <v>103</v>
      </c>
      <c r="AA156" s="89">
        <v>0</v>
      </c>
    </row>
    <row r="157" spans="2:27" x14ac:dyDescent="0.3">
      <c r="B157" s="89" t="s">
        <v>109</v>
      </c>
      <c r="C157" s="89" t="s">
        <v>149</v>
      </c>
      <c r="D157" s="94">
        <v>45714</v>
      </c>
      <c r="E157" s="95" t="s">
        <v>97</v>
      </c>
      <c r="F157" s="89">
        <v>0</v>
      </c>
      <c r="I157" s="89" t="s">
        <v>109</v>
      </c>
      <c r="J157" s="89" t="s">
        <v>149</v>
      </c>
      <c r="K157" s="94">
        <v>45714</v>
      </c>
      <c r="L157" s="95" t="s">
        <v>97</v>
      </c>
      <c r="M157" s="89">
        <v>0</v>
      </c>
      <c r="P157" s="87" t="s">
        <v>109</v>
      </c>
      <c r="Q157" s="87" t="s">
        <v>149</v>
      </c>
      <c r="R157" s="93">
        <v>45714</v>
      </c>
      <c r="S157" s="115" t="s">
        <v>97</v>
      </c>
      <c r="T157" s="89">
        <v>0</v>
      </c>
      <c r="W157" s="89" t="s">
        <v>109</v>
      </c>
      <c r="X157" s="89" t="s">
        <v>149</v>
      </c>
      <c r="Y157" s="94">
        <v>45714</v>
      </c>
      <c r="Z157" s="95" t="s">
        <v>97</v>
      </c>
      <c r="AA157" s="89">
        <v>0</v>
      </c>
    </row>
    <row r="158" spans="2:27" x14ac:dyDescent="0.3">
      <c r="B158" s="89" t="s">
        <v>109</v>
      </c>
      <c r="C158" s="89" t="s">
        <v>149</v>
      </c>
      <c r="D158" s="94">
        <v>45714</v>
      </c>
      <c r="E158" s="95" t="s">
        <v>96</v>
      </c>
      <c r="F158" s="89">
        <v>0</v>
      </c>
      <c r="I158" s="89" t="s">
        <v>109</v>
      </c>
      <c r="J158" s="89" t="s">
        <v>149</v>
      </c>
      <c r="K158" s="94">
        <v>45714</v>
      </c>
      <c r="L158" s="95" t="s">
        <v>96</v>
      </c>
      <c r="M158" s="89">
        <v>0</v>
      </c>
      <c r="P158" s="86" t="s">
        <v>109</v>
      </c>
      <c r="Q158" s="86" t="s">
        <v>149</v>
      </c>
      <c r="R158" s="92">
        <v>45714</v>
      </c>
      <c r="S158" s="114" t="s">
        <v>96</v>
      </c>
      <c r="T158" s="89">
        <v>0</v>
      </c>
      <c r="W158" s="89" t="s">
        <v>109</v>
      </c>
      <c r="X158" s="89" t="s">
        <v>149</v>
      </c>
      <c r="Y158" s="94">
        <v>45714</v>
      </c>
      <c r="Z158" s="95" t="s">
        <v>96</v>
      </c>
      <c r="AA158" s="89">
        <v>0</v>
      </c>
    </row>
    <row r="159" spans="2:27" x14ac:dyDescent="0.3">
      <c r="B159" s="89" t="s">
        <v>109</v>
      </c>
      <c r="C159" s="89" t="s">
        <v>149</v>
      </c>
      <c r="D159" s="94">
        <v>45714</v>
      </c>
      <c r="E159" s="96" t="s">
        <v>161</v>
      </c>
      <c r="F159" s="89">
        <v>0</v>
      </c>
      <c r="I159" s="89" t="s">
        <v>109</v>
      </c>
      <c r="J159" s="89" t="s">
        <v>149</v>
      </c>
      <c r="K159" s="94">
        <v>45714</v>
      </c>
      <c r="L159" s="95" t="s">
        <v>161</v>
      </c>
      <c r="M159" s="89">
        <v>0</v>
      </c>
      <c r="P159" s="87" t="s">
        <v>109</v>
      </c>
      <c r="Q159" s="87" t="s">
        <v>149</v>
      </c>
      <c r="R159" s="93">
        <v>45714</v>
      </c>
      <c r="S159" s="115" t="s">
        <v>161</v>
      </c>
      <c r="T159" s="89">
        <v>0</v>
      </c>
      <c r="W159" s="89" t="s">
        <v>109</v>
      </c>
      <c r="X159" s="89" t="s">
        <v>149</v>
      </c>
      <c r="Y159" s="94">
        <v>45714</v>
      </c>
      <c r="Z159" s="95" t="s">
        <v>161</v>
      </c>
      <c r="AA159" s="89">
        <v>0</v>
      </c>
    </row>
    <row r="160" spans="2:27" x14ac:dyDescent="0.3">
      <c r="B160" s="89" t="s">
        <v>109</v>
      </c>
      <c r="C160" s="89" t="s">
        <v>149</v>
      </c>
      <c r="D160" s="94">
        <v>45715</v>
      </c>
      <c r="E160" s="95" t="s">
        <v>93</v>
      </c>
      <c r="F160" s="89">
        <v>0</v>
      </c>
      <c r="I160" s="89" t="s">
        <v>109</v>
      </c>
      <c r="J160" s="89" t="s">
        <v>149</v>
      </c>
      <c r="K160" s="94">
        <v>45715</v>
      </c>
      <c r="L160" s="95" t="s">
        <v>93</v>
      </c>
      <c r="M160" s="89">
        <v>0</v>
      </c>
      <c r="P160" s="86" t="s">
        <v>109</v>
      </c>
      <c r="Q160" s="86" t="s">
        <v>149</v>
      </c>
      <c r="R160" s="92">
        <v>45715</v>
      </c>
      <c r="S160" s="114" t="s">
        <v>93</v>
      </c>
      <c r="T160" s="89">
        <v>0</v>
      </c>
      <c r="W160" s="89" t="s">
        <v>109</v>
      </c>
      <c r="X160" s="89" t="s">
        <v>149</v>
      </c>
      <c r="Y160" s="94">
        <v>45715</v>
      </c>
      <c r="Z160" s="95" t="s">
        <v>93</v>
      </c>
      <c r="AA160" s="89">
        <v>0</v>
      </c>
    </row>
    <row r="161" spans="2:27" x14ac:dyDescent="0.3">
      <c r="B161" s="89" t="s">
        <v>109</v>
      </c>
      <c r="C161" s="89" t="s">
        <v>149</v>
      </c>
      <c r="D161" s="94">
        <v>45715</v>
      </c>
      <c r="E161" s="95" t="s">
        <v>17</v>
      </c>
      <c r="F161" s="89">
        <v>0</v>
      </c>
      <c r="I161" s="89" t="s">
        <v>109</v>
      </c>
      <c r="J161" s="89" t="s">
        <v>149</v>
      </c>
      <c r="K161" s="94">
        <v>45715</v>
      </c>
      <c r="L161" s="95" t="s">
        <v>17</v>
      </c>
      <c r="M161" s="89">
        <v>0</v>
      </c>
      <c r="P161" s="87" t="s">
        <v>109</v>
      </c>
      <c r="Q161" s="87" t="s">
        <v>149</v>
      </c>
      <c r="R161" s="93">
        <v>45715</v>
      </c>
      <c r="S161" s="115" t="s">
        <v>17</v>
      </c>
      <c r="T161" s="89">
        <v>0</v>
      </c>
      <c r="W161" s="89" t="s">
        <v>109</v>
      </c>
      <c r="X161" s="89" t="s">
        <v>149</v>
      </c>
      <c r="Y161" s="94">
        <v>45715</v>
      </c>
      <c r="Z161" s="95" t="s">
        <v>17</v>
      </c>
      <c r="AA161" s="89">
        <v>0</v>
      </c>
    </row>
    <row r="162" spans="2:27" x14ac:dyDescent="0.3">
      <c r="B162" s="89" t="s">
        <v>109</v>
      </c>
      <c r="C162" s="89" t="s">
        <v>149</v>
      </c>
      <c r="D162" s="94">
        <v>45715</v>
      </c>
      <c r="E162" s="95" t="s">
        <v>92</v>
      </c>
      <c r="F162" s="89">
        <v>0</v>
      </c>
      <c r="I162" s="89" t="s">
        <v>109</v>
      </c>
      <c r="J162" s="89" t="s">
        <v>149</v>
      </c>
      <c r="K162" s="94">
        <v>45715</v>
      </c>
      <c r="L162" s="95" t="s">
        <v>92</v>
      </c>
      <c r="M162" s="89">
        <v>0</v>
      </c>
      <c r="P162" s="86" t="s">
        <v>109</v>
      </c>
      <c r="Q162" s="86" t="s">
        <v>149</v>
      </c>
      <c r="R162" s="92">
        <v>45715</v>
      </c>
      <c r="S162" s="114" t="s">
        <v>92</v>
      </c>
      <c r="T162" s="89">
        <v>0</v>
      </c>
      <c r="W162" s="89" t="s">
        <v>109</v>
      </c>
      <c r="X162" s="89" t="s">
        <v>149</v>
      </c>
      <c r="Y162" s="94">
        <v>45715</v>
      </c>
      <c r="Z162" s="95" t="s">
        <v>92</v>
      </c>
      <c r="AA162" s="89">
        <v>0</v>
      </c>
    </row>
    <row r="163" spans="2:27" x14ac:dyDescent="0.3">
      <c r="B163" s="89" t="s">
        <v>109</v>
      </c>
      <c r="C163" s="89" t="s">
        <v>149</v>
      </c>
      <c r="D163" s="94">
        <v>45715</v>
      </c>
      <c r="E163" s="95" t="s">
        <v>16</v>
      </c>
      <c r="F163" s="89">
        <v>0</v>
      </c>
      <c r="I163" s="89" t="s">
        <v>109</v>
      </c>
      <c r="J163" s="89" t="s">
        <v>149</v>
      </c>
      <c r="K163" s="94">
        <v>45715</v>
      </c>
      <c r="L163" s="95" t="s">
        <v>16</v>
      </c>
      <c r="M163" s="89">
        <v>0</v>
      </c>
      <c r="P163" s="87" t="s">
        <v>109</v>
      </c>
      <c r="Q163" s="87" t="s">
        <v>149</v>
      </c>
      <c r="R163" s="93">
        <v>45715</v>
      </c>
      <c r="S163" s="115" t="s">
        <v>16</v>
      </c>
      <c r="T163" s="89">
        <v>0</v>
      </c>
      <c r="W163" s="89" t="s">
        <v>109</v>
      </c>
      <c r="X163" s="89" t="s">
        <v>149</v>
      </c>
      <c r="Y163" s="94">
        <v>45715</v>
      </c>
      <c r="Z163" s="95" t="s">
        <v>16</v>
      </c>
      <c r="AA163" s="89">
        <v>0</v>
      </c>
    </row>
    <row r="164" spans="2:27" x14ac:dyDescent="0.3">
      <c r="B164" s="89" t="s">
        <v>109</v>
      </c>
      <c r="C164" s="89" t="s">
        <v>149</v>
      </c>
      <c r="D164" s="94">
        <v>45715</v>
      </c>
      <c r="E164" s="95" t="s">
        <v>20</v>
      </c>
      <c r="F164" s="89">
        <v>0</v>
      </c>
      <c r="I164" s="89" t="s">
        <v>109</v>
      </c>
      <c r="J164" s="89" t="s">
        <v>149</v>
      </c>
      <c r="K164" s="94">
        <v>45715</v>
      </c>
      <c r="L164" s="95" t="s">
        <v>20</v>
      </c>
      <c r="M164" s="89">
        <v>0</v>
      </c>
      <c r="P164" s="86" t="s">
        <v>109</v>
      </c>
      <c r="Q164" s="86" t="s">
        <v>149</v>
      </c>
      <c r="R164" s="92">
        <v>45715</v>
      </c>
      <c r="S164" s="114" t="s">
        <v>20</v>
      </c>
      <c r="T164" s="89">
        <v>0</v>
      </c>
      <c r="W164" s="89" t="s">
        <v>109</v>
      </c>
      <c r="X164" s="89" t="s">
        <v>149</v>
      </c>
      <c r="Y164" s="94">
        <v>45715</v>
      </c>
      <c r="Z164" s="95" t="s">
        <v>20</v>
      </c>
      <c r="AA164" s="89">
        <v>0</v>
      </c>
    </row>
    <row r="165" spans="2:27" x14ac:dyDescent="0.3">
      <c r="B165" s="89" t="s">
        <v>109</v>
      </c>
      <c r="C165" s="89" t="s">
        <v>149</v>
      </c>
      <c r="D165" s="94">
        <v>45715</v>
      </c>
      <c r="E165" s="95" t="s">
        <v>95</v>
      </c>
      <c r="F165" s="89">
        <v>0</v>
      </c>
      <c r="I165" s="89" t="s">
        <v>109</v>
      </c>
      <c r="J165" s="89" t="s">
        <v>149</v>
      </c>
      <c r="K165" s="94">
        <v>45715</v>
      </c>
      <c r="L165" s="95" t="s">
        <v>95</v>
      </c>
      <c r="M165" s="89">
        <v>0</v>
      </c>
      <c r="P165" s="87" t="s">
        <v>109</v>
      </c>
      <c r="Q165" s="87" t="s">
        <v>149</v>
      </c>
      <c r="R165" s="93">
        <v>45715</v>
      </c>
      <c r="S165" s="115" t="s">
        <v>95</v>
      </c>
      <c r="T165" s="89">
        <v>0</v>
      </c>
      <c r="W165" s="89" t="s">
        <v>109</v>
      </c>
      <c r="X165" s="89" t="s">
        <v>149</v>
      </c>
      <c r="Y165" s="94">
        <v>45715</v>
      </c>
      <c r="Z165" s="95" t="s">
        <v>95</v>
      </c>
      <c r="AA165" s="89">
        <v>0</v>
      </c>
    </row>
    <row r="166" spans="2:27" x14ac:dyDescent="0.3">
      <c r="B166" s="89" t="s">
        <v>109</v>
      </c>
      <c r="C166" s="89" t="s">
        <v>149</v>
      </c>
      <c r="D166" s="94">
        <v>45715</v>
      </c>
      <c r="E166" s="95" t="s">
        <v>100</v>
      </c>
      <c r="F166" s="89">
        <v>0</v>
      </c>
      <c r="I166" s="89" t="s">
        <v>109</v>
      </c>
      <c r="J166" s="89" t="s">
        <v>149</v>
      </c>
      <c r="K166" s="94">
        <v>45715</v>
      </c>
      <c r="L166" s="95" t="s">
        <v>100</v>
      </c>
      <c r="M166" s="89">
        <v>0</v>
      </c>
      <c r="P166" s="86" t="s">
        <v>109</v>
      </c>
      <c r="Q166" s="86" t="s">
        <v>149</v>
      </c>
      <c r="R166" s="92">
        <v>45715</v>
      </c>
      <c r="S166" s="114" t="s">
        <v>100</v>
      </c>
      <c r="T166" s="89">
        <v>0</v>
      </c>
      <c r="W166" s="89" t="s">
        <v>109</v>
      </c>
      <c r="X166" s="89" t="s">
        <v>149</v>
      </c>
      <c r="Y166" s="94">
        <v>45715</v>
      </c>
      <c r="Z166" s="95" t="s">
        <v>100</v>
      </c>
      <c r="AA166" s="89">
        <v>0</v>
      </c>
    </row>
    <row r="167" spans="2:27" x14ac:dyDescent="0.3">
      <c r="B167" s="89" t="s">
        <v>109</v>
      </c>
      <c r="C167" s="89" t="s">
        <v>149</v>
      </c>
      <c r="D167" s="94">
        <v>45715</v>
      </c>
      <c r="E167" s="95" t="s">
        <v>103</v>
      </c>
      <c r="F167" s="89">
        <v>0</v>
      </c>
      <c r="I167" s="89" t="s">
        <v>109</v>
      </c>
      <c r="J167" s="89" t="s">
        <v>149</v>
      </c>
      <c r="K167" s="94">
        <v>45715</v>
      </c>
      <c r="L167" s="95" t="s">
        <v>103</v>
      </c>
      <c r="M167" s="89">
        <v>0</v>
      </c>
      <c r="P167" s="87" t="s">
        <v>109</v>
      </c>
      <c r="Q167" s="87" t="s">
        <v>149</v>
      </c>
      <c r="R167" s="93">
        <v>45715</v>
      </c>
      <c r="S167" s="115" t="s">
        <v>103</v>
      </c>
      <c r="T167" s="89">
        <v>0</v>
      </c>
      <c r="W167" s="89" t="s">
        <v>109</v>
      </c>
      <c r="X167" s="89" t="s">
        <v>149</v>
      </c>
      <c r="Y167" s="94">
        <v>45715</v>
      </c>
      <c r="Z167" s="95" t="s">
        <v>103</v>
      </c>
      <c r="AA167" s="89">
        <v>0</v>
      </c>
    </row>
    <row r="168" spans="2:27" x14ac:dyDescent="0.3">
      <c r="B168" s="89" t="s">
        <v>109</v>
      </c>
      <c r="C168" s="89" t="s">
        <v>149</v>
      </c>
      <c r="D168" s="94">
        <v>45715</v>
      </c>
      <c r="E168" s="95" t="s">
        <v>97</v>
      </c>
      <c r="F168" s="89">
        <v>0</v>
      </c>
      <c r="I168" s="89" t="s">
        <v>109</v>
      </c>
      <c r="J168" s="89" t="s">
        <v>149</v>
      </c>
      <c r="K168" s="94">
        <v>45715</v>
      </c>
      <c r="L168" s="95" t="s">
        <v>97</v>
      </c>
      <c r="M168" s="89">
        <v>0</v>
      </c>
      <c r="P168" s="86" t="s">
        <v>109</v>
      </c>
      <c r="Q168" s="86" t="s">
        <v>149</v>
      </c>
      <c r="R168" s="92">
        <v>45715</v>
      </c>
      <c r="S168" s="114" t="s">
        <v>97</v>
      </c>
      <c r="T168" s="89">
        <v>0</v>
      </c>
      <c r="W168" s="89" t="s">
        <v>109</v>
      </c>
      <c r="X168" s="89" t="s">
        <v>149</v>
      </c>
      <c r="Y168" s="94">
        <v>45715</v>
      </c>
      <c r="Z168" s="95" t="s">
        <v>97</v>
      </c>
      <c r="AA168" s="89">
        <v>0</v>
      </c>
    </row>
    <row r="169" spans="2:27" x14ac:dyDescent="0.3">
      <c r="B169" s="89" t="s">
        <v>109</v>
      </c>
      <c r="C169" s="89" t="s">
        <v>149</v>
      </c>
      <c r="D169" s="94">
        <v>45715</v>
      </c>
      <c r="E169" s="95" t="s">
        <v>96</v>
      </c>
      <c r="F169" s="89">
        <v>0</v>
      </c>
      <c r="I169" s="89" t="s">
        <v>109</v>
      </c>
      <c r="J169" s="89" t="s">
        <v>149</v>
      </c>
      <c r="K169" s="94">
        <v>45715</v>
      </c>
      <c r="L169" s="95" t="s">
        <v>96</v>
      </c>
      <c r="M169" s="89">
        <v>0</v>
      </c>
      <c r="P169" s="87" t="s">
        <v>109</v>
      </c>
      <c r="Q169" s="87" t="s">
        <v>149</v>
      </c>
      <c r="R169" s="93">
        <v>45715</v>
      </c>
      <c r="S169" s="115" t="s">
        <v>96</v>
      </c>
      <c r="T169" s="89">
        <v>0</v>
      </c>
      <c r="W169" s="89" t="s">
        <v>109</v>
      </c>
      <c r="X169" s="89" t="s">
        <v>149</v>
      </c>
      <c r="Y169" s="94">
        <v>45715</v>
      </c>
      <c r="Z169" s="95" t="s">
        <v>96</v>
      </c>
      <c r="AA169" s="89">
        <v>0</v>
      </c>
    </row>
    <row r="170" spans="2:27" x14ac:dyDescent="0.3">
      <c r="B170" s="89" t="s">
        <v>109</v>
      </c>
      <c r="C170" s="89" t="s">
        <v>149</v>
      </c>
      <c r="D170" s="94">
        <v>45715</v>
      </c>
      <c r="E170" s="96" t="s">
        <v>161</v>
      </c>
      <c r="F170" s="89">
        <v>0</v>
      </c>
      <c r="I170" s="89" t="s">
        <v>109</v>
      </c>
      <c r="J170" s="89" t="s">
        <v>149</v>
      </c>
      <c r="K170" s="94">
        <v>45715</v>
      </c>
      <c r="L170" s="95" t="s">
        <v>161</v>
      </c>
      <c r="M170" s="89">
        <v>0</v>
      </c>
      <c r="P170" s="86" t="s">
        <v>109</v>
      </c>
      <c r="Q170" s="86" t="s">
        <v>149</v>
      </c>
      <c r="R170" s="92">
        <v>45715</v>
      </c>
      <c r="S170" s="114" t="s">
        <v>161</v>
      </c>
      <c r="T170" s="89">
        <v>0</v>
      </c>
      <c r="W170" s="89" t="s">
        <v>109</v>
      </c>
      <c r="X170" s="89" t="s">
        <v>149</v>
      </c>
      <c r="Y170" s="94">
        <v>45715</v>
      </c>
      <c r="Z170" s="95" t="s">
        <v>161</v>
      </c>
      <c r="AA170" s="89">
        <v>0</v>
      </c>
    </row>
    <row r="171" spans="2:27" x14ac:dyDescent="0.3">
      <c r="B171" s="89" t="s">
        <v>110</v>
      </c>
      <c r="C171" s="89" t="s">
        <v>117</v>
      </c>
      <c r="D171" s="94">
        <v>45719</v>
      </c>
      <c r="E171" s="95" t="s">
        <v>93</v>
      </c>
      <c r="F171" s="89">
        <v>0</v>
      </c>
      <c r="I171" s="89" t="s">
        <v>110</v>
      </c>
      <c r="J171" s="89" t="s">
        <v>117</v>
      </c>
      <c r="K171" s="94">
        <v>45719</v>
      </c>
      <c r="L171" s="95" t="s">
        <v>93</v>
      </c>
      <c r="M171" s="89">
        <v>0</v>
      </c>
      <c r="P171" s="87" t="s">
        <v>110</v>
      </c>
      <c r="Q171" s="87" t="s">
        <v>117</v>
      </c>
      <c r="R171" s="93">
        <v>45719</v>
      </c>
      <c r="S171" s="115" t="s">
        <v>93</v>
      </c>
      <c r="T171" s="89">
        <v>0</v>
      </c>
      <c r="W171" s="89" t="s">
        <v>110</v>
      </c>
      <c r="X171" s="89" t="s">
        <v>117</v>
      </c>
      <c r="Y171" s="94">
        <v>45719</v>
      </c>
      <c r="Z171" s="95" t="s">
        <v>93</v>
      </c>
      <c r="AA171" s="89">
        <v>0</v>
      </c>
    </row>
    <row r="172" spans="2:27" x14ac:dyDescent="0.3">
      <c r="B172" s="89" t="s">
        <v>110</v>
      </c>
      <c r="C172" s="89" t="s">
        <v>117</v>
      </c>
      <c r="D172" s="94">
        <v>45719</v>
      </c>
      <c r="E172" s="95" t="s">
        <v>17</v>
      </c>
      <c r="F172" s="89">
        <v>0</v>
      </c>
      <c r="I172" s="89" t="s">
        <v>110</v>
      </c>
      <c r="J172" s="89" t="s">
        <v>117</v>
      </c>
      <c r="K172" s="94">
        <v>45719</v>
      </c>
      <c r="L172" s="95" t="s">
        <v>17</v>
      </c>
      <c r="M172" s="89">
        <v>9.75</v>
      </c>
      <c r="P172" s="86" t="s">
        <v>110</v>
      </c>
      <c r="Q172" s="86" t="s">
        <v>117</v>
      </c>
      <c r="R172" s="92">
        <v>45719</v>
      </c>
      <c r="S172" s="114" t="s">
        <v>17</v>
      </c>
      <c r="T172" s="89">
        <v>0</v>
      </c>
      <c r="W172" s="89" t="s">
        <v>110</v>
      </c>
      <c r="X172" s="89" t="s">
        <v>117</v>
      </c>
      <c r="Y172" s="94">
        <v>45719</v>
      </c>
      <c r="Z172" s="95" t="s">
        <v>17</v>
      </c>
      <c r="AA172" s="89">
        <v>10.8</v>
      </c>
    </row>
    <row r="173" spans="2:27" x14ac:dyDescent="0.3">
      <c r="B173" s="89" t="s">
        <v>110</v>
      </c>
      <c r="C173" s="89" t="s">
        <v>117</v>
      </c>
      <c r="D173" s="94">
        <v>45719</v>
      </c>
      <c r="E173" s="95" t="s">
        <v>92</v>
      </c>
      <c r="F173" s="89">
        <v>0</v>
      </c>
      <c r="I173" s="89" t="s">
        <v>110</v>
      </c>
      <c r="J173" s="89" t="s">
        <v>117</v>
      </c>
      <c r="K173" s="94">
        <v>45719</v>
      </c>
      <c r="L173" s="95" t="s">
        <v>92</v>
      </c>
      <c r="M173" s="89">
        <v>0</v>
      </c>
      <c r="P173" s="87" t="s">
        <v>110</v>
      </c>
      <c r="Q173" s="87" t="s">
        <v>117</v>
      </c>
      <c r="R173" s="93">
        <v>45719</v>
      </c>
      <c r="S173" s="115" t="s">
        <v>92</v>
      </c>
      <c r="T173" s="89">
        <v>0</v>
      </c>
      <c r="W173" s="89" t="s">
        <v>110</v>
      </c>
      <c r="X173" s="89" t="s">
        <v>117</v>
      </c>
      <c r="Y173" s="94">
        <v>45719</v>
      </c>
      <c r="Z173" s="95" t="s">
        <v>92</v>
      </c>
      <c r="AA173" s="89">
        <v>0</v>
      </c>
    </row>
    <row r="174" spans="2:27" x14ac:dyDescent="0.3">
      <c r="B174" s="89" t="s">
        <v>110</v>
      </c>
      <c r="C174" s="89" t="s">
        <v>117</v>
      </c>
      <c r="D174" s="94">
        <v>45719</v>
      </c>
      <c r="E174" s="95" t="s">
        <v>16</v>
      </c>
      <c r="F174" s="89">
        <v>0</v>
      </c>
      <c r="I174" s="89" t="s">
        <v>110</v>
      </c>
      <c r="J174" s="89" t="s">
        <v>117</v>
      </c>
      <c r="K174" s="94">
        <v>45719</v>
      </c>
      <c r="L174" s="95" t="s">
        <v>16</v>
      </c>
      <c r="M174" s="89">
        <v>9.75</v>
      </c>
      <c r="P174" s="86" t="s">
        <v>110</v>
      </c>
      <c r="Q174" s="86" t="s">
        <v>117</v>
      </c>
      <c r="R174" s="92">
        <v>45719</v>
      </c>
      <c r="S174" s="114" t="s">
        <v>16</v>
      </c>
      <c r="T174" s="89">
        <v>0</v>
      </c>
      <c r="W174" s="89" t="s">
        <v>110</v>
      </c>
      <c r="X174" s="89" t="s">
        <v>117</v>
      </c>
      <c r="Y174" s="94">
        <v>45719</v>
      </c>
      <c r="Z174" s="95" t="s">
        <v>16</v>
      </c>
      <c r="AA174" s="89">
        <v>0</v>
      </c>
    </row>
    <row r="175" spans="2:27" x14ac:dyDescent="0.3">
      <c r="B175" s="89" t="s">
        <v>110</v>
      </c>
      <c r="C175" s="89" t="s">
        <v>117</v>
      </c>
      <c r="D175" s="94">
        <v>45719</v>
      </c>
      <c r="E175" s="95" t="s">
        <v>20</v>
      </c>
      <c r="F175" s="89">
        <v>0</v>
      </c>
      <c r="I175" s="89" t="s">
        <v>110</v>
      </c>
      <c r="J175" s="89" t="s">
        <v>117</v>
      </c>
      <c r="K175" s="94">
        <v>45719</v>
      </c>
      <c r="L175" s="95" t="s">
        <v>20</v>
      </c>
      <c r="M175" s="89">
        <v>6.5</v>
      </c>
      <c r="P175" s="87" t="s">
        <v>110</v>
      </c>
      <c r="Q175" s="87" t="s">
        <v>117</v>
      </c>
      <c r="R175" s="93">
        <v>45719</v>
      </c>
      <c r="S175" s="115" t="s">
        <v>20</v>
      </c>
      <c r="T175" s="89">
        <v>0</v>
      </c>
      <c r="W175" s="89" t="s">
        <v>110</v>
      </c>
      <c r="X175" s="89" t="s">
        <v>117</v>
      </c>
      <c r="Y175" s="94">
        <v>45719</v>
      </c>
      <c r="Z175" s="95" t="s">
        <v>20</v>
      </c>
      <c r="AA175" s="89">
        <v>8.1</v>
      </c>
    </row>
    <row r="176" spans="2:27" x14ac:dyDescent="0.3">
      <c r="B176" s="89" t="s">
        <v>110</v>
      </c>
      <c r="C176" s="89" t="s">
        <v>117</v>
      </c>
      <c r="D176" s="94">
        <v>45719</v>
      </c>
      <c r="E176" s="95" t="s">
        <v>95</v>
      </c>
      <c r="F176" s="89">
        <v>0</v>
      </c>
      <c r="I176" s="89" t="s">
        <v>110</v>
      </c>
      <c r="J176" s="89" t="s">
        <v>117</v>
      </c>
      <c r="K176" s="94">
        <v>45719</v>
      </c>
      <c r="L176" s="95" t="s">
        <v>95</v>
      </c>
      <c r="M176" s="89">
        <v>0</v>
      </c>
      <c r="P176" s="86" t="s">
        <v>110</v>
      </c>
      <c r="Q176" s="86" t="s">
        <v>117</v>
      </c>
      <c r="R176" s="92">
        <v>45719</v>
      </c>
      <c r="S176" s="114" t="s">
        <v>95</v>
      </c>
      <c r="T176" s="89">
        <v>0</v>
      </c>
      <c r="W176" s="89" t="s">
        <v>110</v>
      </c>
      <c r="X176" s="89" t="s">
        <v>117</v>
      </c>
      <c r="Y176" s="94">
        <v>45719</v>
      </c>
      <c r="Z176" s="95" t="s">
        <v>95</v>
      </c>
      <c r="AA176" s="89">
        <v>0</v>
      </c>
    </row>
    <row r="177" spans="2:27" x14ac:dyDescent="0.3">
      <c r="B177" s="89" t="s">
        <v>110</v>
      </c>
      <c r="C177" s="89" t="s">
        <v>117</v>
      </c>
      <c r="D177" s="94">
        <v>45719</v>
      </c>
      <c r="E177" s="95" t="s">
        <v>100</v>
      </c>
      <c r="F177" s="89">
        <v>0</v>
      </c>
      <c r="I177" s="89" t="s">
        <v>110</v>
      </c>
      <c r="J177" s="89" t="s">
        <v>117</v>
      </c>
      <c r="K177" s="94">
        <v>45719</v>
      </c>
      <c r="L177" s="95" t="s">
        <v>100</v>
      </c>
      <c r="M177" s="89">
        <v>0</v>
      </c>
      <c r="P177" s="87" t="s">
        <v>110</v>
      </c>
      <c r="Q177" s="87" t="s">
        <v>117</v>
      </c>
      <c r="R177" s="93">
        <v>45719</v>
      </c>
      <c r="S177" s="115" t="s">
        <v>100</v>
      </c>
      <c r="T177" s="89">
        <v>0</v>
      </c>
      <c r="W177" s="89" t="s">
        <v>110</v>
      </c>
      <c r="X177" s="89" t="s">
        <v>117</v>
      </c>
      <c r="Y177" s="94">
        <v>45719</v>
      </c>
      <c r="Z177" s="95" t="s">
        <v>100</v>
      </c>
      <c r="AA177" s="89">
        <v>0</v>
      </c>
    </row>
    <row r="178" spans="2:27" x14ac:dyDescent="0.3">
      <c r="B178" s="89" t="s">
        <v>110</v>
      </c>
      <c r="C178" s="89" t="s">
        <v>117</v>
      </c>
      <c r="D178" s="94">
        <v>45719</v>
      </c>
      <c r="E178" s="95" t="s">
        <v>103</v>
      </c>
      <c r="F178" s="89">
        <v>0</v>
      </c>
      <c r="I178" s="89" t="s">
        <v>110</v>
      </c>
      <c r="J178" s="89" t="s">
        <v>117</v>
      </c>
      <c r="K178" s="94">
        <v>45719</v>
      </c>
      <c r="L178" s="95" t="s">
        <v>103</v>
      </c>
      <c r="M178" s="89">
        <v>0</v>
      </c>
      <c r="P178" s="86" t="s">
        <v>110</v>
      </c>
      <c r="Q178" s="86" t="s">
        <v>117</v>
      </c>
      <c r="R178" s="92">
        <v>45719</v>
      </c>
      <c r="S178" s="114" t="s">
        <v>103</v>
      </c>
      <c r="T178" s="89">
        <v>0</v>
      </c>
      <c r="W178" s="89" t="s">
        <v>110</v>
      </c>
      <c r="X178" s="89" t="s">
        <v>117</v>
      </c>
      <c r="Y178" s="94">
        <v>45719</v>
      </c>
      <c r="Z178" s="95" t="s">
        <v>103</v>
      </c>
      <c r="AA178" s="89">
        <v>0</v>
      </c>
    </row>
    <row r="179" spans="2:27" x14ac:dyDescent="0.3">
      <c r="B179" s="89" t="s">
        <v>110</v>
      </c>
      <c r="C179" s="89" t="s">
        <v>117</v>
      </c>
      <c r="D179" s="94">
        <v>45719</v>
      </c>
      <c r="E179" s="95" t="s">
        <v>97</v>
      </c>
      <c r="F179" s="89">
        <v>0</v>
      </c>
      <c r="I179" s="89" t="s">
        <v>110</v>
      </c>
      <c r="J179" s="89" t="s">
        <v>117</v>
      </c>
      <c r="K179" s="94">
        <v>45719</v>
      </c>
      <c r="L179" s="95" t="s">
        <v>97</v>
      </c>
      <c r="M179" s="89">
        <v>0</v>
      </c>
      <c r="P179" s="87" t="s">
        <v>110</v>
      </c>
      <c r="Q179" s="87" t="s">
        <v>117</v>
      </c>
      <c r="R179" s="93">
        <v>45719</v>
      </c>
      <c r="S179" s="115" t="s">
        <v>97</v>
      </c>
      <c r="T179" s="89">
        <v>0</v>
      </c>
      <c r="W179" s="89" t="s">
        <v>110</v>
      </c>
      <c r="X179" s="89" t="s">
        <v>117</v>
      </c>
      <c r="Y179" s="94">
        <v>45719</v>
      </c>
      <c r="Z179" s="95" t="s">
        <v>97</v>
      </c>
      <c r="AA179" s="89">
        <v>0</v>
      </c>
    </row>
    <row r="180" spans="2:27" x14ac:dyDescent="0.3">
      <c r="B180" s="89" t="s">
        <v>110</v>
      </c>
      <c r="C180" s="89" t="s">
        <v>117</v>
      </c>
      <c r="D180" s="94">
        <v>45719</v>
      </c>
      <c r="E180" s="95" t="s">
        <v>96</v>
      </c>
      <c r="F180" s="89">
        <v>0</v>
      </c>
      <c r="I180" s="89" t="s">
        <v>110</v>
      </c>
      <c r="J180" s="89" t="s">
        <v>117</v>
      </c>
      <c r="K180" s="94">
        <v>45719</v>
      </c>
      <c r="L180" s="95" t="s">
        <v>96</v>
      </c>
      <c r="M180" s="89">
        <v>0</v>
      </c>
      <c r="P180" s="86" t="s">
        <v>110</v>
      </c>
      <c r="Q180" s="86" t="s">
        <v>117</v>
      </c>
      <c r="R180" s="92">
        <v>45719</v>
      </c>
      <c r="S180" s="114" t="s">
        <v>96</v>
      </c>
      <c r="T180" s="89">
        <v>0</v>
      </c>
      <c r="W180" s="89" t="s">
        <v>110</v>
      </c>
      <c r="X180" s="89" t="s">
        <v>117</v>
      </c>
      <c r="Y180" s="94">
        <v>45719</v>
      </c>
      <c r="Z180" s="95" t="s">
        <v>96</v>
      </c>
      <c r="AA180" s="89">
        <v>0</v>
      </c>
    </row>
    <row r="181" spans="2:27" x14ac:dyDescent="0.3">
      <c r="B181" s="89" t="s">
        <v>110</v>
      </c>
      <c r="C181" s="89" t="s">
        <v>117</v>
      </c>
      <c r="D181" s="94">
        <v>45719</v>
      </c>
      <c r="E181" s="96" t="s">
        <v>161</v>
      </c>
      <c r="F181" s="89">
        <v>12</v>
      </c>
      <c r="I181" s="89" t="s">
        <v>110</v>
      </c>
      <c r="J181" s="89" t="s">
        <v>117</v>
      </c>
      <c r="K181" s="94">
        <v>45719</v>
      </c>
      <c r="L181" s="95" t="s">
        <v>161</v>
      </c>
      <c r="M181" s="89">
        <v>0</v>
      </c>
      <c r="P181" s="87" t="s">
        <v>110</v>
      </c>
      <c r="Q181" s="87" t="s">
        <v>117</v>
      </c>
      <c r="R181" s="93">
        <v>45719</v>
      </c>
      <c r="S181" s="115" t="s">
        <v>161</v>
      </c>
      <c r="T181" s="89">
        <v>0</v>
      </c>
      <c r="W181" s="89" t="s">
        <v>110</v>
      </c>
      <c r="X181" s="89" t="s">
        <v>117</v>
      </c>
      <c r="Y181" s="94">
        <v>45719</v>
      </c>
      <c r="Z181" s="95" t="s">
        <v>161</v>
      </c>
      <c r="AA181" s="89">
        <v>0</v>
      </c>
    </row>
    <row r="182" spans="2:27" x14ac:dyDescent="0.3">
      <c r="B182" s="89" t="s">
        <v>110</v>
      </c>
      <c r="C182" s="89" t="s">
        <v>117</v>
      </c>
      <c r="D182" s="94">
        <v>45720</v>
      </c>
      <c r="E182" s="95" t="s">
        <v>93</v>
      </c>
      <c r="F182" s="89">
        <v>0</v>
      </c>
      <c r="I182" s="89" t="s">
        <v>110</v>
      </c>
      <c r="J182" s="89" t="s">
        <v>117</v>
      </c>
      <c r="K182" s="94">
        <v>45720</v>
      </c>
      <c r="L182" s="95" t="s">
        <v>93</v>
      </c>
      <c r="M182" s="89">
        <v>17.100000000000001</v>
      </c>
      <c r="P182" s="86" t="s">
        <v>110</v>
      </c>
      <c r="Q182" s="86" t="s">
        <v>117</v>
      </c>
      <c r="R182" s="92">
        <v>45720</v>
      </c>
      <c r="S182" s="114" t="s">
        <v>93</v>
      </c>
      <c r="T182" s="89">
        <v>0</v>
      </c>
      <c r="W182" s="89" t="s">
        <v>110</v>
      </c>
      <c r="X182" s="89" t="s">
        <v>117</v>
      </c>
      <c r="Y182" s="94">
        <v>45720</v>
      </c>
      <c r="Z182" s="95" t="s">
        <v>93</v>
      </c>
      <c r="AA182" s="89">
        <v>24</v>
      </c>
    </row>
    <row r="183" spans="2:27" x14ac:dyDescent="0.3">
      <c r="B183" s="89" t="s">
        <v>110</v>
      </c>
      <c r="C183" s="89" t="s">
        <v>117</v>
      </c>
      <c r="D183" s="94">
        <v>45720</v>
      </c>
      <c r="E183" s="95" t="s">
        <v>17</v>
      </c>
      <c r="F183" s="89">
        <v>9.75</v>
      </c>
      <c r="I183" s="89" t="s">
        <v>110</v>
      </c>
      <c r="J183" s="89" t="s">
        <v>117</v>
      </c>
      <c r="K183" s="94">
        <v>45720</v>
      </c>
      <c r="L183" s="95" t="s">
        <v>17</v>
      </c>
      <c r="M183" s="89">
        <v>0</v>
      </c>
      <c r="P183" s="87" t="s">
        <v>110</v>
      </c>
      <c r="Q183" s="87" t="s">
        <v>117</v>
      </c>
      <c r="R183" s="93">
        <v>45720</v>
      </c>
      <c r="S183" s="115" t="s">
        <v>17</v>
      </c>
      <c r="T183" s="89">
        <v>0</v>
      </c>
      <c r="W183" s="89" t="s">
        <v>110</v>
      </c>
      <c r="X183" s="89" t="s">
        <v>117</v>
      </c>
      <c r="Y183" s="94">
        <v>45720</v>
      </c>
      <c r="Z183" s="95" t="s">
        <v>17</v>
      </c>
      <c r="AA183" s="89">
        <v>0</v>
      </c>
    </row>
    <row r="184" spans="2:27" x14ac:dyDescent="0.3">
      <c r="B184" s="89" t="s">
        <v>110</v>
      </c>
      <c r="C184" s="89" t="s">
        <v>117</v>
      </c>
      <c r="D184" s="94">
        <v>45720</v>
      </c>
      <c r="E184" s="95" t="s">
        <v>92</v>
      </c>
      <c r="F184" s="89">
        <v>0</v>
      </c>
      <c r="I184" s="89" t="s">
        <v>110</v>
      </c>
      <c r="J184" s="89" t="s">
        <v>117</v>
      </c>
      <c r="K184" s="94">
        <v>45720</v>
      </c>
      <c r="L184" s="95" t="s">
        <v>92</v>
      </c>
      <c r="M184" s="89">
        <v>0</v>
      </c>
      <c r="P184" s="86" t="s">
        <v>110</v>
      </c>
      <c r="Q184" s="86" t="s">
        <v>117</v>
      </c>
      <c r="R184" s="92">
        <v>45720</v>
      </c>
      <c r="S184" s="114" t="s">
        <v>92</v>
      </c>
      <c r="T184" s="89">
        <v>0</v>
      </c>
      <c r="W184" s="89" t="s">
        <v>110</v>
      </c>
      <c r="X184" s="89" t="s">
        <v>117</v>
      </c>
      <c r="Y184" s="94">
        <v>45720</v>
      </c>
      <c r="Z184" s="95" t="s">
        <v>92</v>
      </c>
      <c r="AA184" s="89">
        <v>0</v>
      </c>
    </row>
    <row r="185" spans="2:27" x14ac:dyDescent="0.3">
      <c r="B185" s="89" t="s">
        <v>110</v>
      </c>
      <c r="C185" s="89" t="s">
        <v>117</v>
      </c>
      <c r="D185" s="94">
        <v>45720</v>
      </c>
      <c r="E185" s="95" t="s">
        <v>16</v>
      </c>
      <c r="F185" s="89">
        <v>65.25</v>
      </c>
      <c r="I185" s="89" t="s">
        <v>110</v>
      </c>
      <c r="J185" s="89" t="s">
        <v>117</v>
      </c>
      <c r="K185" s="94">
        <v>45720</v>
      </c>
      <c r="L185" s="95" t="s">
        <v>16</v>
      </c>
      <c r="M185" s="89">
        <v>0</v>
      </c>
      <c r="P185" s="87" t="s">
        <v>110</v>
      </c>
      <c r="Q185" s="87" t="s">
        <v>117</v>
      </c>
      <c r="R185" s="93">
        <v>45720</v>
      </c>
      <c r="S185" s="115" t="s">
        <v>16</v>
      </c>
      <c r="T185" s="89">
        <v>0</v>
      </c>
      <c r="W185" s="89" t="s">
        <v>110</v>
      </c>
      <c r="X185" s="89" t="s">
        <v>117</v>
      </c>
      <c r="Y185" s="94">
        <v>45720</v>
      </c>
      <c r="Z185" s="95" t="s">
        <v>16</v>
      </c>
      <c r="AA185" s="89">
        <v>0</v>
      </c>
    </row>
    <row r="186" spans="2:27" x14ac:dyDescent="0.3">
      <c r="B186" s="89" t="s">
        <v>110</v>
      </c>
      <c r="C186" s="89" t="s">
        <v>117</v>
      </c>
      <c r="D186" s="94">
        <v>45720</v>
      </c>
      <c r="E186" s="95" t="s">
        <v>20</v>
      </c>
      <c r="F186" s="89">
        <v>0</v>
      </c>
      <c r="I186" s="89" t="s">
        <v>110</v>
      </c>
      <c r="J186" s="89" t="s">
        <v>117</v>
      </c>
      <c r="K186" s="94">
        <v>45720</v>
      </c>
      <c r="L186" s="95" t="s">
        <v>20</v>
      </c>
      <c r="M186" s="89">
        <v>0</v>
      </c>
      <c r="P186" s="86" t="s">
        <v>110</v>
      </c>
      <c r="Q186" s="86" t="s">
        <v>117</v>
      </c>
      <c r="R186" s="92">
        <v>45720</v>
      </c>
      <c r="S186" s="114" t="s">
        <v>20</v>
      </c>
      <c r="T186" s="89">
        <v>0</v>
      </c>
      <c r="W186" s="89" t="s">
        <v>110</v>
      </c>
      <c r="X186" s="89" t="s">
        <v>117</v>
      </c>
      <c r="Y186" s="94">
        <v>45720</v>
      </c>
      <c r="Z186" s="95" t="s">
        <v>20</v>
      </c>
      <c r="AA186" s="89">
        <v>0</v>
      </c>
    </row>
    <row r="187" spans="2:27" x14ac:dyDescent="0.3">
      <c r="B187" s="89" t="s">
        <v>110</v>
      </c>
      <c r="C187" s="89" t="s">
        <v>117</v>
      </c>
      <c r="D187" s="94">
        <v>45720</v>
      </c>
      <c r="E187" s="95" t="s">
        <v>95</v>
      </c>
      <c r="F187" s="89">
        <v>0</v>
      </c>
      <c r="I187" s="89" t="s">
        <v>110</v>
      </c>
      <c r="J187" s="89" t="s">
        <v>117</v>
      </c>
      <c r="K187" s="94">
        <v>45720</v>
      </c>
      <c r="L187" s="95" t="s">
        <v>95</v>
      </c>
      <c r="M187" s="89">
        <v>0</v>
      </c>
      <c r="P187" s="87" t="s">
        <v>110</v>
      </c>
      <c r="Q187" s="87" t="s">
        <v>117</v>
      </c>
      <c r="R187" s="93">
        <v>45720</v>
      </c>
      <c r="S187" s="115" t="s">
        <v>95</v>
      </c>
      <c r="T187" s="89">
        <v>0</v>
      </c>
      <c r="W187" s="89" t="s">
        <v>110</v>
      </c>
      <c r="X187" s="89" t="s">
        <v>117</v>
      </c>
      <c r="Y187" s="94">
        <v>45720</v>
      </c>
      <c r="Z187" s="95" t="s">
        <v>95</v>
      </c>
      <c r="AA187" s="89">
        <v>0</v>
      </c>
    </row>
    <row r="188" spans="2:27" x14ac:dyDescent="0.3">
      <c r="B188" s="89" t="s">
        <v>110</v>
      </c>
      <c r="C188" s="89" t="s">
        <v>117</v>
      </c>
      <c r="D188" s="94">
        <v>45720</v>
      </c>
      <c r="E188" s="95" t="s">
        <v>100</v>
      </c>
      <c r="F188" s="89">
        <v>0</v>
      </c>
      <c r="I188" s="89" t="s">
        <v>110</v>
      </c>
      <c r="J188" s="89" t="s">
        <v>117</v>
      </c>
      <c r="K188" s="94">
        <v>45720</v>
      </c>
      <c r="L188" s="95" t="s">
        <v>100</v>
      </c>
      <c r="M188" s="89">
        <v>0</v>
      </c>
      <c r="P188" s="86" t="s">
        <v>110</v>
      </c>
      <c r="Q188" s="86" t="s">
        <v>117</v>
      </c>
      <c r="R188" s="92">
        <v>45720</v>
      </c>
      <c r="S188" s="114" t="s">
        <v>100</v>
      </c>
      <c r="T188" s="89">
        <v>0</v>
      </c>
      <c r="W188" s="89" t="s">
        <v>110</v>
      </c>
      <c r="X188" s="89" t="s">
        <v>117</v>
      </c>
      <c r="Y188" s="94">
        <v>45720</v>
      </c>
      <c r="Z188" s="95" t="s">
        <v>100</v>
      </c>
      <c r="AA188" s="89">
        <v>0</v>
      </c>
    </row>
    <row r="189" spans="2:27" x14ac:dyDescent="0.3">
      <c r="B189" s="89" t="s">
        <v>110</v>
      </c>
      <c r="C189" s="89" t="s">
        <v>117</v>
      </c>
      <c r="D189" s="94">
        <v>45720</v>
      </c>
      <c r="E189" s="95" t="s">
        <v>103</v>
      </c>
      <c r="F189" s="89">
        <v>0</v>
      </c>
      <c r="I189" s="89" t="s">
        <v>110</v>
      </c>
      <c r="J189" s="89" t="s">
        <v>117</v>
      </c>
      <c r="K189" s="94">
        <v>45720</v>
      </c>
      <c r="L189" s="95" t="s">
        <v>103</v>
      </c>
      <c r="M189" s="89">
        <v>0</v>
      </c>
      <c r="P189" s="87" t="s">
        <v>110</v>
      </c>
      <c r="Q189" s="87" t="s">
        <v>117</v>
      </c>
      <c r="R189" s="93">
        <v>45720</v>
      </c>
      <c r="S189" s="115" t="s">
        <v>103</v>
      </c>
      <c r="T189" s="89">
        <v>0</v>
      </c>
      <c r="W189" s="89" t="s">
        <v>110</v>
      </c>
      <c r="X189" s="89" t="s">
        <v>117</v>
      </c>
      <c r="Y189" s="94">
        <v>45720</v>
      </c>
      <c r="Z189" s="95" t="s">
        <v>103</v>
      </c>
      <c r="AA189" s="89">
        <v>0</v>
      </c>
    </row>
    <row r="190" spans="2:27" x14ac:dyDescent="0.3">
      <c r="B190" s="89" t="s">
        <v>110</v>
      </c>
      <c r="C190" s="89" t="s">
        <v>117</v>
      </c>
      <c r="D190" s="94">
        <v>45720</v>
      </c>
      <c r="E190" s="95" t="s">
        <v>97</v>
      </c>
      <c r="F190" s="89">
        <v>0</v>
      </c>
      <c r="I190" s="89" t="s">
        <v>110</v>
      </c>
      <c r="J190" s="89" t="s">
        <v>117</v>
      </c>
      <c r="K190" s="94">
        <v>45720</v>
      </c>
      <c r="L190" s="95" t="s">
        <v>97</v>
      </c>
      <c r="M190" s="89">
        <v>0</v>
      </c>
      <c r="P190" s="86" t="s">
        <v>110</v>
      </c>
      <c r="Q190" s="86" t="s">
        <v>117</v>
      </c>
      <c r="R190" s="92">
        <v>45720</v>
      </c>
      <c r="S190" s="114" t="s">
        <v>97</v>
      </c>
      <c r="T190" s="89">
        <v>0</v>
      </c>
      <c r="W190" s="89" t="s">
        <v>110</v>
      </c>
      <c r="X190" s="89" t="s">
        <v>117</v>
      </c>
      <c r="Y190" s="94">
        <v>45720</v>
      </c>
      <c r="Z190" s="95" t="s">
        <v>97</v>
      </c>
      <c r="AA190" s="89">
        <v>0</v>
      </c>
    </row>
    <row r="191" spans="2:27" x14ac:dyDescent="0.3">
      <c r="B191" s="89" t="s">
        <v>110</v>
      </c>
      <c r="C191" s="89" t="s">
        <v>117</v>
      </c>
      <c r="D191" s="94">
        <v>45720</v>
      </c>
      <c r="E191" s="95" t="s">
        <v>96</v>
      </c>
      <c r="F191" s="89">
        <v>0</v>
      </c>
      <c r="I191" s="89" t="s">
        <v>110</v>
      </c>
      <c r="J191" s="89" t="s">
        <v>117</v>
      </c>
      <c r="K191" s="94">
        <v>45720</v>
      </c>
      <c r="L191" s="95" t="s">
        <v>96</v>
      </c>
      <c r="M191" s="89">
        <v>0</v>
      </c>
      <c r="P191" s="87" t="s">
        <v>110</v>
      </c>
      <c r="Q191" s="87" t="s">
        <v>117</v>
      </c>
      <c r="R191" s="93">
        <v>45720</v>
      </c>
      <c r="S191" s="115" t="s">
        <v>96</v>
      </c>
      <c r="T191" s="89">
        <v>0</v>
      </c>
      <c r="W191" s="89" t="s">
        <v>110</v>
      </c>
      <c r="X191" s="89" t="s">
        <v>117</v>
      </c>
      <c r="Y191" s="94">
        <v>45720</v>
      </c>
      <c r="Z191" s="95" t="s">
        <v>96</v>
      </c>
      <c r="AA191" s="89">
        <v>0</v>
      </c>
    </row>
    <row r="192" spans="2:27" x14ac:dyDescent="0.3">
      <c r="B192" s="89" t="s">
        <v>110</v>
      </c>
      <c r="C192" s="89" t="s">
        <v>117</v>
      </c>
      <c r="D192" s="94">
        <v>45720</v>
      </c>
      <c r="E192" s="96" t="s">
        <v>161</v>
      </c>
      <c r="F192" s="89">
        <v>0</v>
      </c>
      <c r="I192" s="89" t="s">
        <v>110</v>
      </c>
      <c r="J192" s="89" t="s">
        <v>117</v>
      </c>
      <c r="K192" s="94">
        <v>45720</v>
      </c>
      <c r="L192" s="95" t="s">
        <v>161</v>
      </c>
      <c r="M192" s="89">
        <v>0.9</v>
      </c>
      <c r="P192" s="86" t="s">
        <v>110</v>
      </c>
      <c r="Q192" s="86" t="s">
        <v>117</v>
      </c>
      <c r="R192" s="92">
        <v>45720</v>
      </c>
      <c r="S192" s="114" t="s">
        <v>161</v>
      </c>
      <c r="T192" s="89">
        <v>0</v>
      </c>
      <c r="W192" s="89" t="s">
        <v>110</v>
      </c>
      <c r="X192" s="89" t="s">
        <v>117</v>
      </c>
      <c r="Y192" s="94">
        <v>45720</v>
      </c>
      <c r="Z192" s="95" t="s">
        <v>161</v>
      </c>
      <c r="AA192" s="89">
        <v>0</v>
      </c>
    </row>
    <row r="193" spans="2:27" x14ac:dyDescent="0.3">
      <c r="B193" s="89" t="s">
        <v>110</v>
      </c>
      <c r="C193" s="89" t="s">
        <v>117</v>
      </c>
      <c r="D193" s="94">
        <v>45721</v>
      </c>
      <c r="E193" s="95" t="s">
        <v>93</v>
      </c>
      <c r="F193" s="89">
        <v>43</v>
      </c>
      <c r="I193" s="89" t="s">
        <v>110</v>
      </c>
      <c r="J193" s="89" t="s">
        <v>117</v>
      </c>
      <c r="K193" s="94">
        <v>45721</v>
      </c>
      <c r="L193" s="95" t="s">
        <v>93</v>
      </c>
      <c r="M193" s="89">
        <v>0</v>
      </c>
      <c r="P193" s="87" t="s">
        <v>110</v>
      </c>
      <c r="Q193" s="87" t="s">
        <v>117</v>
      </c>
      <c r="R193" s="93">
        <v>45721</v>
      </c>
      <c r="S193" s="115" t="s">
        <v>93</v>
      </c>
      <c r="T193" s="89">
        <v>0</v>
      </c>
      <c r="W193" s="89" t="s">
        <v>110</v>
      </c>
      <c r="X193" s="89" t="s">
        <v>117</v>
      </c>
      <c r="Y193" s="94">
        <v>45721</v>
      </c>
      <c r="Z193" s="95" t="s">
        <v>93</v>
      </c>
      <c r="AA193" s="89">
        <v>33</v>
      </c>
    </row>
    <row r="194" spans="2:27" x14ac:dyDescent="0.3">
      <c r="B194" s="89" t="s">
        <v>110</v>
      </c>
      <c r="C194" s="89" t="s">
        <v>117</v>
      </c>
      <c r="D194" s="94">
        <v>45721</v>
      </c>
      <c r="E194" s="95" t="s">
        <v>17</v>
      </c>
      <c r="F194" s="89">
        <v>0</v>
      </c>
      <c r="I194" s="89" t="s">
        <v>110</v>
      </c>
      <c r="J194" s="89" t="s">
        <v>117</v>
      </c>
      <c r="K194" s="94">
        <v>45721</v>
      </c>
      <c r="L194" s="95" t="s">
        <v>17</v>
      </c>
      <c r="M194" s="89">
        <v>5.4</v>
      </c>
      <c r="P194" s="86" t="s">
        <v>110</v>
      </c>
      <c r="Q194" s="86" t="s">
        <v>117</v>
      </c>
      <c r="R194" s="92">
        <v>45721</v>
      </c>
      <c r="S194" s="114" t="s">
        <v>17</v>
      </c>
      <c r="T194" s="89">
        <v>0</v>
      </c>
      <c r="W194" s="89" t="s">
        <v>110</v>
      </c>
      <c r="X194" s="89" t="s">
        <v>117</v>
      </c>
      <c r="Y194" s="94">
        <v>45721</v>
      </c>
      <c r="Z194" s="95" t="s">
        <v>17</v>
      </c>
      <c r="AA194" s="89">
        <v>0</v>
      </c>
    </row>
    <row r="195" spans="2:27" x14ac:dyDescent="0.3">
      <c r="B195" s="89" t="s">
        <v>110</v>
      </c>
      <c r="C195" s="89" t="s">
        <v>117</v>
      </c>
      <c r="D195" s="94">
        <v>45721</v>
      </c>
      <c r="E195" s="95" t="s">
        <v>92</v>
      </c>
      <c r="F195" s="89">
        <v>0</v>
      </c>
      <c r="I195" s="89" t="s">
        <v>110</v>
      </c>
      <c r="J195" s="89" t="s">
        <v>117</v>
      </c>
      <c r="K195" s="94">
        <v>45721</v>
      </c>
      <c r="L195" s="95" t="s">
        <v>92</v>
      </c>
      <c r="M195" s="89">
        <v>0</v>
      </c>
      <c r="P195" s="87" t="s">
        <v>110</v>
      </c>
      <c r="Q195" s="87" t="s">
        <v>117</v>
      </c>
      <c r="R195" s="93">
        <v>45721</v>
      </c>
      <c r="S195" s="115" t="s">
        <v>92</v>
      </c>
      <c r="T195" s="89">
        <v>0</v>
      </c>
      <c r="W195" s="89" t="s">
        <v>110</v>
      </c>
      <c r="X195" s="89" t="s">
        <v>117</v>
      </c>
      <c r="Y195" s="94">
        <v>45721</v>
      </c>
      <c r="Z195" s="95" t="s">
        <v>92</v>
      </c>
      <c r="AA195" s="89">
        <v>0</v>
      </c>
    </row>
    <row r="196" spans="2:27" x14ac:dyDescent="0.3">
      <c r="B196" s="89" t="s">
        <v>110</v>
      </c>
      <c r="C196" s="89" t="s">
        <v>117</v>
      </c>
      <c r="D196" s="94">
        <v>45721</v>
      </c>
      <c r="E196" s="95" t="s">
        <v>16</v>
      </c>
      <c r="F196" s="89">
        <v>0</v>
      </c>
      <c r="I196" s="89" t="s">
        <v>110</v>
      </c>
      <c r="J196" s="89" t="s">
        <v>117</v>
      </c>
      <c r="K196" s="94">
        <v>45721</v>
      </c>
      <c r="L196" s="95" t="s">
        <v>16</v>
      </c>
      <c r="M196" s="89">
        <v>5.4</v>
      </c>
      <c r="P196" s="86" t="s">
        <v>110</v>
      </c>
      <c r="Q196" s="86" t="s">
        <v>117</v>
      </c>
      <c r="R196" s="92">
        <v>45721</v>
      </c>
      <c r="S196" s="114" t="s">
        <v>16</v>
      </c>
      <c r="T196" s="89">
        <v>0</v>
      </c>
      <c r="W196" s="89" t="s">
        <v>110</v>
      </c>
      <c r="X196" s="89" t="s">
        <v>117</v>
      </c>
      <c r="Y196" s="94">
        <v>45721</v>
      </c>
      <c r="Z196" s="95" t="s">
        <v>16</v>
      </c>
      <c r="AA196" s="89">
        <v>0</v>
      </c>
    </row>
    <row r="197" spans="2:27" x14ac:dyDescent="0.3">
      <c r="B197" s="89" t="s">
        <v>110</v>
      </c>
      <c r="C197" s="89" t="s">
        <v>117</v>
      </c>
      <c r="D197" s="94">
        <v>45721</v>
      </c>
      <c r="E197" s="95" t="s">
        <v>20</v>
      </c>
      <c r="F197" s="89">
        <v>0</v>
      </c>
      <c r="I197" s="89" t="s">
        <v>110</v>
      </c>
      <c r="J197" s="89" t="s">
        <v>117</v>
      </c>
      <c r="K197" s="94">
        <v>45721</v>
      </c>
      <c r="L197" s="95" t="s">
        <v>20</v>
      </c>
      <c r="M197" s="89">
        <v>10.8</v>
      </c>
      <c r="P197" s="87" t="s">
        <v>110</v>
      </c>
      <c r="Q197" s="87" t="s">
        <v>117</v>
      </c>
      <c r="R197" s="93">
        <v>45721</v>
      </c>
      <c r="S197" s="115" t="s">
        <v>20</v>
      </c>
      <c r="T197" s="89">
        <v>0</v>
      </c>
      <c r="W197" s="89" t="s">
        <v>110</v>
      </c>
      <c r="X197" s="89" t="s">
        <v>117</v>
      </c>
      <c r="Y197" s="94">
        <v>45721</v>
      </c>
      <c r="Z197" s="95" t="s">
        <v>20</v>
      </c>
      <c r="AA197" s="89">
        <v>0</v>
      </c>
    </row>
    <row r="198" spans="2:27" x14ac:dyDescent="0.3">
      <c r="B198" s="89" t="s">
        <v>110</v>
      </c>
      <c r="C198" s="89" t="s">
        <v>117</v>
      </c>
      <c r="D198" s="94">
        <v>45721</v>
      </c>
      <c r="E198" s="95" t="s">
        <v>95</v>
      </c>
      <c r="F198" s="89">
        <v>0</v>
      </c>
      <c r="I198" s="89" t="s">
        <v>110</v>
      </c>
      <c r="J198" s="89" t="s">
        <v>117</v>
      </c>
      <c r="K198" s="94">
        <v>45721</v>
      </c>
      <c r="L198" s="95" t="s">
        <v>95</v>
      </c>
      <c r="M198" s="89">
        <v>0</v>
      </c>
      <c r="P198" s="86" t="s">
        <v>110</v>
      </c>
      <c r="Q198" s="86" t="s">
        <v>117</v>
      </c>
      <c r="R198" s="92">
        <v>45721</v>
      </c>
      <c r="S198" s="114" t="s">
        <v>95</v>
      </c>
      <c r="T198" s="89">
        <v>0</v>
      </c>
      <c r="W198" s="89" t="s">
        <v>110</v>
      </c>
      <c r="X198" s="89" t="s">
        <v>117</v>
      </c>
      <c r="Y198" s="94">
        <v>45721</v>
      </c>
      <c r="Z198" s="95" t="s">
        <v>95</v>
      </c>
      <c r="AA198" s="89">
        <v>0</v>
      </c>
    </row>
    <row r="199" spans="2:27" x14ac:dyDescent="0.3">
      <c r="B199" s="89" t="s">
        <v>110</v>
      </c>
      <c r="C199" s="89" t="s">
        <v>117</v>
      </c>
      <c r="D199" s="94">
        <v>45721</v>
      </c>
      <c r="E199" s="95" t="s">
        <v>100</v>
      </c>
      <c r="F199" s="89">
        <v>0</v>
      </c>
      <c r="I199" s="89" t="s">
        <v>110</v>
      </c>
      <c r="J199" s="89" t="s">
        <v>117</v>
      </c>
      <c r="K199" s="94">
        <v>45721</v>
      </c>
      <c r="L199" s="95" t="s">
        <v>100</v>
      </c>
      <c r="M199" s="89">
        <v>5.4</v>
      </c>
      <c r="P199" s="87" t="s">
        <v>110</v>
      </c>
      <c r="Q199" s="87" t="s">
        <v>117</v>
      </c>
      <c r="R199" s="93">
        <v>45721</v>
      </c>
      <c r="S199" s="115" t="s">
        <v>100</v>
      </c>
      <c r="T199" s="89">
        <v>0</v>
      </c>
      <c r="W199" s="89" t="s">
        <v>110</v>
      </c>
      <c r="X199" s="89" t="s">
        <v>117</v>
      </c>
      <c r="Y199" s="94">
        <v>45721</v>
      </c>
      <c r="Z199" s="95" t="s">
        <v>100</v>
      </c>
      <c r="AA199" s="89">
        <v>0</v>
      </c>
    </row>
    <row r="200" spans="2:27" x14ac:dyDescent="0.3">
      <c r="B200" s="89" t="s">
        <v>110</v>
      </c>
      <c r="C200" s="89" t="s">
        <v>117</v>
      </c>
      <c r="D200" s="94">
        <v>45721</v>
      </c>
      <c r="E200" s="95" t="s">
        <v>103</v>
      </c>
      <c r="F200" s="89">
        <v>0</v>
      </c>
      <c r="I200" s="89" t="s">
        <v>110</v>
      </c>
      <c r="J200" s="89" t="s">
        <v>117</v>
      </c>
      <c r="K200" s="94">
        <v>45721</v>
      </c>
      <c r="L200" s="95" t="s">
        <v>103</v>
      </c>
      <c r="M200" s="89">
        <v>0</v>
      </c>
      <c r="P200" s="86" t="s">
        <v>110</v>
      </c>
      <c r="Q200" s="86" t="s">
        <v>117</v>
      </c>
      <c r="R200" s="92">
        <v>45721</v>
      </c>
      <c r="S200" s="114" t="s">
        <v>103</v>
      </c>
      <c r="T200" s="89">
        <v>0</v>
      </c>
      <c r="W200" s="89" t="s">
        <v>110</v>
      </c>
      <c r="X200" s="89" t="s">
        <v>117</v>
      </c>
      <c r="Y200" s="94">
        <v>45721</v>
      </c>
      <c r="Z200" s="95" t="s">
        <v>103</v>
      </c>
      <c r="AA200" s="89">
        <v>0</v>
      </c>
    </row>
    <row r="201" spans="2:27" x14ac:dyDescent="0.3">
      <c r="B201" s="89" t="s">
        <v>110</v>
      </c>
      <c r="C201" s="89" t="s">
        <v>117</v>
      </c>
      <c r="D201" s="94">
        <v>45721</v>
      </c>
      <c r="E201" s="95" t="s">
        <v>97</v>
      </c>
      <c r="F201" s="89">
        <v>0</v>
      </c>
      <c r="I201" s="89" t="s">
        <v>110</v>
      </c>
      <c r="J201" s="89" t="s">
        <v>117</v>
      </c>
      <c r="K201" s="94">
        <v>45721</v>
      </c>
      <c r="L201" s="95" t="s">
        <v>97</v>
      </c>
      <c r="M201" s="89">
        <v>0</v>
      </c>
      <c r="P201" s="87" t="s">
        <v>110</v>
      </c>
      <c r="Q201" s="87" t="s">
        <v>117</v>
      </c>
      <c r="R201" s="93">
        <v>45721</v>
      </c>
      <c r="S201" s="115" t="s">
        <v>97</v>
      </c>
      <c r="T201" s="89">
        <v>0</v>
      </c>
      <c r="W201" s="89" t="s">
        <v>110</v>
      </c>
      <c r="X201" s="89" t="s">
        <v>117</v>
      </c>
      <c r="Y201" s="94">
        <v>45721</v>
      </c>
      <c r="Z201" s="95" t="s">
        <v>97</v>
      </c>
      <c r="AA201" s="89">
        <v>0</v>
      </c>
    </row>
    <row r="202" spans="2:27" x14ac:dyDescent="0.3">
      <c r="B202" s="89" t="s">
        <v>110</v>
      </c>
      <c r="C202" s="89" t="s">
        <v>117</v>
      </c>
      <c r="D202" s="94">
        <v>45721</v>
      </c>
      <c r="E202" s="95" t="s">
        <v>96</v>
      </c>
      <c r="F202" s="89">
        <v>0</v>
      </c>
      <c r="I202" s="89" t="s">
        <v>110</v>
      </c>
      <c r="J202" s="89" t="s">
        <v>117</v>
      </c>
      <c r="K202" s="94">
        <v>45721</v>
      </c>
      <c r="L202" s="95" t="s">
        <v>96</v>
      </c>
      <c r="M202" s="89">
        <v>0</v>
      </c>
      <c r="P202" s="86" t="s">
        <v>110</v>
      </c>
      <c r="Q202" s="86" t="s">
        <v>117</v>
      </c>
      <c r="R202" s="92">
        <v>45721</v>
      </c>
      <c r="S202" s="114" t="s">
        <v>96</v>
      </c>
      <c r="T202" s="89">
        <v>0</v>
      </c>
      <c r="W202" s="89" t="s">
        <v>110</v>
      </c>
      <c r="X202" s="89" t="s">
        <v>117</v>
      </c>
      <c r="Y202" s="94">
        <v>45721</v>
      </c>
      <c r="Z202" s="95" t="s">
        <v>96</v>
      </c>
      <c r="AA202" s="89">
        <v>0</v>
      </c>
    </row>
    <row r="203" spans="2:27" x14ac:dyDescent="0.3">
      <c r="B203" s="89" t="s">
        <v>110</v>
      </c>
      <c r="C203" s="89" t="s">
        <v>117</v>
      </c>
      <c r="D203" s="94">
        <v>45721</v>
      </c>
      <c r="E203" s="96" t="s">
        <v>161</v>
      </c>
      <c r="F203" s="89">
        <v>0</v>
      </c>
      <c r="I203" s="89" t="s">
        <v>110</v>
      </c>
      <c r="J203" s="89" t="s">
        <v>117</v>
      </c>
      <c r="K203" s="94">
        <v>45721</v>
      </c>
      <c r="L203" s="95" t="s">
        <v>161</v>
      </c>
      <c r="M203" s="89">
        <v>0</v>
      </c>
      <c r="P203" s="87" t="s">
        <v>110</v>
      </c>
      <c r="Q203" s="87" t="s">
        <v>117</v>
      </c>
      <c r="R203" s="93">
        <v>45721</v>
      </c>
      <c r="S203" s="115" t="s">
        <v>161</v>
      </c>
      <c r="T203" s="89">
        <v>0</v>
      </c>
      <c r="W203" s="89" t="s">
        <v>110</v>
      </c>
      <c r="X203" s="89" t="s">
        <v>117</v>
      </c>
      <c r="Y203" s="94">
        <v>45721</v>
      </c>
      <c r="Z203" s="95" t="s">
        <v>161</v>
      </c>
      <c r="AA203" s="89">
        <v>0</v>
      </c>
    </row>
    <row r="204" spans="2:27" x14ac:dyDescent="0.3">
      <c r="B204" s="89" t="s">
        <v>110</v>
      </c>
      <c r="C204" s="89" t="s">
        <v>117</v>
      </c>
      <c r="D204" s="94">
        <v>45722</v>
      </c>
      <c r="E204" s="95" t="s">
        <v>93</v>
      </c>
      <c r="F204" s="89">
        <v>0</v>
      </c>
      <c r="I204" s="89" t="s">
        <v>110</v>
      </c>
      <c r="J204" s="89" t="s">
        <v>117</v>
      </c>
      <c r="K204" s="94">
        <v>45722</v>
      </c>
      <c r="L204" s="95" t="s">
        <v>93</v>
      </c>
      <c r="M204" s="89">
        <v>10.8</v>
      </c>
      <c r="P204" s="86" t="s">
        <v>110</v>
      </c>
      <c r="Q204" s="86" t="s">
        <v>117</v>
      </c>
      <c r="R204" s="92">
        <v>45722</v>
      </c>
      <c r="S204" s="114" t="s">
        <v>93</v>
      </c>
      <c r="T204" s="89">
        <v>0</v>
      </c>
      <c r="W204" s="89" t="s">
        <v>110</v>
      </c>
      <c r="X204" s="89" t="s">
        <v>117</v>
      </c>
      <c r="Y204" s="94">
        <v>45722</v>
      </c>
      <c r="Z204" s="95" t="s">
        <v>93</v>
      </c>
      <c r="AA204" s="89">
        <v>59</v>
      </c>
    </row>
    <row r="205" spans="2:27" x14ac:dyDescent="0.3">
      <c r="B205" s="89" t="s">
        <v>110</v>
      </c>
      <c r="C205" s="89" t="s">
        <v>117</v>
      </c>
      <c r="D205" s="94">
        <v>45722</v>
      </c>
      <c r="E205" s="95" t="s">
        <v>17</v>
      </c>
      <c r="F205" s="89">
        <v>0</v>
      </c>
      <c r="I205" s="89" t="s">
        <v>110</v>
      </c>
      <c r="J205" s="89" t="s">
        <v>117</v>
      </c>
      <c r="K205" s="94">
        <v>45722</v>
      </c>
      <c r="L205" s="95" t="s">
        <v>17</v>
      </c>
      <c r="M205" s="89">
        <v>0</v>
      </c>
      <c r="P205" s="87" t="s">
        <v>110</v>
      </c>
      <c r="Q205" s="87" t="s">
        <v>117</v>
      </c>
      <c r="R205" s="93">
        <v>45722</v>
      </c>
      <c r="S205" s="115" t="s">
        <v>17</v>
      </c>
      <c r="T205" s="89">
        <v>0</v>
      </c>
      <c r="W205" s="89" t="s">
        <v>110</v>
      </c>
      <c r="X205" s="89" t="s">
        <v>117</v>
      </c>
      <c r="Y205" s="94">
        <v>45722</v>
      </c>
      <c r="Z205" s="95" t="s">
        <v>17</v>
      </c>
      <c r="AA205" s="89">
        <v>0</v>
      </c>
    </row>
    <row r="206" spans="2:27" x14ac:dyDescent="0.3">
      <c r="B206" s="89" t="s">
        <v>110</v>
      </c>
      <c r="C206" s="89" t="s">
        <v>117</v>
      </c>
      <c r="D206" s="94">
        <v>45722</v>
      </c>
      <c r="E206" s="95" t="s">
        <v>92</v>
      </c>
      <c r="F206" s="89">
        <v>0</v>
      </c>
      <c r="I206" s="89" t="s">
        <v>110</v>
      </c>
      <c r="J206" s="89" t="s">
        <v>117</v>
      </c>
      <c r="K206" s="94">
        <v>45722</v>
      </c>
      <c r="L206" s="95" t="s">
        <v>92</v>
      </c>
      <c r="M206" s="89">
        <v>0</v>
      </c>
      <c r="P206" s="86" t="s">
        <v>110</v>
      </c>
      <c r="Q206" s="86" t="s">
        <v>117</v>
      </c>
      <c r="R206" s="92">
        <v>45722</v>
      </c>
      <c r="S206" s="114" t="s">
        <v>92</v>
      </c>
      <c r="T206" s="89">
        <v>0</v>
      </c>
      <c r="W206" s="89" t="s">
        <v>110</v>
      </c>
      <c r="X206" s="89" t="s">
        <v>117</v>
      </c>
      <c r="Y206" s="94">
        <v>45722</v>
      </c>
      <c r="Z206" s="95" t="s">
        <v>92</v>
      </c>
      <c r="AA206" s="89">
        <v>0</v>
      </c>
    </row>
    <row r="207" spans="2:27" x14ac:dyDescent="0.3">
      <c r="B207" s="89" t="s">
        <v>110</v>
      </c>
      <c r="C207" s="89" t="s">
        <v>117</v>
      </c>
      <c r="D207" s="94">
        <v>45722</v>
      </c>
      <c r="E207" s="95" t="s">
        <v>16</v>
      </c>
      <c r="F207" s="89">
        <v>0</v>
      </c>
      <c r="I207" s="89" t="s">
        <v>110</v>
      </c>
      <c r="J207" s="89" t="s">
        <v>117</v>
      </c>
      <c r="K207" s="94">
        <v>45722</v>
      </c>
      <c r="L207" s="95" t="s">
        <v>16</v>
      </c>
      <c r="M207" s="89">
        <v>0</v>
      </c>
      <c r="P207" s="87" t="s">
        <v>110</v>
      </c>
      <c r="Q207" s="87" t="s">
        <v>117</v>
      </c>
      <c r="R207" s="93">
        <v>45722</v>
      </c>
      <c r="S207" s="115" t="s">
        <v>16</v>
      </c>
      <c r="T207" s="89">
        <v>0</v>
      </c>
      <c r="W207" s="89" t="s">
        <v>110</v>
      </c>
      <c r="X207" s="89" t="s">
        <v>117</v>
      </c>
      <c r="Y207" s="94">
        <v>45722</v>
      </c>
      <c r="Z207" s="95" t="s">
        <v>16</v>
      </c>
      <c r="AA207" s="89">
        <v>0</v>
      </c>
    </row>
    <row r="208" spans="2:27" x14ac:dyDescent="0.3">
      <c r="B208" s="89" t="s">
        <v>110</v>
      </c>
      <c r="C208" s="89" t="s">
        <v>117</v>
      </c>
      <c r="D208" s="94">
        <v>45722</v>
      </c>
      <c r="E208" s="95" t="s">
        <v>20</v>
      </c>
      <c r="F208" s="89">
        <v>0</v>
      </c>
      <c r="I208" s="89" t="s">
        <v>110</v>
      </c>
      <c r="J208" s="89" t="s">
        <v>117</v>
      </c>
      <c r="K208" s="94">
        <v>45722</v>
      </c>
      <c r="L208" s="95" t="s">
        <v>20</v>
      </c>
      <c r="M208" s="89">
        <v>0</v>
      </c>
      <c r="P208" s="86" t="s">
        <v>110</v>
      </c>
      <c r="Q208" s="86" t="s">
        <v>117</v>
      </c>
      <c r="R208" s="92">
        <v>45722</v>
      </c>
      <c r="S208" s="114" t="s">
        <v>20</v>
      </c>
      <c r="T208" s="89">
        <v>0</v>
      </c>
      <c r="W208" s="89" t="s">
        <v>110</v>
      </c>
      <c r="X208" s="89" t="s">
        <v>117</v>
      </c>
      <c r="Y208" s="94">
        <v>45722</v>
      </c>
      <c r="Z208" s="95" t="s">
        <v>20</v>
      </c>
      <c r="AA208" s="89">
        <v>0</v>
      </c>
    </row>
    <row r="209" spans="2:27" x14ac:dyDescent="0.3">
      <c r="B209" s="89" t="s">
        <v>110</v>
      </c>
      <c r="C209" s="89" t="s">
        <v>117</v>
      </c>
      <c r="D209" s="94">
        <v>45722</v>
      </c>
      <c r="E209" s="95" t="s">
        <v>95</v>
      </c>
      <c r="F209" s="89">
        <v>0</v>
      </c>
      <c r="I209" s="89" t="s">
        <v>110</v>
      </c>
      <c r="J209" s="89" t="s">
        <v>117</v>
      </c>
      <c r="K209" s="94">
        <v>45722</v>
      </c>
      <c r="L209" s="95" t="s">
        <v>95</v>
      </c>
      <c r="M209" s="89">
        <v>0</v>
      </c>
      <c r="P209" s="87" t="s">
        <v>110</v>
      </c>
      <c r="Q209" s="87" t="s">
        <v>117</v>
      </c>
      <c r="R209" s="93">
        <v>45722</v>
      </c>
      <c r="S209" s="115" t="s">
        <v>95</v>
      </c>
      <c r="T209" s="89">
        <v>0</v>
      </c>
      <c r="W209" s="89" t="s">
        <v>110</v>
      </c>
      <c r="X209" s="89" t="s">
        <v>117</v>
      </c>
      <c r="Y209" s="94">
        <v>45722</v>
      </c>
      <c r="Z209" s="95" t="s">
        <v>95</v>
      </c>
      <c r="AA209" s="89">
        <v>0</v>
      </c>
    </row>
    <row r="210" spans="2:27" x14ac:dyDescent="0.3">
      <c r="B210" s="89" t="s">
        <v>110</v>
      </c>
      <c r="C210" s="89" t="s">
        <v>117</v>
      </c>
      <c r="D210" s="94">
        <v>45722</v>
      </c>
      <c r="E210" s="95" t="s">
        <v>100</v>
      </c>
      <c r="F210" s="89">
        <v>0</v>
      </c>
      <c r="I210" s="89" t="s">
        <v>110</v>
      </c>
      <c r="J210" s="89" t="s">
        <v>117</v>
      </c>
      <c r="K210" s="94">
        <v>45722</v>
      </c>
      <c r="L210" s="95" t="s">
        <v>100</v>
      </c>
      <c r="M210" s="89">
        <v>9.6</v>
      </c>
      <c r="P210" s="86" t="s">
        <v>110</v>
      </c>
      <c r="Q210" s="86" t="s">
        <v>117</v>
      </c>
      <c r="R210" s="92">
        <v>45722</v>
      </c>
      <c r="S210" s="114" t="s">
        <v>100</v>
      </c>
      <c r="T210" s="89">
        <v>0</v>
      </c>
      <c r="W210" s="89" t="s">
        <v>110</v>
      </c>
      <c r="X210" s="89" t="s">
        <v>117</v>
      </c>
      <c r="Y210" s="94">
        <v>45722</v>
      </c>
      <c r="Z210" s="95" t="s">
        <v>100</v>
      </c>
      <c r="AA210" s="89">
        <v>0</v>
      </c>
    </row>
    <row r="211" spans="2:27" x14ac:dyDescent="0.3">
      <c r="B211" s="89" t="s">
        <v>110</v>
      </c>
      <c r="C211" s="89" t="s">
        <v>117</v>
      </c>
      <c r="D211" s="94">
        <v>45722</v>
      </c>
      <c r="E211" s="95" t="s">
        <v>103</v>
      </c>
      <c r="F211" s="89">
        <v>0</v>
      </c>
      <c r="I211" s="89" t="s">
        <v>110</v>
      </c>
      <c r="J211" s="89" t="s">
        <v>117</v>
      </c>
      <c r="K211" s="94">
        <v>45722</v>
      </c>
      <c r="L211" s="95" t="s">
        <v>103</v>
      </c>
      <c r="M211" s="89">
        <v>12</v>
      </c>
      <c r="P211" s="87" t="s">
        <v>110</v>
      </c>
      <c r="Q211" s="87" t="s">
        <v>117</v>
      </c>
      <c r="R211" s="93">
        <v>45722</v>
      </c>
      <c r="S211" s="115" t="s">
        <v>103</v>
      </c>
      <c r="T211" s="89">
        <v>0</v>
      </c>
      <c r="W211" s="89" t="s">
        <v>110</v>
      </c>
      <c r="X211" s="89" t="s">
        <v>117</v>
      </c>
      <c r="Y211" s="94">
        <v>45722</v>
      </c>
      <c r="Z211" s="95" t="s">
        <v>103</v>
      </c>
      <c r="AA211" s="89">
        <v>0</v>
      </c>
    </row>
    <row r="212" spans="2:27" x14ac:dyDescent="0.3">
      <c r="B212" s="89" t="s">
        <v>110</v>
      </c>
      <c r="C212" s="89" t="s">
        <v>117</v>
      </c>
      <c r="D212" s="94">
        <v>45722</v>
      </c>
      <c r="E212" s="95" t="s">
        <v>97</v>
      </c>
      <c r="F212" s="89">
        <v>0</v>
      </c>
      <c r="I212" s="89" t="s">
        <v>110</v>
      </c>
      <c r="J212" s="89" t="s">
        <v>117</v>
      </c>
      <c r="K212" s="94">
        <v>45722</v>
      </c>
      <c r="L212" s="95" t="s">
        <v>97</v>
      </c>
      <c r="M212" s="89">
        <v>0</v>
      </c>
      <c r="P212" s="86" t="s">
        <v>110</v>
      </c>
      <c r="Q212" s="86" t="s">
        <v>117</v>
      </c>
      <c r="R212" s="92">
        <v>45722</v>
      </c>
      <c r="S212" s="114" t="s">
        <v>97</v>
      </c>
      <c r="T212" s="89">
        <v>0</v>
      </c>
      <c r="W212" s="89" t="s">
        <v>110</v>
      </c>
      <c r="X212" s="89" t="s">
        <v>117</v>
      </c>
      <c r="Y212" s="94">
        <v>45722</v>
      </c>
      <c r="Z212" s="95" t="s">
        <v>97</v>
      </c>
      <c r="AA212" s="89">
        <v>0</v>
      </c>
    </row>
    <row r="213" spans="2:27" x14ac:dyDescent="0.3">
      <c r="B213" s="89" t="s">
        <v>110</v>
      </c>
      <c r="C213" s="89" t="s">
        <v>117</v>
      </c>
      <c r="D213" s="94">
        <v>45722</v>
      </c>
      <c r="E213" s="95" t="s">
        <v>96</v>
      </c>
      <c r="F213" s="89">
        <v>0</v>
      </c>
      <c r="I213" s="89" t="s">
        <v>110</v>
      </c>
      <c r="J213" s="89" t="s">
        <v>117</v>
      </c>
      <c r="K213" s="94">
        <v>45722</v>
      </c>
      <c r="L213" s="95" t="s">
        <v>96</v>
      </c>
      <c r="M213" s="89">
        <v>0</v>
      </c>
      <c r="P213" s="87" t="s">
        <v>110</v>
      </c>
      <c r="Q213" s="87" t="s">
        <v>117</v>
      </c>
      <c r="R213" s="93">
        <v>45722</v>
      </c>
      <c r="S213" s="115" t="s">
        <v>96</v>
      </c>
      <c r="T213" s="89">
        <v>0</v>
      </c>
      <c r="W213" s="89" t="s">
        <v>110</v>
      </c>
      <c r="X213" s="89" t="s">
        <v>117</v>
      </c>
      <c r="Y213" s="94">
        <v>45722</v>
      </c>
      <c r="Z213" s="95" t="s">
        <v>96</v>
      </c>
      <c r="AA213" s="89">
        <v>0</v>
      </c>
    </row>
    <row r="214" spans="2:27" x14ac:dyDescent="0.3">
      <c r="B214" s="89" t="s">
        <v>110</v>
      </c>
      <c r="C214" s="89" t="s">
        <v>117</v>
      </c>
      <c r="D214" s="94">
        <v>45722</v>
      </c>
      <c r="E214" s="96" t="s">
        <v>161</v>
      </c>
      <c r="F214" s="89">
        <v>18</v>
      </c>
      <c r="I214" s="89" t="s">
        <v>110</v>
      </c>
      <c r="J214" s="89" t="s">
        <v>117</v>
      </c>
      <c r="K214" s="94">
        <v>45722</v>
      </c>
      <c r="L214" s="95" t="s">
        <v>161</v>
      </c>
      <c r="M214" s="89">
        <v>43.6</v>
      </c>
      <c r="P214" s="86" t="s">
        <v>110</v>
      </c>
      <c r="Q214" s="86" t="s">
        <v>117</v>
      </c>
      <c r="R214" s="92">
        <v>45722</v>
      </c>
      <c r="S214" s="114" t="s">
        <v>161</v>
      </c>
      <c r="T214" s="89">
        <v>0</v>
      </c>
      <c r="W214" s="89" t="s">
        <v>110</v>
      </c>
      <c r="X214" s="89" t="s">
        <v>117</v>
      </c>
      <c r="Y214" s="94">
        <v>45722</v>
      </c>
      <c r="Z214" s="95" t="s">
        <v>161</v>
      </c>
      <c r="AA214" s="89">
        <v>0</v>
      </c>
    </row>
    <row r="215" spans="2:27" x14ac:dyDescent="0.3">
      <c r="B215" s="89" t="s">
        <v>110</v>
      </c>
      <c r="C215" s="89" t="s">
        <v>118</v>
      </c>
      <c r="D215" s="94">
        <v>45726</v>
      </c>
      <c r="E215" s="95" t="s">
        <v>93</v>
      </c>
      <c r="F215" s="89">
        <v>0</v>
      </c>
      <c r="I215" s="89" t="s">
        <v>110</v>
      </c>
      <c r="J215" s="89" t="s">
        <v>118</v>
      </c>
      <c r="K215" s="94">
        <v>45726</v>
      </c>
      <c r="L215" s="95" t="s">
        <v>93</v>
      </c>
      <c r="M215" s="89">
        <v>6.3</v>
      </c>
      <c r="P215" s="87" t="s">
        <v>110</v>
      </c>
      <c r="Q215" s="87" t="s">
        <v>118</v>
      </c>
      <c r="R215" s="93">
        <v>45726</v>
      </c>
      <c r="S215" s="115" t="s">
        <v>93</v>
      </c>
      <c r="T215" s="89">
        <v>0</v>
      </c>
      <c r="W215" s="89" t="s">
        <v>110</v>
      </c>
      <c r="X215" s="89" t="s">
        <v>118</v>
      </c>
      <c r="Y215" s="94">
        <v>45726</v>
      </c>
      <c r="Z215" s="95" t="s">
        <v>93</v>
      </c>
      <c r="AA215" s="89">
        <v>11.3</v>
      </c>
    </row>
    <row r="216" spans="2:27" x14ac:dyDescent="0.3">
      <c r="B216" s="89" t="s">
        <v>110</v>
      </c>
      <c r="C216" s="89" t="s">
        <v>118</v>
      </c>
      <c r="D216" s="94">
        <v>45726</v>
      </c>
      <c r="E216" s="95" t="s">
        <v>17</v>
      </c>
      <c r="F216" s="89">
        <v>0</v>
      </c>
      <c r="I216" s="89" t="s">
        <v>110</v>
      </c>
      <c r="J216" s="89" t="s">
        <v>118</v>
      </c>
      <c r="K216" s="94">
        <v>45726</v>
      </c>
      <c r="L216" s="95" t="s">
        <v>17</v>
      </c>
      <c r="M216" s="89">
        <v>19</v>
      </c>
      <c r="P216" s="86" t="s">
        <v>110</v>
      </c>
      <c r="Q216" s="86" t="s">
        <v>118</v>
      </c>
      <c r="R216" s="92">
        <v>45726</v>
      </c>
      <c r="S216" s="114" t="s">
        <v>17</v>
      </c>
      <c r="T216" s="89">
        <v>0</v>
      </c>
      <c r="W216" s="89" t="s">
        <v>110</v>
      </c>
      <c r="X216" s="89" t="s">
        <v>118</v>
      </c>
      <c r="Y216" s="94">
        <v>45726</v>
      </c>
      <c r="Z216" s="95" t="s">
        <v>17</v>
      </c>
      <c r="AA216" s="89">
        <v>11.3</v>
      </c>
    </row>
    <row r="217" spans="2:27" x14ac:dyDescent="0.3">
      <c r="B217" s="89" t="s">
        <v>110</v>
      </c>
      <c r="C217" s="89" t="s">
        <v>118</v>
      </c>
      <c r="D217" s="94">
        <v>45726</v>
      </c>
      <c r="E217" s="95" t="s">
        <v>92</v>
      </c>
      <c r="F217" s="89">
        <v>0</v>
      </c>
      <c r="I217" s="89" t="s">
        <v>110</v>
      </c>
      <c r="J217" s="89" t="s">
        <v>118</v>
      </c>
      <c r="K217" s="94">
        <v>45726</v>
      </c>
      <c r="L217" s="95" t="s">
        <v>92</v>
      </c>
      <c r="M217" s="89">
        <v>0</v>
      </c>
      <c r="P217" s="87" t="s">
        <v>110</v>
      </c>
      <c r="Q217" s="87" t="s">
        <v>118</v>
      </c>
      <c r="R217" s="93">
        <v>45726</v>
      </c>
      <c r="S217" s="115" t="s">
        <v>92</v>
      </c>
      <c r="T217" s="89">
        <v>0</v>
      </c>
      <c r="W217" s="89" t="s">
        <v>110</v>
      </c>
      <c r="X217" s="89" t="s">
        <v>118</v>
      </c>
      <c r="Y217" s="94">
        <v>45726</v>
      </c>
      <c r="Z217" s="95" t="s">
        <v>92</v>
      </c>
      <c r="AA217" s="89">
        <v>0</v>
      </c>
    </row>
    <row r="218" spans="2:27" x14ac:dyDescent="0.3">
      <c r="B218" s="89" t="s">
        <v>110</v>
      </c>
      <c r="C218" s="89" t="s">
        <v>118</v>
      </c>
      <c r="D218" s="94">
        <v>45726</v>
      </c>
      <c r="E218" s="95" t="s">
        <v>16</v>
      </c>
      <c r="F218" s="89">
        <v>0</v>
      </c>
      <c r="I218" s="89" t="s">
        <v>110</v>
      </c>
      <c r="J218" s="89" t="s">
        <v>118</v>
      </c>
      <c r="K218" s="94">
        <v>45726</v>
      </c>
      <c r="L218" s="95" t="s">
        <v>16</v>
      </c>
      <c r="M218" s="89">
        <v>12.7</v>
      </c>
      <c r="P218" s="86" t="s">
        <v>110</v>
      </c>
      <c r="Q218" s="86" t="s">
        <v>118</v>
      </c>
      <c r="R218" s="92">
        <v>45726</v>
      </c>
      <c r="S218" s="114" t="s">
        <v>16</v>
      </c>
      <c r="T218" s="89">
        <v>0</v>
      </c>
      <c r="W218" s="89" t="s">
        <v>110</v>
      </c>
      <c r="X218" s="89" t="s">
        <v>118</v>
      </c>
      <c r="Y218" s="94">
        <v>45726</v>
      </c>
      <c r="Z218" s="95" t="s">
        <v>16</v>
      </c>
      <c r="AA218" s="89">
        <v>11.3</v>
      </c>
    </row>
    <row r="219" spans="2:27" x14ac:dyDescent="0.3">
      <c r="B219" s="89" t="s">
        <v>110</v>
      </c>
      <c r="C219" s="89" t="s">
        <v>118</v>
      </c>
      <c r="D219" s="94">
        <v>45726</v>
      </c>
      <c r="E219" s="95" t="s">
        <v>20</v>
      </c>
      <c r="F219" s="89">
        <v>0</v>
      </c>
      <c r="I219" s="89" t="s">
        <v>110</v>
      </c>
      <c r="J219" s="89" t="s">
        <v>118</v>
      </c>
      <c r="K219" s="94">
        <v>45726</v>
      </c>
      <c r="L219" s="95" t="s">
        <v>20</v>
      </c>
      <c r="M219" s="89">
        <v>0</v>
      </c>
      <c r="P219" s="87" t="s">
        <v>110</v>
      </c>
      <c r="Q219" s="87" t="s">
        <v>118</v>
      </c>
      <c r="R219" s="93">
        <v>45726</v>
      </c>
      <c r="S219" s="115" t="s">
        <v>20</v>
      </c>
      <c r="T219" s="89">
        <v>0</v>
      </c>
      <c r="W219" s="89" t="s">
        <v>110</v>
      </c>
      <c r="X219" s="89" t="s">
        <v>118</v>
      </c>
      <c r="Y219" s="94">
        <v>45726</v>
      </c>
      <c r="Z219" s="95" t="s">
        <v>20</v>
      </c>
      <c r="AA219" s="89">
        <v>0</v>
      </c>
    </row>
    <row r="220" spans="2:27" x14ac:dyDescent="0.3">
      <c r="B220" s="89" t="s">
        <v>110</v>
      </c>
      <c r="C220" s="89" t="s">
        <v>118</v>
      </c>
      <c r="D220" s="94">
        <v>45726</v>
      </c>
      <c r="E220" s="95" t="s">
        <v>95</v>
      </c>
      <c r="F220" s="89">
        <v>0</v>
      </c>
      <c r="I220" s="89" t="s">
        <v>110</v>
      </c>
      <c r="J220" s="89" t="s">
        <v>118</v>
      </c>
      <c r="K220" s="94">
        <v>45726</v>
      </c>
      <c r="L220" s="95" t="s">
        <v>95</v>
      </c>
      <c r="M220" s="89">
        <v>0</v>
      </c>
      <c r="P220" s="86" t="s">
        <v>110</v>
      </c>
      <c r="Q220" s="86" t="s">
        <v>118</v>
      </c>
      <c r="R220" s="92">
        <v>45726</v>
      </c>
      <c r="S220" s="114" t="s">
        <v>95</v>
      </c>
      <c r="T220" s="89">
        <v>0</v>
      </c>
      <c r="W220" s="89" t="s">
        <v>110</v>
      </c>
      <c r="X220" s="89" t="s">
        <v>118</v>
      </c>
      <c r="Y220" s="94">
        <v>45726</v>
      </c>
      <c r="Z220" s="95" t="s">
        <v>95</v>
      </c>
      <c r="AA220" s="89">
        <v>0</v>
      </c>
    </row>
    <row r="221" spans="2:27" x14ac:dyDescent="0.3">
      <c r="B221" s="89" t="s">
        <v>110</v>
      </c>
      <c r="C221" s="89" t="s">
        <v>118</v>
      </c>
      <c r="D221" s="94">
        <v>45726</v>
      </c>
      <c r="E221" s="95" t="s">
        <v>100</v>
      </c>
      <c r="F221" s="89">
        <v>0</v>
      </c>
      <c r="I221" s="89" t="s">
        <v>110</v>
      </c>
      <c r="J221" s="89" t="s">
        <v>118</v>
      </c>
      <c r="K221" s="94">
        <v>45726</v>
      </c>
      <c r="L221" s="95" t="s">
        <v>100</v>
      </c>
      <c r="M221" s="89">
        <v>0</v>
      </c>
      <c r="P221" s="87" t="s">
        <v>110</v>
      </c>
      <c r="Q221" s="87" t="s">
        <v>118</v>
      </c>
      <c r="R221" s="93">
        <v>45726</v>
      </c>
      <c r="S221" s="115" t="s">
        <v>100</v>
      </c>
      <c r="T221" s="89">
        <v>0</v>
      </c>
      <c r="W221" s="89" t="s">
        <v>110</v>
      </c>
      <c r="X221" s="89" t="s">
        <v>118</v>
      </c>
      <c r="Y221" s="94">
        <v>45726</v>
      </c>
      <c r="Z221" s="95" t="s">
        <v>100</v>
      </c>
      <c r="AA221" s="89">
        <v>0</v>
      </c>
    </row>
    <row r="222" spans="2:27" x14ac:dyDescent="0.3">
      <c r="B222" s="89" t="s">
        <v>110</v>
      </c>
      <c r="C222" s="89" t="s">
        <v>118</v>
      </c>
      <c r="D222" s="94">
        <v>45726</v>
      </c>
      <c r="E222" s="95" t="s">
        <v>103</v>
      </c>
      <c r="F222" s="89">
        <v>0</v>
      </c>
      <c r="I222" s="89" t="s">
        <v>110</v>
      </c>
      <c r="J222" s="89" t="s">
        <v>118</v>
      </c>
      <c r="K222" s="94">
        <v>45726</v>
      </c>
      <c r="L222" s="95" t="s">
        <v>103</v>
      </c>
      <c r="M222" s="89">
        <v>0</v>
      </c>
      <c r="P222" s="86" t="s">
        <v>110</v>
      </c>
      <c r="Q222" s="86" t="s">
        <v>118</v>
      </c>
      <c r="R222" s="92">
        <v>45726</v>
      </c>
      <c r="S222" s="114" t="s">
        <v>103</v>
      </c>
      <c r="T222" s="89">
        <v>0</v>
      </c>
      <c r="W222" s="89" t="s">
        <v>110</v>
      </c>
      <c r="X222" s="89" t="s">
        <v>118</v>
      </c>
      <c r="Y222" s="94">
        <v>45726</v>
      </c>
      <c r="Z222" s="95" t="s">
        <v>103</v>
      </c>
      <c r="AA222" s="89">
        <v>0</v>
      </c>
    </row>
    <row r="223" spans="2:27" x14ac:dyDescent="0.3">
      <c r="B223" s="89" t="s">
        <v>110</v>
      </c>
      <c r="C223" s="89" t="s">
        <v>118</v>
      </c>
      <c r="D223" s="94">
        <v>45726</v>
      </c>
      <c r="E223" s="95" t="s">
        <v>97</v>
      </c>
      <c r="F223" s="89">
        <v>0</v>
      </c>
      <c r="I223" s="89" t="s">
        <v>110</v>
      </c>
      <c r="J223" s="89" t="s">
        <v>118</v>
      </c>
      <c r="K223" s="94">
        <v>45726</v>
      </c>
      <c r="L223" s="95" t="s">
        <v>97</v>
      </c>
      <c r="M223" s="89">
        <v>0</v>
      </c>
      <c r="P223" s="87" t="s">
        <v>110</v>
      </c>
      <c r="Q223" s="87" t="s">
        <v>118</v>
      </c>
      <c r="R223" s="93">
        <v>45726</v>
      </c>
      <c r="S223" s="115" t="s">
        <v>97</v>
      </c>
      <c r="T223" s="89">
        <v>0</v>
      </c>
      <c r="W223" s="89" t="s">
        <v>110</v>
      </c>
      <c r="X223" s="89" t="s">
        <v>118</v>
      </c>
      <c r="Y223" s="94">
        <v>45726</v>
      </c>
      <c r="Z223" s="95" t="s">
        <v>97</v>
      </c>
      <c r="AA223" s="89">
        <v>0</v>
      </c>
    </row>
    <row r="224" spans="2:27" x14ac:dyDescent="0.3">
      <c r="B224" s="89" t="s">
        <v>110</v>
      </c>
      <c r="C224" s="89" t="s">
        <v>118</v>
      </c>
      <c r="D224" s="94">
        <v>45726</v>
      </c>
      <c r="E224" s="95" t="s">
        <v>96</v>
      </c>
      <c r="F224" s="89">
        <v>0</v>
      </c>
      <c r="I224" s="89" t="s">
        <v>110</v>
      </c>
      <c r="J224" s="89" t="s">
        <v>118</v>
      </c>
      <c r="K224" s="94">
        <v>45726</v>
      </c>
      <c r="L224" s="95" t="s">
        <v>96</v>
      </c>
      <c r="M224" s="89">
        <v>0</v>
      </c>
      <c r="P224" s="86" t="s">
        <v>110</v>
      </c>
      <c r="Q224" s="86" t="s">
        <v>118</v>
      </c>
      <c r="R224" s="92">
        <v>45726</v>
      </c>
      <c r="S224" s="114" t="s">
        <v>96</v>
      </c>
      <c r="T224" s="89">
        <v>0</v>
      </c>
      <c r="W224" s="89" t="s">
        <v>110</v>
      </c>
      <c r="X224" s="89" t="s">
        <v>118</v>
      </c>
      <c r="Y224" s="94">
        <v>45726</v>
      </c>
      <c r="Z224" s="95" t="s">
        <v>96</v>
      </c>
      <c r="AA224" s="89">
        <v>0</v>
      </c>
    </row>
    <row r="225" spans="2:27" x14ac:dyDescent="0.3">
      <c r="B225" s="89" t="s">
        <v>110</v>
      </c>
      <c r="C225" s="89" t="s">
        <v>118</v>
      </c>
      <c r="D225" s="94">
        <v>45726</v>
      </c>
      <c r="E225" s="96" t="s">
        <v>161</v>
      </c>
      <c r="F225" s="89">
        <v>0</v>
      </c>
      <c r="I225" s="89" t="s">
        <v>110</v>
      </c>
      <c r="J225" s="89" t="s">
        <v>118</v>
      </c>
      <c r="K225" s="94">
        <v>45726</v>
      </c>
      <c r="L225" s="95" t="s">
        <v>161</v>
      </c>
      <c r="M225" s="89">
        <v>0</v>
      </c>
      <c r="P225" s="87" t="s">
        <v>110</v>
      </c>
      <c r="Q225" s="87" t="s">
        <v>118</v>
      </c>
      <c r="R225" s="93">
        <v>45726</v>
      </c>
      <c r="S225" s="115" t="s">
        <v>161</v>
      </c>
      <c r="T225" s="89">
        <v>0</v>
      </c>
      <c r="W225" s="89" t="s">
        <v>110</v>
      </c>
      <c r="X225" s="89" t="s">
        <v>118</v>
      </c>
      <c r="Y225" s="94">
        <v>45726</v>
      </c>
      <c r="Z225" s="95" t="s">
        <v>161</v>
      </c>
      <c r="AA225" s="89">
        <v>0</v>
      </c>
    </row>
    <row r="226" spans="2:27" x14ac:dyDescent="0.3">
      <c r="B226" s="89" t="s">
        <v>110</v>
      </c>
      <c r="C226" s="89" t="s">
        <v>118</v>
      </c>
      <c r="D226" s="94">
        <v>45727</v>
      </c>
      <c r="E226" s="95" t="s">
        <v>93</v>
      </c>
      <c r="F226" s="89">
        <v>0</v>
      </c>
      <c r="I226" s="89" t="s">
        <v>110</v>
      </c>
      <c r="J226" s="89" t="s">
        <v>118</v>
      </c>
      <c r="K226" s="94">
        <v>45727</v>
      </c>
      <c r="L226" s="95" t="s">
        <v>93</v>
      </c>
      <c r="M226" s="89">
        <v>0</v>
      </c>
      <c r="P226" s="86" t="s">
        <v>110</v>
      </c>
      <c r="Q226" s="86" t="s">
        <v>118</v>
      </c>
      <c r="R226" s="92">
        <v>45727</v>
      </c>
      <c r="S226" s="114" t="s">
        <v>93</v>
      </c>
      <c r="T226" s="89">
        <v>0</v>
      </c>
      <c r="W226" s="89" t="s">
        <v>110</v>
      </c>
      <c r="X226" s="89" t="s">
        <v>118</v>
      </c>
      <c r="Y226" s="94">
        <v>45727</v>
      </c>
      <c r="Z226" s="95" t="s">
        <v>93</v>
      </c>
      <c r="AA226" s="89">
        <v>0</v>
      </c>
    </row>
    <row r="227" spans="2:27" x14ac:dyDescent="0.3">
      <c r="B227" s="89" t="s">
        <v>110</v>
      </c>
      <c r="C227" s="89" t="s">
        <v>118</v>
      </c>
      <c r="D227" s="94">
        <v>45727</v>
      </c>
      <c r="E227" s="95" t="s">
        <v>17</v>
      </c>
      <c r="F227" s="89">
        <v>0</v>
      </c>
      <c r="I227" s="89" t="s">
        <v>110</v>
      </c>
      <c r="J227" s="89" t="s">
        <v>118</v>
      </c>
      <c r="K227" s="94">
        <v>45727</v>
      </c>
      <c r="L227" s="95" t="s">
        <v>17</v>
      </c>
      <c r="M227" s="89">
        <v>0</v>
      </c>
      <c r="P227" s="87" t="s">
        <v>110</v>
      </c>
      <c r="Q227" s="87" t="s">
        <v>118</v>
      </c>
      <c r="R227" s="93">
        <v>45727</v>
      </c>
      <c r="S227" s="115" t="s">
        <v>17</v>
      </c>
      <c r="T227" s="89">
        <v>0</v>
      </c>
      <c r="W227" s="89" t="s">
        <v>110</v>
      </c>
      <c r="X227" s="89" t="s">
        <v>118</v>
      </c>
      <c r="Y227" s="94">
        <v>45727</v>
      </c>
      <c r="Z227" s="95" t="s">
        <v>17</v>
      </c>
      <c r="AA227" s="89">
        <v>0</v>
      </c>
    </row>
    <row r="228" spans="2:27" x14ac:dyDescent="0.3">
      <c r="B228" s="89" t="s">
        <v>110</v>
      </c>
      <c r="C228" s="89" t="s">
        <v>118</v>
      </c>
      <c r="D228" s="94">
        <v>45727</v>
      </c>
      <c r="E228" s="95" t="s">
        <v>92</v>
      </c>
      <c r="F228" s="89">
        <v>0</v>
      </c>
      <c r="I228" s="89" t="s">
        <v>110</v>
      </c>
      <c r="J228" s="89" t="s">
        <v>118</v>
      </c>
      <c r="K228" s="94">
        <v>45727</v>
      </c>
      <c r="L228" s="95" t="s">
        <v>92</v>
      </c>
      <c r="M228" s="89">
        <v>9.8000000000000007</v>
      </c>
      <c r="P228" s="86" t="s">
        <v>110</v>
      </c>
      <c r="Q228" s="86" t="s">
        <v>118</v>
      </c>
      <c r="R228" s="92">
        <v>45727</v>
      </c>
      <c r="S228" s="114" t="s">
        <v>92</v>
      </c>
      <c r="T228" s="89">
        <v>0</v>
      </c>
      <c r="W228" s="89" t="s">
        <v>110</v>
      </c>
      <c r="X228" s="89" t="s">
        <v>118</v>
      </c>
      <c r="Y228" s="94">
        <v>45727</v>
      </c>
      <c r="Z228" s="95" t="s">
        <v>92</v>
      </c>
      <c r="AA228" s="89">
        <v>0</v>
      </c>
    </row>
    <row r="229" spans="2:27" x14ac:dyDescent="0.3">
      <c r="B229" s="89" t="s">
        <v>110</v>
      </c>
      <c r="C229" s="89" t="s">
        <v>118</v>
      </c>
      <c r="D229" s="94">
        <v>45727</v>
      </c>
      <c r="E229" s="95" t="s">
        <v>16</v>
      </c>
      <c r="F229" s="89">
        <v>0</v>
      </c>
      <c r="I229" s="89" t="s">
        <v>110</v>
      </c>
      <c r="J229" s="89" t="s">
        <v>118</v>
      </c>
      <c r="K229" s="94">
        <v>45727</v>
      </c>
      <c r="L229" s="95" t="s">
        <v>16</v>
      </c>
      <c r="M229" s="89">
        <v>0</v>
      </c>
      <c r="P229" s="87" t="s">
        <v>110</v>
      </c>
      <c r="Q229" s="87" t="s">
        <v>118</v>
      </c>
      <c r="R229" s="93">
        <v>45727</v>
      </c>
      <c r="S229" s="115" t="s">
        <v>16</v>
      </c>
      <c r="T229" s="89">
        <v>0</v>
      </c>
      <c r="W229" s="89" t="s">
        <v>110</v>
      </c>
      <c r="X229" s="89" t="s">
        <v>118</v>
      </c>
      <c r="Y229" s="94">
        <v>45727</v>
      </c>
      <c r="Z229" s="95" t="s">
        <v>16</v>
      </c>
      <c r="AA229" s="89">
        <v>0</v>
      </c>
    </row>
    <row r="230" spans="2:27" x14ac:dyDescent="0.3">
      <c r="B230" s="89" t="s">
        <v>110</v>
      </c>
      <c r="C230" s="89" t="s">
        <v>118</v>
      </c>
      <c r="D230" s="94">
        <v>45727</v>
      </c>
      <c r="E230" s="95" t="s">
        <v>20</v>
      </c>
      <c r="F230" s="89">
        <v>0</v>
      </c>
      <c r="I230" s="89" t="s">
        <v>110</v>
      </c>
      <c r="J230" s="89" t="s">
        <v>118</v>
      </c>
      <c r="K230" s="94">
        <v>45727</v>
      </c>
      <c r="L230" s="95" t="s">
        <v>20</v>
      </c>
      <c r="M230" s="89">
        <v>0</v>
      </c>
      <c r="P230" s="86" t="s">
        <v>110</v>
      </c>
      <c r="Q230" s="86" t="s">
        <v>118</v>
      </c>
      <c r="R230" s="92">
        <v>45727</v>
      </c>
      <c r="S230" s="114" t="s">
        <v>20</v>
      </c>
      <c r="T230" s="89">
        <v>0</v>
      </c>
      <c r="W230" s="89" t="s">
        <v>110</v>
      </c>
      <c r="X230" s="89" t="s">
        <v>118</v>
      </c>
      <c r="Y230" s="94">
        <v>45727</v>
      </c>
      <c r="Z230" s="95" t="s">
        <v>20</v>
      </c>
      <c r="AA230" s="89">
        <v>0</v>
      </c>
    </row>
    <row r="231" spans="2:27" x14ac:dyDescent="0.3">
      <c r="B231" s="89" t="s">
        <v>110</v>
      </c>
      <c r="C231" s="89" t="s">
        <v>118</v>
      </c>
      <c r="D231" s="94">
        <v>45727</v>
      </c>
      <c r="E231" s="95" t="s">
        <v>95</v>
      </c>
      <c r="F231" s="89">
        <v>0</v>
      </c>
      <c r="I231" s="89" t="s">
        <v>110</v>
      </c>
      <c r="J231" s="89" t="s">
        <v>118</v>
      </c>
      <c r="K231" s="94">
        <v>45727</v>
      </c>
      <c r="L231" s="95" t="s">
        <v>95</v>
      </c>
      <c r="M231" s="89">
        <v>0</v>
      </c>
      <c r="P231" s="87" t="s">
        <v>110</v>
      </c>
      <c r="Q231" s="87" t="s">
        <v>118</v>
      </c>
      <c r="R231" s="93">
        <v>45727</v>
      </c>
      <c r="S231" s="115" t="s">
        <v>95</v>
      </c>
      <c r="T231" s="89">
        <v>0</v>
      </c>
      <c r="W231" s="89" t="s">
        <v>110</v>
      </c>
      <c r="X231" s="89" t="s">
        <v>118</v>
      </c>
      <c r="Y231" s="94">
        <v>45727</v>
      </c>
      <c r="Z231" s="95" t="s">
        <v>95</v>
      </c>
      <c r="AA231" s="89">
        <v>0</v>
      </c>
    </row>
    <row r="232" spans="2:27" x14ac:dyDescent="0.3">
      <c r="B232" s="89" t="s">
        <v>110</v>
      </c>
      <c r="C232" s="89" t="s">
        <v>118</v>
      </c>
      <c r="D232" s="94">
        <v>45727</v>
      </c>
      <c r="E232" s="95" t="s">
        <v>100</v>
      </c>
      <c r="F232" s="89">
        <v>0</v>
      </c>
      <c r="I232" s="89" t="s">
        <v>110</v>
      </c>
      <c r="J232" s="89" t="s">
        <v>118</v>
      </c>
      <c r="K232" s="94">
        <v>45727</v>
      </c>
      <c r="L232" s="95" t="s">
        <v>100</v>
      </c>
      <c r="M232" s="89">
        <v>0</v>
      </c>
      <c r="P232" s="86" t="s">
        <v>110</v>
      </c>
      <c r="Q232" s="86" t="s">
        <v>118</v>
      </c>
      <c r="R232" s="92">
        <v>45727</v>
      </c>
      <c r="S232" s="114" t="s">
        <v>100</v>
      </c>
      <c r="T232" s="89">
        <v>0</v>
      </c>
      <c r="W232" s="89" t="s">
        <v>110</v>
      </c>
      <c r="X232" s="89" t="s">
        <v>118</v>
      </c>
      <c r="Y232" s="94">
        <v>45727</v>
      </c>
      <c r="Z232" s="95" t="s">
        <v>100</v>
      </c>
      <c r="AA232" s="89">
        <v>0</v>
      </c>
    </row>
    <row r="233" spans="2:27" x14ac:dyDescent="0.3">
      <c r="B233" s="89" t="s">
        <v>110</v>
      </c>
      <c r="C233" s="89" t="s">
        <v>118</v>
      </c>
      <c r="D233" s="94">
        <v>45727</v>
      </c>
      <c r="E233" s="95" t="s">
        <v>103</v>
      </c>
      <c r="F233" s="89">
        <v>0</v>
      </c>
      <c r="I233" s="89" t="s">
        <v>110</v>
      </c>
      <c r="J233" s="89" t="s">
        <v>118</v>
      </c>
      <c r="K233" s="94">
        <v>45727</v>
      </c>
      <c r="L233" s="95" t="s">
        <v>103</v>
      </c>
      <c r="M233" s="89">
        <v>0</v>
      </c>
      <c r="P233" s="87" t="s">
        <v>110</v>
      </c>
      <c r="Q233" s="87" t="s">
        <v>118</v>
      </c>
      <c r="R233" s="93">
        <v>45727</v>
      </c>
      <c r="S233" s="115" t="s">
        <v>103</v>
      </c>
      <c r="T233" s="89">
        <v>0</v>
      </c>
      <c r="W233" s="89" t="s">
        <v>110</v>
      </c>
      <c r="X233" s="89" t="s">
        <v>118</v>
      </c>
      <c r="Y233" s="94">
        <v>45727</v>
      </c>
      <c r="Z233" s="95" t="s">
        <v>103</v>
      </c>
      <c r="AA233" s="89">
        <v>0</v>
      </c>
    </row>
    <row r="234" spans="2:27" x14ac:dyDescent="0.3">
      <c r="B234" s="89" t="s">
        <v>110</v>
      </c>
      <c r="C234" s="89" t="s">
        <v>118</v>
      </c>
      <c r="D234" s="94">
        <v>45727</v>
      </c>
      <c r="E234" s="95" t="s">
        <v>97</v>
      </c>
      <c r="F234" s="89">
        <v>0</v>
      </c>
      <c r="I234" s="89" t="s">
        <v>110</v>
      </c>
      <c r="J234" s="89" t="s">
        <v>118</v>
      </c>
      <c r="K234" s="94">
        <v>45727</v>
      </c>
      <c r="L234" s="95" t="s">
        <v>97</v>
      </c>
      <c r="M234" s="89">
        <v>0</v>
      </c>
      <c r="P234" s="86" t="s">
        <v>110</v>
      </c>
      <c r="Q234" s="86" t="s">
        <v>118</v>
      </c>
      <c r="R234" s="92">
        <v>45727</v>
      </c>
      <c r="S234" s="114" t="s">
        <v>97</v>
      </c>
      <c r="T234" s="89">
        <v>0</v>
      </c>
      <c r="W234" s="89" t="s">
        <v>110</v>
      </c>
      <c r="X234" s="89" t="s">
        <v>118</v>
      </c>
      <c r="Y234" s="94">
        <v>45727</v>
      </c>
      <c r="Z234" s="95" t="s">
        <v>97</v>
      </c>
      <c r="AA234" s="89">
        <v>0</v>
      </c>
    </row>
    <row r="235" spans="2:27" x14ac:dyDescent="0.3">
      <c r="B235" s="89" t="s">
        <v>110</v>
      </c>
      <c r="C235" s="89" t="s">
        <v>118</v>
      </c>
      <c r="D235" s="94">
        <v>45727</v>
      </c>
      <c r="E235" s="95" t="s">
        <v>96</v>
      </c>
      <c r="F235" s="89">
        <v>0</v>
      </c>
      <c r="I235" s="89" t="s">
        <v>110</v>
      </c>
      <c r="J235" s="89" t="s">
        <v>118</v>
      </c>
      <c r="K235" s="94">
        <v>45727</v>
      </c>
      <c r="L235" s="95" t="s">
        <v>96</v>
      </c>
      <c r="M235" s="89">
        <v>0</v>
      </c>
      <c r="P235" s="87" t="s">
        <v>110</v>
      </c>
      <c r="Q235" s="87" t="s">
        <v>118</v>
      </c>
      <c r="R235" s="93">
        <v>45727</v>
      </c>
      <c r="S235" s="115" t="s">
        <v>96</v>
      </c>
      <c r="T235" s="89">
        <v>0</v>
      </c>
      <c r="W235" s="89" t="s">
        <v>110</v>
      </c>
      <c r="X235" s="89" t="s">
        <v>118</v>
      </c>
      <c r="Y235" s="94">
        <v>45727</v>
      </c>
      <c r="Z235" s="95" t="s">
        <v>96</v>
      </c>
      <c r="AA235" s="89">
        <v>0</v>
      </c>
    </row>
    <row r="236" spans="2:27" x14ac:dyDescent="0.3">
      <c r="B236" s="89" t="s">
        <v>110</v>
      </c>
      <c r="C236" s="89" t="s">
        <v>118</v>
      </c>
      <c r="D236" s="94">
        <v>45727</v>
      </c>
      <c r="E236" s="96" t="s">
        <v>161</v>
      </c>
      <c r="F236" s="89">
        <v>4</v>
      </c>
      <c r="I236" s="89" t="s">
        <v>110</v>
      </c>
      <c r="J236" s="89" t="s">
        <v>118</v>
      </c>
      <c r="K236" s="94">
        <v>45727</v>
      </c>
      <c r="L236" s="95" t="s">
        <v>161</v>
      </c>
      <c r="M236" s="89">
        <v>8.1</v>
      </c>
      <c r="P236" s="86" t="s">
        <v>110</v>
      </c>
      <c r="Q236" s="86" t="s">
        <v>118</v>
      </c>
      <c r="R236" s="92">
        <v>45727</v>
      </c>
      <c r="S236" s="114" t="s">
        <v>161</v>
      </c>
      <c r="T236" s="89">
        <v>0</v>
      </c>
      <c r="W236" s="89" t="s">
        <v>110</v>
      </c>
      <c r="X236" s="89" t="s">
        <v>118</v>
      </c>
      <c r="Y236" s="94">
        <v>45727</v>
      </c>
      <c r="Z236" s="95" t="s">
        <v>161</v>
      </c>
      <c r="AA236" s="89">
        <v>10</v>
      </c>
    </row>
    <row r="237" spans="2:27" x14ac:dyDescent="0.3">
      <c r="B237" s="89" t="s">
        <v>110</v>
      </c>
      <c r="C237" s="89" t="s">
        <v>118</v>
      </c>
      <c r="D237" s="94">
        <v>45728</v>
      </c>
      <c r="E237" s="95" t="s">
        <v>93</v>
      </c>
      <c r="F237" s="89">
        <v>0</v>
      </c>
      <c r="I237" s="89" t="s">
        <v>110</v>
      </c>
      <c r="J237" s="89" t="s">
        <v>118</v>
      </c>
      <c r="K237" s="94">
        <v>45728</v>
      </c>
      <c r="L237" s="95" t="s">
        <v>93</v>
      </c>
      <c r="M237" s="89">
        <v>0</v>
      </c>
      <c r="P237" s="87" t="s">
        <v>110</v>
      </c>
      <c r="Q237" s="87" t="s">
        <v>118</v>
      </c>
      <c r="R237" s="93">
        <v>45728</v>
      </c>
      <c r="S237" s="115" t="s">
        <v>93</v>
      </c>
      <c r="T237" s="89">
        <v>0</v>
      </c>
      <c r="W237" s="89" t="s">
        <v>110</v>
      </c>
      <c r="X237" s="89" t="s">
        <v>118</v>
      </c>
      <c r="Y237" s="94">
        <v>45728</v>
      </c>
      <c r="Z237" s="95" t="s">
        <v>93</v>
      </c>
      <c r="AA237" s="89">
        <v>0</v>
      </c>
    </row>
    <row r="238" spans="2:27" x14ac:dyDescent="0.3">
      <c r="B238" s="89" t="s">
        <v>110</v>
      </c>
      <c r="C238" s="89" t="s">
        <v>118</v>
      </c>
      <c r="D238" s="94">
        <v>45728</v>
      </c>
      <c r="E238" s="95" t="s">
        <v>17</v>
      </c>
      <c r="F238" s="89">
        <v>0</v>
      </c>
      <c r="I238" s="89" t="s">
        <v>110</v>
      </c>
      <c r="J238" s="89" t="s">
        <v>118</v>
      </c>
      <c r="K238" s="94">
        <v>45728</v>
      </c>
      <c r="L238" s="95" t="s">
        <v>17</v>
      </c>
      <c r="M238" s="89">
        <v>0</v>
      </c>
      <c r="P238" s="86" t="s">
        <v>110</v>
      </c>
      <c r="Q238" s="86" t="s">
        <v>118</v>
      </c>
      <c r="R238" s="92">
        <v>45728</v>
      </c>
      <c r="S238" s="114" t="s">
        <v>17</v>
      </c>
      <c r="T238" s="89">
        <v>0</v>
      </c>
      <c r="W238" s="89" t="s">
        <v>110</v>
      </c>
      <c r="X238" s="89" t="s">
        <v>118</v>
      </c>
      <c r="Y238" s="94">
        <v>45728</v>
      </c>
      <c r="Z238" s="95" t="s">
        <v>17</v>
      </c>
      <c r="AA238" s="89">
        <v>0</v>
      </c>
    </row>
    <row r="239" spans="2:27" x14ac:dyDescent="0.3">
      <c r="B239" s="89" t="s">
        <v>110</v>
      </c>
      <c r="C239" s="89" t="s">
        <v>118</v>
      </c>
      <c r="D239" s="94">
        <v>45728</v>
      </c>
      <c r="E239" s="95" t="s">
        <v>92</v>
      </c>
      <c r="F239" s="89">
        <v>0</v>
      </c>
      <c r="I239" s="89" t="s">
        <v>110</v>
      </c>
      <c r="J239" s="89" t="s">
        <v>118</v>
      </c>
      <c r="K239" s="94">
        <v>45728</v>
      </c>
      <c r="L239" s="95" t="s">
        <v>92</v>
      </c>
      <c r="M239" s="89">
        <v>0</v>
      </c>
      <c r="P239" s="87" t="s">
        <v>110</v>
      </c>
      <c r="Q239" s="87" t="s">
        <v>118</v>
      </c>
      <c r="R239" s="93">
        <v>45728</v>
      </c>
      <c r="S239" s="115" t="s">
        <v>92</v>
      </c>
      <c r="T239" s="89">
        <v>0</v>
      </c>
      <c r="W239" s="89" t="s">
        <v>110</v>
      </c>
      <c r="X239" s="89" t="s">
        <v>118</v>
      </c>
      <c r="Y239" s="94">
        <v>45728</v>
      </c>
      <c r="Z239" s="95" t="s">
        <v>92</v>
      </c>
      <c r="AA239" s="89">
        <v>0</v>
      </c>
    </row>
    <row r="240" spans="2:27" x14ac:dyDescent="0.3">
      <c r="B240" s="89" t="s">
        <v>110</v>
      </c>
      <c r="C240" s="89" t="s">
        <v>118</v>
      </c>
      <c r="D240" s="94">
        <v>45728</v>
      </c>
      <c r="E240" s="95" t="s">
        <v>16</v>
      </c>
      <c r="F240" s="89">
        <v>0</v>
      </c>
      <c r="I240" s="89" t="s">
        <v>110</v>
      </c>
      <c r="J240" s="89" t="s">
        <v>118</v>
      </c>
      <c r="K240" s="94">
        <v>45728</v>
      </c>
      <c r="L240" s="95" t="s">
        <v>16</v>
      </c>
      <c r="M240" s="89">
        <v>0</v>
      </c>
      <c r="P240" s="86" t="s">
        <v>110</v>
      </c>
      <c r="Q240" s="86" t="s">
        <v>118</v>
      </c>
      <c r="R240" s="92">
        <v>45728</v>
      </c>
      <c r="S240" s="114" t="s">
        <v>16</v>
      </c>
      <c r="T240" s="89">
        <v>0</v>
      </c>
      <c r="W240" s="89" t="s">
        <v>110</v>
      </c>
      <c r="X240" s="89" t="s">
        <v>118</v>
      </c>
      <c r="Y240" s="94">
        <v>45728</v>
      </c>
      <c r="Z240" s="95" t="s">
        <v>16</v>
      </c>
      <c r="AA240" s="89">
        <v>3.5</v>
      </c>
    </row>
    <row r="241" spans="2:27" x14ac:dyDescent="0.3">
      <c r="B241" s="89" t="s">
        <v>110</v>
      </c>
      <c r="C241" s="89" t="s">
        <v>118</v>
      </c>
      <c r="D241" s="94">
        <v>45728</v>
      </c>
      <c r="E241" s="95" t="s">
        <v>20</v>
      </c>
      <c r="F241" s="89">
        <v>0</v>
      </c>
      <c r="I241" s="89" t="s">
        <v>110</v>
      </c>
      <c r="J241" s="89" t="s">
        <v>118</v>
      </c>
      <c r="K241" s="94">
        <v>45728</v>
      </c>
      <c r="L241" s="95" t="s">
        <v>20</v>
      </c>
      <c r="M241" s="89">
        <v>0</v>
      </c>
      <c r="P241" s="87" t="s">
        <v>110</v>
      </c>
      <c r="Q241" s="87" t="s">
        <v>118</v>
      </c>
      <c r="R241" s="93">
        <v>45728</v>
      </c>
      <c r="S241" s="115" t="s">
        <v>20</v>
      </c>
      <c r="T241" s="89">
        <v>0</v>
      </c>
      <c r="W241" s="89" t="s">
        <v>110</v>
      </c>
      <c r="X241" s="89" t="s">
        <v>118</v>
      </c>
      <c r="Y241" s="94">
        <v>45728</v>
      </c>
      <c r="Z241" s="95" t="s">
        <v>20</v>
      </c>
      <c r="AA241" s="89">
        <v>0</v>
      </c>
    </row>
    <row r="242" spans="2:27" x14ac:dyDescent="0.3">
      <c r="B242" s="89" t="s">
        <v>110</v>
      </c>
      <c r="C242" s="89" t="s">
        <v>118</v>
      </c>
      <c r="D242" s="94">
        <v>45728</v>
      </c>
      <c r="E242" s="95" t="s">
        <v>95</v>
      </c>
      <c r="F242" s="89">
        <v>0</v>
      </c>
      <c r="I242" s="89" t="s">
        <v>110</v>
      </c>
      <c r="J242" s="89" t="s">
        <v>118</v>
      </c>
      <c r="K242" s="94">
        <v>45728</v>
      </c>
      <c r="L242" s="95" t="s">
        <v>95</v>
      </c>
      <c r="M242" s="89">
        <v>0</v>
      </c>
      <c r="P242" s="86" t="s">
        <v>110</v>
      </c>
      <c r="Q242" s="86" t="s">
        <v>118</v>
      </c>
      <c r="R242" s="92">
        <v>45728</v>
      </c>
      <c r="S242" s="114" t="s">
        <v>95</v>
      </c>
      <c r="T242" s="89">
        <v>0</v>
      </c>
      <c r="W242" s="89" t="s">
        <v>110</v>
      </c>
      <c r="X242" s="89" t="s">
        <v>118</v>
      </c>
      <c r="Y242" s="94">
        <v>45728</v>
      </c>
      <c r="Z242" s="95" t="s">
        <v>95</v>
      </c>
      <c r="AA242" s="89">
        <v>0</v>
      </c>
    </row>
    <row r="243" spans="2:27" x14ac:dyDescent="0.3">
      <c r="B243" s="89" t="s">
        <v>110</v>
      </c>
      <c r="C243" s="89" t="s">
        <v>118</v>
      </c>
      <c r="D243" s="94">
        <v>45728</v>
      </c>
      <c r="E243" s="95" t="s">
        <v>100</v>
      </c>
      <c r="F243" s="89">
        <v>0</v>
      </c>
      <c r="I243" s="89" t="s">
        <v>110</v>
      </c>
      <c r="J243" s="89" t="s">
        <v>118</v>
      </c>
      <c r="K243" s="94">
        <v>45728</v>
      </c>
      <c r="L243" s="95" t="s">
        <v>100</v>
      </c>
      <c r="M243" s="89">
        <v>0</v>
      </c>
      <c r="P243" s="87" t="s">
        <v>110</v>
      </c>
      <c r="Q243" s="87" t="s">
        <v>118</v>
      </c>
      <c r="R243" s="93">
        <v>45728</v>
      </c>
      <c r="S243" s="115" t="s">
        <v>100</v>
      </c>
      <c r="T243" s="89">
        <v>0</v>
      </c>
      <c r="W243" s="89" t="s">
        <v>110</v>
      </c>
      <c r="X243" s="89" t="s">
        <v>118</v>
      </c>
      <c r="Y243" s="94">
        <v>45728</v>
      </c>
      <c r="Z243" s="95" t="s">
        <v>100</v>
      </c>
      <c r="AA243" s="89">
        <v>0</v>
      </c>
    </row>
    <row r="244" spans="2:27" x14ac:dyDescent="0.3">
      <c r="B244" s="89" t="s">
        <v>110</v>
      </c>
      <c r="C244" s="89" t="s">
        <v>118</v>
      </c>
      <c r="D244" s="94">
        <v>45728</v>
      </c>
      <c r="E244" s="95" t="s">
        <v>103</v>
      </c>
      <c r="F244" s="89">
        <v>0</v>
      </c>
      <c r="I244" s="89" t="s">
        <v>110</v>
      </c>
      <c r="J244" s="89" t="s">
        <v>118</v>
      </c>
      <c r="K244" s="94">
        <v>45728</v>
      </c>
      <c r="L244" s="95" t="s">
        <v>103</v>
      </c>
      <c r="M244" s="89">
        <v>0</v>
      </c>
      <c r="P244" s="86" t="s">
        <v>110</v>
      </c>
      <c r="Q244" s="86" t="s">
        <v>118</v>
      </c>
      <c r="R244" s="92">
        <v>45728</v>
      </c>
      <c r="S244" s="114" t="s">
        <v>103</v>
      </c>
      <c r="T244" s="89">
        <v>0</v>
      </c>
      <c r="W244" s="89" t="s">
        <v>110</v>
      </c>
      <c r="X244" s="89" t="s">
        <v>118</v>
      </c>
      <c r="Y244" s="94">
        <v>45728</v>
      </c>
      <c r="Z244" s="95" t="s">
        <v>103</v>
      </c>
      <c r="AA244" s="89">
        <v>0</v>
      </c>
    </row>
    <row r="245" spans="2:27" x14ac:dyDescent="0.3">
      <c r="B245" s="89" t="s">
        <v>110</v>
      </c>
      <c r="C245" s="89" t="s">
        <v>118</v>
      </c>
      <c r="D245" s="94">
        <v>45728</v>
      </c>
      <c r="E245" s="95" t="s">
        <v>97</v>
      </c>
      <c r="F245" s="89">
        <v>0</v>
      </c>
      <c r="I245" s="89" t="s">
        <v>110</v>
      </c>
      <c r="J245" s="89" t="s">
        <v>118</v>
      </c>
      <c r="K245" s="94">
        <v>45728</v>
      </c>
      <c r="L245" s="95" t="s">
        <v>97</v>
      </c>
      <c r="M245" s="89">
        <v>0</v>
      </c>
      <c r="P245" s="87" t="s">
        <v>110</v>
      </c>
      <c r="Q245" s="87" t="s">
        <v>118</v>
      </c>
      <c r="R245" s="93">
        <v>45728</v>
      </c>
      <c r="S245" s="115" t="s">
        <v>97</v>
      </c>
      <c r="T245" s="89">
        <v>0</v>
      </c>
      <c r="W245" s="89" t="s">
        <v>110</v>
      </c>
      <c r="X245" s="89" t="s">
        <v>118</v>
      </c>
      <c r="Y245" s="94">
        <v>45728</v>
      </c>
      <c r="Z245" s="95" t="s">
        <v>97</v>
      </c>
      <c r="AA245" s="89">
        <v>0</v>
      </c>
    </row>
    <row r="246" spans="2:27" x14ac:dyDescent="0.3">
      <c r="B246" s="89" t="s">
        <v>110</v>
      </c>
      <c r="C246" s="89" t="s">
        <v>118</v>
      </c>
      <c r="D246" s="94">
        <v>45728</v>
      </c>
      <c r="E246" s="95" t="s">
        <v>96</v>
      </c>
      <c r="F246" s="89">
        <v>0</v>
      </c>
      <c r="I246" s="89" t="s">
        <v>110</v>
      </c>
      <c r="J246" s="89" t="s">
        <v>118</v>
      </c>
      <c r="K246" s="94">
        <v>45728</v>
      </c>
      <c r="L246" s="95" t="s">
        <v>96</v>
      </c>
      <c r="M246" s="89">
        <v>0</v>
      </c>
      <c r="P246" s="86" t="s">
        <v>110</v>
      </c>
      <c r="Q246" s="86" t="s">
        <v>118</v>
      </c>
      <c r="R246" s="92">
        <v>45728</v>
      </c>
      <c r="S246" s="114" t="s">
        <v>96</v>
      </c>
      <c r="T246" s="89">
        <v>0</v>
      </c>
      <c r="W246" s="89" t="s">
        <v>110</v>
      </c>
      <c r="X246" s="89" t="s">
        <v>118</v>
      </c>
      <c r="Y246" s="94">
        <v>45728</v>
      </c>
      <c r="Z246" s="95" t="s">
        <v>96</v>
      </c>
      <c r="AA246" s="89">
        <v>0</v>
      </c>
    </row>
    <row r="247" spans="2:27" x14ac:dyDescent="0.3">
      <c r="B247" s="89" t="s">
        <v>110</v>
      </c>
      <c r="C247" s="89" t="s">
        <v>118</v>
      </c>
      <c r="D247" s="94">
        <v>45728</v>
      </c>
      <c r="E247" s="96" t="s">
        <v>161</v>
      </c>
      <c r="F247" s="89">
        <v>2</v>
      </c>
      <c r="I247" s="89" t="s">
        <v>110</v>
      </c>
      <c r="J247" s="89" t="s">
        <v>118</v>
      </c>
      <c r="K247" s="94">
        <v>45728</v>
      </c>
      <c r="L247" s="95" t="s">
        <v>161</v>
      </c>
      <c r="M247" s="89">
        <v>18</v>
      </c>
      <c r="P247" s="87" t="s">
        <v>110</v>
      </c>
      <c r="Q247" s="87" t="s">
        <v>118</v>
      </c>
      <c r="R247" s="93">
        <v>45728</v>
      </c>
      <c r="S247" s="115" t="s">
        <v>161</v>
      </c>
      <c r="T247" s="89">
        <v>0</v>
      </c>
      <c r="W247" s="89" t="s">
        <v>110</v>
      </c>
      <c r="X247" s="89" t="s">
        <v>118</v>
      </c>
      <c r="Y247" s="94">
        <v>45728</v>
      </c>
      <c r="Z247" s="95" t="s">
        <v>161</v>
      </c>
      <c r="AA247" s="89">
        <v>15.5</v>
      </c>
    </row>
    <row r="248" spans="2:27" x14ac:dyDescent="0.3">
      <c r="B248" s="89" t="s">
        <v>110</v>
      </c>
      <c r="C248" s="89" t="s">
        <v>118</v>
      </c>
      <c r="D248" s="94">
        <v>45729</v>
      </c>
      <c r="E248" s="95" t="s">
        <v>93</v>
      </c>
      <c r="F248" s="89">
        <v>0</v>
      </c>
      <c r="I248" s="89" t="s">
        <v>110</v>
      </c>
      <c r="J248" s="89" t="s">
        <v>118</v>
      </c>
      <c r="K248" s="94">
        <v>45729</v>
      </c>
      <c r="L248" s="95" t="s">
        <v>93</v>
      </c>
      <c r="M248" s="89">
        <v>0</v>
      </c>
      <c r="P248" s="86" t="s">
        <v>110</v>
      </c>
      <c r="Q248" s="86" t="s">
        <v>118</v>
      </c>
      <c r="R248" s="92">
        <v>45729</v>
      </c>
      <c r="S248" s="114" t="s">
        <v>93</v>
      </c>
      <c r="T248" s="89">
        <v>0</v>
      </c>
      <c r="W248" s="89" t="s">
        <v>110</v>
      </c>
      <c r="X248" s="89" t="s">
        <v>118</v>
      </c>
      <c r="Y248" s="94">
        <v>45729</v>
      </c>
      <c r="Z248" s="95" t="s">
        <v>93</v>
      </c>
      <c r="AA248" s="89">
        <v>0</v>
      </c>
    </row>
    <row r="249" spans="2:27" x14ac:dyDescent="0.3">
      <c r="B249" s="89" t="s">
        <v>110</v>
      </c>
      <c r="C249" s="89" t="s">
        <v>118</v>
      </c>
      <c r="D249" s="94">
        <v>45729</v>
      </c>
      <c r="E249" s="95" t="s">
        <v>17</v>
      </c>
      <c r="F249" s="89">
        <v>0</v>
      </c>
      <c r="I249" s="89" t="s">
        <v>110</v>
      </c>
      <c r="J249" s="89" t="s">
        <v>118</v>
      </c>
      <c r="K249" s="94">
        <v>45729</v>
      </c>
      <c r="L249" s="95" t="s">
        <v>17</v>
      </c>
      <c r="M249" s="89">
        <v>0</v>
      </c>
      <c r="P249" s="87" t="s">
        <v>110</v>
      </c>
      <c r="Q249" s="87" t="s">
        <v>118</v>
      </c>
      <c r="R249" s="93">
        <v>45729</v>
      </c>
      <c r="S249" s="115" t="s">
        <v>17</v>
      </c>
      <c r="T249" s="89">
        <v>0</v>
      </c>
      <c r="W249" s="89" t="s">
        <v>110</v>
      </c>
      <c r="X249" s="89" t="s">
        <v>118</v>
      </c>
      <c r="Y249" s="94">
        <v>45729</v>
      </c>
      <c r="Z249" s="95" t="s">
        <v>17</v>
      </c>
      <c r="AA249" s="89">
        <v>0</v>
      </c>
    </row>
    <row r="250" spans="2:27" x14ac:dyDescent="0.3">
      <c r="B250" s="89" t="s">
        <v>110</v>
      </c>
      <c r="C250" s="89" t="s">
        <v>118</v>
      </c>
      <c r="D250" s="94">
        <v>45729</v>
      </c>
      <c r="E250" s="95" t="s">
        <v>92</v>
      </c>
      <c r="F250" s="89">
        <v>0</v>
      </c>
      <c r="I250" s="89" t="s">
        <v>110</v>
      </c>
      <c r="J250" s="89" t="s">
        <v>118</v>
      </c>
      <c r="K250" s="94">
        <v>45729</v>
      </c>
      <c r="L250" s="95" t="s">
        <v>92</v>
      </c>
      <c r="M250" s="89">
        <v>0</v>
      </c>
      <c r="P250" s="86" t="s">
        <v>110</v>
      </c>
      <c r="Q250" s="86" t="s">
        <v>118</v>
      </c>
      <c r="R250" s="92">
        <v>45729</v>
      </c>
      <c r="S250" s="114" t="s">
        <v>92</v>
      </c>
      <c r="T250" s="89">
        <v>0</v>
      </c>
      <c r="W250" s="89" t="s">
        <v>110</v>
      </c>
      <c r="X250" s="89" t="s">
        <v>118</v>
      </c>
      <c r="Y250" s="94">
        <v>45729</v>
      </c>
      <c r="Z250" s="95" t="s">
        <v>92</v>
      </c>
      <c r="AA250" s="89">
        <v>0</v>
      </c>
    </row>
    <row r="251" spans="2:27" x14ac:dyDescent="0.3">
      <c r="B251" s="89" t="s">
        <v>110</v>
      </c>
      <c r="C251" s="89" t="s">
        <v>118</v>
      </c>
      <c r="D251" s="94">
        <v>45729</v>
      </c>
      <c r="E251" s="95" t="s">
        <v>16</v>
      </c>
      <c r="F251" s="89">
        <v>0</v>
      </c>
      <c r="I251" s="89" t="s">
        <v>110</v>
      </c>
      <c r="J251" s="89" t="s">
        <v>118</v>
      </c>
      <c r="K251" s="94">
        <v>45729</v>
      </c>
      <c r="L251" s="95" t="s">
        <v>16</v>
      </c>
      <c r="M251" s="89">
        <v>0</v>
      </c>
      <c r="P251" s="87" t="s">
        <v>110</v>
      </c>
      <c r="Q251" s="87" t="s">
        <v>118</v>
      </c>
      <c r="R251" s="93">
        <v>45729</v>
      </c>
      <c r="S251" s="115" t="s">
        <v>16</v>
      </c>
      <c r="T251" s="89">
        <v>0</v>
      </c>
      <c r="W251" s="89" t="s">
        <v>110</v>
      </c>
      <c r="X251" s="89" t="s">
        <v>118</v>
      </c>
      <c r="Y251" s="94">
        <v>45729</v>
      </c>
      <c r="Z251" s="95" t="s">
        <v>16</v>
      </c>
      <c r="AA251" s="89">
        <v>0</v>
      </c>
    </row>
    <row r="252" spans="2:27" x14ac:dyDescent="0.3">
      <c r="B252" s="89" t="s">
        <v>110</v>
      </c>
      <c r="C252" s="89" t="s">
        <v>118</v>
      </c>
      <c r="D252" s="94">
        <v>45729</v>
      </c>
      <c r="E252" s="95" t="s">
        <v>20</v>
      </c>
      <c r="F252" s="89">
        <v>0</v>
      </c>
      <c r="I252" s="89" t="s">
        <v>110</v>
      </c>
      <c r="J252" s="89" t="s">
        <v>118</v>
      </c>
      <c r="K252" s="94">
        <v>45729</v>
      </c>
      <c r="L252" s="95" t="s">
        <v>20</v>
      </c>
      <c r="M252" s="89">
        <v>0</v>
      </c>
      <c r="P252" s="86" t="s">
        <v>110</v>
      </c>
      <c r="Q252" s="86" t="s">
        <v>118</v>
      </c>
      <c r="R252" s="92">
        <v>45729</v>
      </c>
      <c r="S252" s="114" t="s">
        <v>20</v>
      </c>
      <c r="T252" s="89">
        <v>0</v>
      </c>
      <c r="W252" s="89" t="s">
        <v>110</v>
      </c>
      <c r="X252" s="89" t="s">
        <v>118</v>
      </c>
      <c r="Y252" s="94">
        <v>45729</v>
      </c>
      <c r="Z252" s="95" t="s">
        <v>20</v>
      </c>
      <c r="AA252" s="89">
        <v>0</v>
      </c>
    </row>
    <row r="253" spans="2:27" x14ac:dyDescent="0.3">
      <c r="B253" s="89" t="s">
        <v>110</v>
      </c>
      <c r="C253" s="89" t="s">
        <v>118</v>
      </c>
      <c r="D253" s="94">
        <v>45729</v>
      </c>
      <c r="E253" s="95" t="s">
        <v>95</v>
      </c>
      <c r="F253" s="89">
        <v>0</v>
      </c>
      <c r="I253" s="89" t="s">
        <v>110</v>
      </c>
      <c r="J253" s="89" t="s">
        <v>118</v>
      </c>
      <c r="K253" s="94">
        <v>45729</v>
      </c>
      <c r="L253" s="95" t="s">
        <v>95</v>
      </c>
      <c r="M253" s="89">
        <v>0</v>
      </c>
      <c r="P253" s="87" t="s">
        <v>110</v>
      </c>
      <c r="Q253" s="87" t="s">
        <v>118</v>
      </c>
      <c r="R253" s="93">
        <v>45729</v>
      </c>
      <c r="S253" s="115" t="s">
        <v>95</v>
      </c>
      <c r="T253" s="89">
        <v>0</v>
      </c>
      <c r="W253" s="89" t="s">
        <v>110</v>
      </c>
      <c r="X253" s="89" t="s">
        <v>118</v>
      </c>
      <c r="Y253" s="94">
        <v>45729</v>
      </c>
      <c r="Z253" s="95" t="s">
        <v>95</v>
      </c>
      <c r="AA253" s="89">
        <v>0</v>
      </c>
    </row>
    <row r="254" spans="2:27" x14ac:dyDescent="0.3">
      <c r="B254" s="89" t="s">
        <v>110</v>
      </c>
      <c r="C254" s="89" t="s">
        <v>118</v>
      </c>
      <c r="D254" s="94">
        <v>45729</v>
      </c>
      <c r="E254" s="95" t="s">
        <v>100</v>
      </c>
      <c r="F254" s="89">
        <v>0</v>
      </c>
      <c r="I254" s="89" t="s">
        <v>110</v>
      </c>
      <c r="J254" s="89" t="s">
        <v>118</v>
      </c>
      <c r="K254" s="94">
        <v>45729</v>
      </c>
      <c r="L254" s="95" t="s">
        <v>100</v>
      </c>
      <c r="M254" s="89">
        <v>0</v>
      </c>
      <c r="P254" s="86" t="s">
        <v>110</v>
      </c>
      <c r="Q254" s="86" t="s">
        <v>118</v>
      </c>
      <c r="R254" s="92">
        <v>45729</v>
      </c>
      <c r="S254" s="114" t="s">
        <v>100</v>
      </c>
      <c r="T254" s="89">
        <v>0</v>
      </c>
      <c r="W254" s="89" t="s">
        <v>110</v>
      </c>
      <c r="X254" s="89" t="s">
        <v>118</v>
      </c>
      <c r="Y254" s="94">
        <v>45729</v>
      </c>
      <c r="Z254" s="95" t="s">
        <v>100</v>
      </c>
      <c r="AA254" s="89">
        <v>0</v>
      </c>
    </row>
    <row r="255" spans="2:27" x14ac:dyDescent="0.3">
      <c r="B255" s="89" t="s">
        <v>110</v>
      </c>
      <c r="C255" s="89" t="s">
        <v>118</v>
      </c>
      <c r="D255" s="94">
        <v>45729</v>
      </c>
      <c r="E255" s="95" t="s">
        <v>103</v>
      </c>
      <c r="F255" s="89">
        <v>0</v>
      </c>
      <c r="I255" s="89" t="s">
        <v>110</v>
      </c>
      <c r="J255" s="89" t="s">
        <v>118</v>
      </c>
      <c r="K255" s="94">
        <v>45729</v>
      </c>
      <c r="L255" s="95" t="s">
        <v>103</v>
      </c>
      <c r="M255" s="89">
        <v>0</v>
      </c>
      <c r="P255" s="87" t="s">
        <v>110</v>
      </c>
      <c r="Q255" s="87" t="s">
        <v>118</v>
      </c>
      <c r="R255" s="93">
        <v>45729</v>
      </c>
      <c r="S255" s="115" t="s">
        <v>103</v>
      </c>
      <c r="T255" s="89">
        <v>0</v>
      </c>
      <c r="W255" s="89" t="s">
        <v>110</v>
      </c>
      <c r="X255" s="89" t="s">
        <v>118</v>
      </c>
      <c r="Y255" s="94">
        <v>45729</v>
      </c>
      <c r="Z255" s="95" t="s">
        <v>103</v>
      </c>
      <c r="AA255" s="89">
        <v>0</v>
      </c>
    </row>
    <row r="256" spans="2:27" x14ac:dyDescent="0.3">
      <c r="B256" s="89" t="s">
        <v>110</v>
      </c>
      <c r="C256" s="89" t="s">
        <v>118</v>
      </c>
      <c r="D256" s="94">
        <v>45729</v>
      </c>
      <c r="E256" s="95" t="s">
        <v>97</v>
      </c>
      <c r="F256" s="89">
        <v>0</v>
      </c>
      <c r="I256" s="89" t="s">
        <v>110</v>
      </c>
      <c r="J256" s="89" t="s">
        <v>118</v>
      </c>
      <c r="K256" s="94">
        <v>45729</v>
      </c>
      <c r="L256" s="95" t="s">
        <v>97</v>
      </c>
      <c r="M256" s="89">
        <v>0</v>
      </c>
      <c r="P256" s="86" t="s">
        <v>110</v>
      </c>
      <c r="Q256" s="86" t="s">
        <v>118</v>
      </c>
      <c r="R256" s="92">
        <v>45729</v>
      </c>
      <c r="S256" s="114" t="s">
        <v>97</v>
      </c>
      <c r="T256" s="89">
        <v>0</v>
      </c>
      <c r="W256" s="89" t="s">
        <v>110</v>
      </c>
      <c r="X256" s="89" t="s">
        <v>118</v>
      </c>
      <c r="Y256" s="94">
        <v>45729</v>
      </c>
      <c r="Z256" s="95" t="s">
        <v>97</v>
      </c>
      <c r="AA256" s="89">
        <v>0</v>
      </c>
    </row>
    <row r="257" spans="2:27" x14ac:dyDescent="0.3">
      <c r="B257" s="89" t="s">
        <v>110</v>
      </c>
      <c r="C257" s="89" t="s">
        <v>118</v>
      </c>
      <c r="D257" s="94">
        <v>45729</v>
      </c>
      <c r="E257" s="95" t="s">
        <v>96</v>
      </c>
      <c r="F257" s="89">
        <v>0</v>
      </c>
      <c r="I257" s="89" t="s">
        <v>110</v>
      </c>
      <c r="J257" s="89" t="s">
        <v>118</v>
      </c>
      <c r="K257" s="94">
        <v>45729</v>
      </c>
      <c r="L257" s="95" t="s">
        <v>96</v>
      </c>
      <c r="M257" s="89">
        <v>0</v>
      </c>
      <c r="P257" s="87" t="s">
        <v>110</v>
      </c>
      <c r="Q257" s="87" t="s">
        <v>118</v>
      </c>
      <c r="R257" s="93">
        <v>45729</v>
      </c>
      <c r="S257" s="115" t="s">
        <v>96</v>
      </c>
      <c r="T257" s="89">
        <v>0</v>
      </c>
      <c r="W257" s="89" t="s">
        <v>110</v>
      </c>
      <c r="X257" s="89" t="s">
        <v>118</v>
      </c>
      <c r="Y257" s="94">
        <v>45729</v>
      </c>
      <c r="Z257" s="95" t="s">
        <v>96</v>
      </c>
      <c r="AA257" s="89">
        <v>0</v>
      </c>
    </row>
    <row r="258" spans="2:27" x14ac:dyDescent="0.3">
      <c r="B258" s="89" t="s">
        <v>110</v>
      </c>
      <c r="C258" s="89" t="s">
        <v>118</v>
      </c>
      <c r="D258" s="94">
        <v>45729</v>
      </c>
      <c r="E258" s="96" t="s">
        <v>161</v>
      </c>
      <c r="F258" s="89">
        <v>0</v>
      </c>
      <c r="I258" s="89" t="s">
        <v>110</v>
      </c>
      <c r="J258" s="89" t="s">
        <v>118</v>
      </c>
      <c r="K258" s="94">
        <v>45729</v>
      </c>
      <c r="L258" s="95" t="s">
        <v>161</v>
      </c>
      <c r="M258" s="89">
        <v>36</v>
      </c>
      <c r="P258" s="86" t="s">
        <v>110</v>
      </c>
      <c r="Q258" s="86" t="s">
        <v>118</v>
      </c>
      <c r="R258" s="92">
        <v>45729</v>
      </c>
      <c r="S258" s="114" t="s">
        <v>161</v>
      </c>
      <c r="T258" s="89">
        <v>0</v>
      </c>
      <c r="W258" s="89" t="s">
        <v>110</v>
      </c>
      <c r="X258" s="89" t="s">
        <v>118</v>
      </c>
      <c r="Y258" s="94">
        <v>45729</v>
      </c>
      <c r="Z258" s="95" t="s">
        <v>161</v>
      </c>
      <c r="AA258" s="89">
        <v>18</v>
      </c>
    </row>
    <row r="259" spans="2:27" x14ac:dyDescent="0.3">
      <c r="B259" s="89" t="s">
        <v>110</v>
      </c>
      <c r="C259" s="89" t="s">
        <v>143</v>
      </c>
      <c r="D259" s="94">
        <v>45733</v>
      </c>
      <c r="E259" s="95" t="s">
        <v>93</v>
      </c>
      <c r="F259" s="89">
        <v>0</v>
      </c>
      <c r="I259" s="89" t="s">
        <v>110</v>
      </c>
      <c r="J259" s="89" t="s">
        <v>143</v>
      </c>
      <c r="K259" s="94">
        <v>45733</v>
      </c>
      <c r="L259" s="95" t="s">
        <v>93</v>
      </c>
      <c r="M259" s="89">
        <v>0</v>
      </c>
      <c r="P259" s="87" t="s">
        <v>110</v>
      </c>
      <c r="Q259" s="87" t="s">
        <v>143</v>
      </c>
      <c r="R259" s="93">
        <v>45733</v>
      </c>
      <c r="S259" s="115" t="s">
        <v>93</v>
      </c>
      <c r="T259" s="89">
        <v>0</v>
      </c>
      <c r="W259" s="89" t="s">
        <v>110</v>
      </c>
      <c r="X259" s="89" t="s">
        <v>143</v>
      </c>
      <c r="Y259" s="94">
        <v>45733</v>
      </c>
      <c r="Z259" s="95" t="s">
        <v>93</v>
      </c>
      <c r="AA259" s="89">
        <v>0</v>
      </c>
    </row>
    <row r="260" spans="2:27" x14ac:dyDescent="0.3">
      <c r="B260" s="89" t="s">
        <v>110</v>
      </c>
      <c r="C260" s="89" t="s">
        <v>143</v>
      </c>
      <c r="D260" s="94">
        <v>45733</v>
      </c>
      <c r="E260" s="95" t="s">
        <v>17</v>
      </c>
      <c r="F260" s="89">
        <v>0</v>
      </c>
      <c r="I260" s="89" t="s">
        <v>110</v>
      </c>
      <c r="J260" s="89" t="s">
        <v>143</v>
      </c>
      <c r="K260" s="94">
        <v>45733</v>
      </c>
      <c r="L260" s="95" t="s">
        <v>17</v>
      </c>
      <c r="M260" s="89">
        <v>9</v>
      </c>
      <c r="P260" s="86" t="s">
        <v>110</v>
      </c>
      <c r="Q260" s="86" t="s">
        <v>143</v>
      </c>
      <c r="R260" s="92">
        <v>45733</v>
      </c>
      <c r="S260" s="114" t="s">
        <v>17</v>
      </c>
      <c r="T260" s="89">
        <v>0</v>
      </c>
      <c r="W260" s="89" t="s">
        <v>110</v>
      </c>
      <c r="X260" s="89" t="s">
        <v>143</v>
      </c>
      <c r="Y260" s="94">
        <v>45733</v>
      </c>
      <c r="Z260" s="95" t="s">
        <v>17</v>
      </c>
      <c r="AA260" s="89">
        <v>0</v>
      </c>
    </row>
    <row r="261" spans="2:27" x14ac:dyDescent="0.3">
      <c r="B261" s="89" t="s">
        <v>110</v>
      </c>
      <c r="C261" s="89" t="s">
        <v>143</v>
      </c>
      <c r="D261" s="94">
        <v>45733</v>
      </c>
      <c r="E261" s="95" t="s">
        <v>92</v>
      </c>
      <c r="F261" s="89">
        <v>0</v>
      </c>
      <c r="I261" s="89" t="s">
        <v>110</v>
      </c>
      <c r="J261" s="89" t="s">
        <v>143</v>
      </c>
      <c r="K261" s="94">
        <v>45733</v>
      </c>
      <c r="L261" s="95" t="s">
        <v>92</v>
      </c>
      <c r="M261" s="89">
        <v>43.2</v>
      </c>
      <c r="P261" s="87" t="s">
        <v>110</v>
      </c>
      <c r="Q261" s="87" t="s">
        <v>143</v>
      </c>
      <c r="R261" s="93">
        <v>45733</v>
      </c>
      <c r="S261" s="115" t="s">
        <v>92</v>
      </c>
      <c r="T261" s="89">
        <v>0</v>
      </c>
      <c r="W261" s="89" t="s">
        <v>110</v>
      </c>
      <c r="X261" s="89" t="s">
        <v>143</v>
      </c>
      <c r="Y261" s="94">
        <v>45733</v>
      </c>
      <c r="Z261" s="95" t="s">
        <v>92</v>
      </c>
      <c r="AA261" s="89">
        <v>45</v>
      </c>
    </row>
    <row r="262" spans="2:27" x14ac:dyDescent="0.3">
      <c r="B262" s="89" t="s">
        <v>110</v>
      </c>
      <c r="C262" s="89" t="s">
        <v>143</v>
      </c>
      <c r="D262" s="94">
        <v>45733</v>
      </c>
      <c r="E262" s="95" t="s">
        <v>16</v>
      </c>
      <c r="F262" s="89">
        <v>0</v>
      </c>
      <c r="I262" s="89" t="s">
        <v>110</v>
      </c>
      <c r="J262" s="89" t="s">
        <v>143</v>
      </c>
      <c r="K262" s="94">
        <v>45733</v>
      </c>
      <c r="L262" s="95" t="s">
        <v>16</v>
      </c>
      <c r="M262" s="89">
        <v>0</v>
      </c>
      <c r="P262" s="86" t="s">
        <v>110</v>
      </c>
      <c r="Q262" s="86" t="s">
        <v>143</v>
      </c>
      <c r="R262" s="92">
        <v>45733</v>
      </c>
      <c r="S262" s="114" t="s">
        <v>16</v>
      </c>
      <c r="T262" s="89">
        <v>0</v>
      </c>
      <c r="W262" s="89" t="s">
        <v>110</v>
      </c>
      <c r="X262" s="89" t="s">
        <v>143</v>
      </c>
      <c r="Y262" s="94">
        <v>45733</v>
      </c>
      <c r="Z262" s="95" t="s">
        <v>16</v>
      </c>
      <c r="AA262" s="89">
        <v>0</v>
      </c>
    </row>
    <row r="263" spans="2:27" x14ac:dyDescent="0.3">
      <c r="B263" s="89" t="s">
        <v>110</v>
      </c>
      <c r="C263" s="89" t="s">
        <v>143</v>
      </c>
      <c r="D263" s="94">
        <v>45733</v>
      </c>
      <c r="E263" s="95" t="s">
        <v>20</v>
      </c>
      <c r="F263" s="89">
        <v>0</v>
      </c>
      <c r="I263" s="89" t="s">
        <v>110</v>
      </c>
      <c r="J263" s="89" t="s">
        <v>143</v>
      </c>
      <c r="K263" s="94">
        <v>45733</v>
      </c>
      <c r="L263" s="95" t="s">
        <v>20</v>
      </c>
      <c r="M263" s="89">
        <v>0</v>
      </c>
      <c r="P263" s="87" t="s">
        <v>110</v>
      </c>
      <c r="Q263" s="87" t="s">
        <v>143</v>
      </c>
      <c r="R263" s="93">
        <v>45733</v>
      </c>
      <c r="S263" s="115" t="s">
        <v>20</v>
      </c>
      <c r="T263" s="89">
        <v>0</v>
      </c>
      <c r="W263" s="89" t="s">
        <v>110</v>
      </c>
      <c r="X263" s="89" t="s">
        <v>143</v>
      </c>
      <c r="Y263" s="94">
        <v>45733</v>
      </c>
      <c r="Z263" s="95" t="s">
        <v>20</v>
      </c>
      <c r="AA263" s="89">
        <v>0</v>
      </c>
    </row>
    <row r="264" spans="2:27" x14ac:dyDescent="0.3">
      <c r="B264" s="89" t="s">
        <v>110</v>
      </c>
      <c r="C264" s="89" t="s">
        <v>143</v>
      </c>
      <c r="D264" s="94">
        <v>45733</v>
      </c>
      <c r="E264" s="95" t="s">
        <v>95</v>
      </c>
      <c r="F264" s="89">
        <v>0</v>
      </c>
      <c r="I264" s="89" t="s">
        <v>110</v>
      </c>
      <c r="J264" s="89" t="s">
        <v>143</v>
      </c>
      <c r="K264" s="94">
        <v>45733</v>
      </c>
      <c r="L264" s="95" t="s">
        <v>95</v>
      </c>
      <c r="M264" s="89">
        <v>0</v>
      </c>
      <c r="P264" s="86" t="s">
        <v>110</v>
      </c>
      <c r="Q264" s="86" t="s">
        <v>143</v>
      </c>
      <c r="R264" s="92">
        <v>45733</v>
      </c>
      <c r="S264" s="114" t="s">
        <v>95</v>
      </c>
      <c r="T264" s="89">
        <v>0</v>
      </c>
      <c r="W264" s="89" t="s">
        <v>110</v>
      </c>
      <c r="X264" s="89" t="s">
        <v>143</v>
      </c>
      <c r="Y264" s="94">
        <v>45733</v>
      </c>
      <c r="Z264" s="95" t="s">
        <v>95</v>
      </c>
      <c r="AA264" s="89">
        <v>0</v>
      </c>
    </row>
    <row r="265" spans="2:27" x14ac:dyDescent="0.3">
      <c r="B265" s="89" t="s">
        <v>110</v>
      </c>
      <c r="C265" s="89" t="s">
        <v>143</v>
      </c>
      <c r="D265" s="94">
        <v>45733</v>
      </c>
      <c r="E265" s="95" t="s">
        <v>100</v>
      </c>
      <c r="F265" s="89">
        <v>0</v>
      </c>
      <c r="I265" s="89" t="s">
        <v>110</v>
      </c>
      <c r="J265" s="89" t="s">
        <v>143</v>
      </c>
      <c r="K265" s="94">
        <v>45733</v>
      </c>
      <c r="L265" s="95" t="s">
        <v>100</v>
      </c>
      <c r="M265" s="89">
        <v>0</v>
      </c>
      <c r="P265" s="87" t="s">
        <v>110</v>
      </c>
      <c r="Q265" s="87" t="s">
        <v>143</v>
      </c>
      <c r="R265" s="93">
        <v>45733</v>
      </c>
      <c r="S265" s="115" t="s">
        <v>100</v>
      </c>
      <c r="T265" s="89">
        <v>0</v>
      </c>
      <c r="W265" s="89" t="s">
        <v>110</v>
      </c>
      <c r="X265" s="89" t="s">
        <v>143</v>
      </c>
      <c r="Y265" s="94">
        <v>45733</v>
      </c>
      <c r="Z265" s="95" t="s">
        <v>100</v>
      </c>
      <c r="AA265" s="89">
        <v>0</v>
      </c>
    </row>
    <row r="266" spans="2:27" x14ac:dyDescent="0.3">
      <c r="B266" s="89" t="s">
        <v>110</v>
      </c>
      <c r="C266" s="89" t="s">
        <v>143</v>
      </c>
      <c r="D266" s="94">
        <v>45733</v>
      </c>
      <c r="E266" s="95" t="s">
        <v>103</v>
      </c>
      <c r="F266" s="89">
        <v>0</v>
      </c>
      <c r="I266" s="89" t="s">
        <v>110</v>
      </c>
      <c r="J266" s="89" t="s">
        <v>143</v>
      </c>
      <c r="K266" s="94">
        <v>45733</v>
      </c>
      <c r="L266" s="95" t="s">
        <v>103</v>
      </c>
      <c r="M266" s="89">
        <v>0</v>
      </c>
      <c r="P266" s="86" t="s">
        <v>110</v>
      </c>
      <c r="Q266" s="86" t="s">
        <v>143</v>
      </c>
      <c r="R266" s="92">
        <v>45733</v>
      </c>
      <c r="S266" s="114" t="s">
        <v>103</v>
      </c>
      <c r="T266" s="89">
        <v>0</v>
      </c>
      <c r="W266" s="89" t="s">
        <v>110</v>
      </c>
      <c r="X266" s="89" t="s">
        <v>143</v>
      </c>
      <c r="Y266" s="94">
        <v>45733</v>
      </c>
      <c r="Z266" s="95" t="s">
        <v>103</v>
      </c>
      <c r="AA266" s="89">
        <v>0</v>
      </c>
    </row>
    <row r="267" spans="2:27" x14ac:dyDescent="0.3">
      <c r="B267" s="89" t="s">
        <v>110</v>
      </c>
      <c r="C267" s="89" t="s">
        <v>143</v>
      </c>
      <c r="D267" s="94">
        <v>45733</v>
      </c>
      <c r="E267" s="95" t="s">
        <v>97</v>
      </c>
      <c r="F267" s="89">
        <v>0</v>
      </c>
      <c r="I267" s="89" t="s">
        <v>110</v>
      </c>
      <c r="J267" s="89" t="s">
        <v>143</v>
      </c>
      <c r="K267" s="94">
        <v>45733</v>
      </c>
      <c r="L267" s="95" t="s">
        <v>97</v>
      </c>
      <c r="M267" s="89">
        <v>0</v>
      </c>
      <c r="P267" s="87" t="s">
        <v>110</v>
      </c>
      <c r="Q267" s="87" t="s">
        <v>143</v>
      </c>
      <c r="R267" s="93">
        <v>45733</v>
      </c>
      <c r="S267" s="115" t="s">
        <v>97</v>
      </c>
      <c r="T267" s="89">
        <v>0</v>
      </c>
      <c r="W267" s="89" t="s">
        <v>110</v>
      </c>
      <c r="X267" s="89" t="s">
        <v>143</v>
      </c>
      <c r="Y267" s="94">
        <v>45733</v>
      </c>
      <c r="Z267" s="95" t="s">
        <v>97</v>
      </c>
      <c r="AA267" s="89">
        <v>0</v>
      </c>
    </row>
    <row r="268" spans="2:27" x14ac:dyDescent="0.3">
      <c r="B268" s="89" t="s">
        <v>110</v>
      </c>
      <c r="C268" s="89" t="s">
        <v>143</v>
      </c>
      <c r="D268" s="94">
        <v>45733</v>
      </c>
      <c r="E268" s="95" t="s">
        <v>96</v>
      </c>
      <c r="F268" s="89">
        <v>0</v>
      </c>
      <c r="I268" s="89" t="s">
        <v>110</v>
      </c>
      <c r="J268" s="89" t="s">
        <v>143</v>
      </c>
      <c r="K268" s="94">
        <v>45733</v>
      </c>
      <c r="L268" s="95" t="s">
        <v>96</v>
      </c>
      <c r="M268" s="89">
        <v>0</v>
      </c>
      <c r="P268" s="86" t="s">
        <v>110</v>
      </c>
      <c r="Q268" s="86" t="s">
        <v>143</v>
      </c>
      <c r="R268" s="92">
        <v>45733</v>
      </c>
      <c r="S268" s="114" t="s">
        <v>96</v>
      </c>
      <c r="T268" s="89">
        <v>0</v>
      </c>
      <c r="W268" s="89" t="s">
        <v>110</v>
      </c>
      <c r="X268" s="89" t="s">
        <v>143</v>
      </c>
      <c r="Y268" s="94">
        <v>45733</v>
      </c>
      <c r="Z268" s="95" t="s">
        <v>96</v>
      </c>
      <c r="AA268" s="89">
        <v>0</v>
      </c>
    </row>
    <row r="269" spans="2:27" x14ac:dyDescent="0.3">
      <c r="B269" s="89" t="s">
        <v>110</v>
      </c>
      <c r="C269" s="89" t="s">
        <v>143</v>
      </c>
      <c r="D269" s="94">
        <v>45733</v>
      </c>
      <c r="E269" s="96" t="s">
        <v>161</v>
      </c>
      <c r="F269" s="89">
        <v>100</v>
      </c>
      <c r="I269" s="89" t="s">
        <v>110</v>
      </c>
      <c r="J269" s="89" t="s">
        <v>143</v>
      </c>
      <c r="K269" s="94">
        <v>45733</v>
      </c>
      <c r="L269" s="95" t="s">
        <v>161</v>
      </c>
      <c r="M269" s="89">
        <v>14.8</v>
      </c>
      <c r="P269" s="87" t="s">
        <v>110</v>
      </c>
      <c r="Q269" s="87" t="s">
        <v>143</v>
      </c>
      <c r="R269" s="93">
        <v>45733</v>
      </c>
      <c r="S269" s="115" t="s">
        <v>161</v>
      </c>
      <c r="T269" s="89">
        <v>12</v>
      </c>
      <c r="W269" s="89" t="s">
        <v>110</v>
      </c>
      <c r="X269" s="89" t="s">
        <v>143</v>
      </c>
      <c r="Y269" s="94">
        <v>45733</v>
      </c>
      <c r="Z269" s="95" t="s">
        <v>161</v>
      </c>
      <c r="AA269" s="89">
        <v>0</v>
      </c>
    </row>
    <row r="270" spans="2:27" x14ac:dyDescent="0.3">
      <c r="B270" s="89" t="s">
        <v>110</v>
      </c>
      <c r="C270" s="89" t="s">
        <v>143</v>
      </c>
      <c r="D270" s="94">
        <v>45734</v>
      </c>
      <c r="E270" s="95" t="s">
        <v>93</v>
      </c>
      <c r="F270" s="89">
        <v>0</v>
      </c>
      <c r="I270" s="89" t="s">
        <v>110</v>
      </c>
      <c r="J270" s="89" t="s">
        <v>143</v>
      </c>
      <c r="K270" s="94">
        <v>45734</v>
      </c>
      <c r="L270" s="95" t="s">
        <v>93</v>
      </c>
      <c r="M270" s="89">
        <v>0</v>
      </c>
      <c r="P270" s="86" t="s">
        <v>110</v>
      </c>
      <c r="Q270" s="86" t="s">
        <v>143</v>
      </c>
      <c r="R270" s="92">
        <v>45734</v>
      </c>
      <c r="S270" s="114" t="s">
        <v>93</v>
      </c>
      <c r="T270" s="89">
        <v>0</v>
      </c>
      <c r="W270" s="89" t="s">
        <v>110</v>
      </c>
      <c r="X270" s="89" t="s">
        <v>143</v>
      </c>
      <c r="Y270" s="94">
        <v>45734</v>
      </c>
      <c r="Z270" s="95" t="s">
        <v>93</v>
      </c>
      <c r="AA270" s="89">
        <v>0</v>
      </c>
    </row>
    <row r="271" spans="2:27" x14ac:dyDescent="0.3">
      <c r="B271" s="89" t="s">
        <v>110</v>
      </c>
      <c r="C271" s="89" t="s">
        <v>143</v>
      </c>
      <c r="D271" s="94">
        <v>45734</v>
      </c>
      <c r="E271" s="95" t="s">
        <v>17</v>
      </c>
      <c r="F271" s="89">
        <v>0</v>
      </c>
      <c r="I271" s="89" t="s">
        <v>110</v>
      </c>
      <c r="J271" s="89" t="s">
        <v>143</v>
      </c>
      <c r="K271" s="94">
        <v>45734</v>
      </c>
      <c r="L271" s="95" t="s">
        <v>17</v>
      </c>
      <c r="M271" s="89">
        <v>0</v>
      </c>
      <c r="P271" s="87" t="s">
        <v>110</v>
      </c>
      <c r="Q271" s="87" t="s">
        <v>143</v>
      </c>
      <c r="R271" s="93">
        <v>45734</v>
      </c>
      <c r="S271" s="115" t="s">
        <v>17</v>
      </c>
      <c r="T271" s="89">
        <v>0</v>
      </c>
      <c r="W271" s="89" t="s">
        <v>110</v>
      </c>
      <c r="X271" s="89" t="s">
        <v>143</v>
      </c>
      <c r="Y271" s="94">
        <v>45734</v>
      </c>
      <c r="Z271" s="95" t="s">
        <v>17</v>
      </c>
      <c r="AA271" s="89">
        <v>0</v>
      </c>
    </row>
    <row r="272" spans="2:27" x14ac:dyDescent="0.3">
      <c r="B272" s="89" t="s">
        <v>110</v>
      </c>
      <c r="C272" s="89" t="s">
        <v>143</v>
      </c>
      <c r="D272" s="94">
        <v>45734</v>
      </c>
      <c r="E272" s="95" t="s">
        <v>92</v>
      </c>
      <c r="F272" s="89">
        <v>0</v>
      </c>
      <c r="I272" s="89" t="s">
        <v>110</v>
      </c>
      <c r="J272" s="89" t="s">
        <v>143</v>
      </c>
      <c r="K272" s="94">
        <v>45734</v>
      </c>
      <c r="L272" s="95" t="s">
        <v>92</v>
      </c>
      <c r="M272" s="89">
        <v>0</v>
      </c>
      <c r="P272" s="86" t="s">
        <v>110</v>
      </c>
      <c r="Q272" s="86" t="s">
        <v>143</v>
      </c>
      <c r="R272" s="92">
        <v>45734</v>
      </c>
      <c r="S272" s="114" t="s">
        <v>92</v>
      </c>
      <c r="T272" s="89">
        <v>0</v>
      </c>
      <c r="W272" s="89" t="s">
        <v>110</v>
      </c>
      <c r="X272" s="89" t="s">
        <v>143</v>
      </c>
      <c r="Y272" s="94">
        <v>45734</v>
      </c>
      <c r="Z272" s="95" t="s">
        <v>92</v>
      </c>
      <c r="AA272" s="89">
        <v>0</v>
      </c>
    </row>
    <row r="273" spans="2:27" x14ac:dyDescent="0.3">
      <c r="B273" s="89" t="s">
        <v>110</v>
      </c>
      <c r="C273" s="89" t="s">
        <v>143</v>
      </c>
      <c r="D273" s="94">
        <v>45734</v>
      </c>
      <c r="E273" s="95" t="s">
        <v>16</v>
      </c>
      <c r="F273" s="89">
        <v>0</v>
      </c>
      <c r="I273" s="89" t="s">
        <v>110</v>
      </c>
      <c r="J273" s="89" t="s">
        <v>143</v>
      </c>
      <c r="K273" s="94">
        <v>45734</v>
      </c>
      <c r="L273" s="95" t="s">
        <v>16</v>
      </c>
      <c r="M273" s="89">
        <v>0</v>
      </c>
      <c r="P273" s="87" t="s">
        <v>110</v>
      </c>
      <c r="Q273" s="87" t="s">
        <v>143</v>
      </c>
      <c r="R273" s="93">
        <v>45734</v>
      </c>
      <c r="S273" s="115" t="s">
        <v>16</v>
      </c>
      <c r="T273" s="89">
        <v>0</v>
      </c>
      <c r="W273" s="89" t="s">
        <v>110</v>
      </c>
      <c r="X273" s="89" t="s">
        <v>143</v>
      </c>
      <c r="Y273" s="94">
        <v>45734</v>
      </c>
      <c r="Z273" s="95" t="s">
        <v>16</v>
      </c>
      <c r="AA273" s="89">
        <v>0</v>
      </c>
    </row>
    <row r="274" spans="2:27" x14ac:dyDescent="0.3">
      <c r="B274" s="89" t="s">
        <v>110</v>
      </c>
      <c r="C274" s="89" t="s">
        <v>143</v>
      </c>
      <c r="D274" s="94">
        <v>45734</v>
      </c>
      <c r="E274" s="95" t="s">
        <v>20</v>
      </c>
      <c r="F274" s="89">
        <v>0</v>
      </c>
      <c r="I274" s="89" t="s">
        <v>110</v>
      </c>
      <c r="J274" s="89" t="s">
        <v>143</v>
      </c>
      <c r="K274" s="94">
        <v>45734</v>
      </c>
      <c r="L274" s="95" t="s">
        <v>20</v>
      </c>
      <c r="M274" s="89">
        <v>0</v>
      </c>
      <c r="P274" s="86" t="s">
        <v>110</v>
      </c>
      <c r="Q274" s="86" t="s">
        <v>143</v>
      </c>
      <c r="R274" s="92">
        <v>45734</v>
      </c>
      <c r="S274" s="114" t="s">
        <v>20</v>
      </c>
      <c r="T274" s="89">
        <v>0</v>
      </c>
      <c r="W274" s="89" t="s">
        <v>110</v>
      </c>
      <c r="X274" s="89" t="s">
        <v>143</v>
      </c>
      <c r="Y274" s="94">
        <v>45734</v>
      </c>
      <c r="Z274" s="95" t="s">
        <v>20</v>
      </c>
      <c r="AA274" s="89">
        <v>0</v>
      </c>
    </row>
    <row r="275" spans="2:27" x14ac:dyDescent="0.3">
      <c r="B275" s="89" t="s">
        <v>110</v>
      </c>
      <c r="C275" s="89" t="s">
        <v>143</v>
      </c>
      <c r="D275" s="94">
        <v>45734</v>
      </c>
      <c r="E275" s="95" t="s">
        <v>95</v>
      </c>
      <c r="F275" s="89">
        <v>0</v>
      </c>
      <c r="I275" s="89" t="s">
        <v>110</v>
      </c>
      <c r="J275" s="89" t="s">
        <v>143</v>
      </c>
      <c r="K275" s="94">
        <v>45734</v>
      </c>
      <c r="L275" s="95" t="s">
        <v>95</v>
      </c>
      <c r="M275" s="89">
        <v>0</v>
      </c>
      <c r="P275" s="87" t="s">
        <v>110</v>
      </c>
      <c r="Q275" s="87" t="s">
        <v>143</v>
      </c>
      <c r="R275" s="93">
        <v>45734</v>
      </c>
      <c r="S275" s="115" t="s">
        <v>95</v>
      </c>
      <c r="T275" s="89">
        <v>0</v>
      </c>
      <c r="W275" s="89" t="s">
        <v>110</v>
      </c>
      <c r="X275" s="89" t="s">
        <v>143</v>
      </c>
      <c r="Y275" s="94">
        <v>45734</v>
      </c>
      <c r="Z275" s="95" t="s">
        <v>95</v>
      </c>
      <c r="AA275" s="89">
        <v>0</v>
      </c>
    </row>
    <row r="276" spans="2:27" x14ac:dyDescent="0.3">
      <c r="B276" s="89" t="s">
        <v>110</v>
      </c>
      <c r="C276" s="89" t="s">
        <v>143</v>
      </c>
      <c r="D276" s="94">
        <v>45734</v>
      </c>
      <c r="E276" s="95" t="s">
        <v>100</v>
      </c>
      <c r="F276" s="89">
        <v>0</v>
      </c>
      <c r="I276" s="89" t="s">
        <v>110</v>
      </c>
      <c r="J276" s="89" t="s">
        <v>143</v>
      </c>
      <c r="K276" s="94">
        <v>45734</v>
      </c>
      <c r="L276" s="95" t="s">
        <v>100</v>
      </c>
      <c r="M276" s="89">
        <v>0</v>
      </c>
      <c r="P276" s="86" t="s">
        <v>110</v>
      </c>
      <c r="Q276" s="86" t="s">
        <v>143</v>
      </c>
      <c r="R276" s="92">
        <v>45734</v>
      </c>
      <c r="S276" s="114" t="s">
        <v>100</v>
      </c>
      <c r="T276" s="89">
        <v>0</v>
      </c>
      <c r="W276" s="89" t="s">
        <v>110</v>
      </c>
      <c r="X276" s="89" t="s">
        <v>143</v>
      </c>
      <c r="Y276" s="94">
        <v>45734</v>
      </c>
      <c r="Z276" s="95" t="s">
        <v>100</v>
      </c>
      <c r="AA276" s="89">
        <v>0</v>
      </c>
    </row>
    <row r="277" spans="2:27" x14ac:dyDescent="0.3">
      <c r="B277" s="89" t="s">
        <v>110</v>
      </c>
      <c r="C277" s="89" t="s">
        <v>143</v>
      </c>
      <c r="D277" s="94">
        <v>45734</v>
      </c>
      <c r="E277" s="95" t="s">
        <v>103</v>
      </c>
      <c r="F277" s="89">
        <v>0</v>
      </c>
      <c r="I277" s="89" t="s">
        <v>110</v>
      </c>
      <c r="J277" s="89" t="s">
        <v>143</v>
      </c>
      <c r="K277" s="94">
        <v>45734</v>
      </c>
      <c r="L277" s="95" t="s">
        <v>103</v>
      </c>
      <c r="M277" s="89">
        <v>0</v>
      </c>
      <c r="P277" s="87" t="s">
        <v>110</v>
      </c>
      <c r="Q277" s="87" t="s">
        <v>143</v>
      </c>
      <c r="R277" s="93">
        <v>45734</v>
      </c>
      <c r="S277" s="115" t="s">
        <v>103</v>
      </c>
      <c r="T277" s="89">
        <v>0</v>
      </c>
      <c r="W277" s="89" t="s">
        <v>110</v>
      </c>
      <c r="X277" s="89" t="s">
        <v>143</v>
      </c>
      <c r="Y277" s="94">
        <v>45734</v>
      </c>
      <c r="Z277" s="95" t="s">
        <v>103</v>
      </c>
      <c r="AA277" s="89">
        <v>0</v>
      </c>
    </row>
    <row r="278" spans="2:27" x14ac:dyDescent="0.3">
      <c r="B278" s="89" t="s">
        <v>110</v>
      </c>
      <c r="C278" s="89" t="s">
        <v>143</v>
      </c>
      <c r="D278" s="94">
        <v>45734</v>
      </c>
      <c r="E278" s="95" t="s">
        <v>97</v>
      </c>
      <c r="F278" s="89">
        <v>0</v>
      </c>
      <c r="I278" s="89" t="s">
        <v>110</v>
      </c>
      <c r="J278" s="89" t="s">
        <v>143</v>
      </c>
      <c r="K278" s="94">
        <v>45734</v>
      </c>
      <c r="L278" s="95" t="s">
        <v>97</v>
      </c>
      <c r="M278" s="89">
        <v>0</v>
      </c>
      <c r="P278" s="86" t="s">
        <v>110</v>
      </c>
      <c r="Q278" s="86" t="s">
        <v>143</v>
      </c>
      <c r="R278" s="92">
        <v>45734</v>
      </c>
      <c r="S278" s="114" t="s">
        <v>97</v>
      </c>
      <c r="T278" s="89">
        <v>0</v>
      </c>
      <c r="W278" s="89" t="s">
        <v>110</v>
      </c>
      <c r="X278" s="89" t="s">
        <v>143</v>
      </c>
      <c r="Y278" s="94">
        <v>45734</v>
      </c>
      <c r="Z278" s="95" t="s">
        <v>97</v>
      </c>
      <c r="AA278" s="89">
        <v>0</v>
      </c>
    </row>
    <row r="279" spans="2:27" x14ac:dyDescent="0.3">
      <c r="B279" s="89" t="s">
        <v>110</v>
      </c>
      <c r="C279" s="89" t="s">
        <v>143</v>
      </c>
      <c r="D279" s="94">
        <v>45734</v>
      </c>
      <c r="E279" s="95" t="s">
        <v>96</v>
      </c>
      <c r="F279" s="89">
        <v>0</v>
      </c>
      <c r="I279" s="89" t="s">
        <v>110</v>
      </c>
      <c r="J279" s="89" t="s">
        <v>143</v>
      </c>
      <c r="K279" s="94">
        <v>45734</v>
      </c>
      <c r="L279" s="95" t="s">
        <v>96</v>
      </c>
      <c r="M279" s="89">
        <v>0</v>
      </c>
      <c r="P279" s="87" t="s">
        <v>110</v>
      </c>
      <c r="Q279" s="87" t="s">
        <v>143</v>
      </c>
      <c r="R279" s="93">
        <v>45734</v>
      </c>
      <c r="S279" s="115" t="s">
        <v>96</v>
      </c>
      <c r="T279" s="89">
        <v>0</v>
      </c>
      <c r="W279" s="89" t="s">
        <v>110</v>
      </c>
      <c r="X279" s="89" t="s">
        <v>143</v>
      </c>
      <c r="Y279" s="94">
        <v>45734</v>
      </c>
      <c r="Z279" s="95" t="s">
        <v>96</v>
      </c>
      <c r="AA279" s="89">
        <v>0</v>
      </c>
    </row>
    <row r="280" spans="2:27" x14ac:dyDescent="0.3">
      <c r="B280" s="89" t="s">
        <v>110</v>
      </c>
      <c r="C280" s="89" t="s">
        <v>143</v>
      </c>
      <c r="D280" s="94">
        <v>45734</v>
      </c>
      <c r="E280" s="96" t="s">
        <v>161</v>
      </c>
      <c r="F280" s="89">
        <v>0</v>
      </c>
      <c r="I280" s="89" t="s">
        <v>110</v>
      </c>
      <c r="J280" s="89" t="s">
        <v>143</v>
      </c>
      <c r="K280" s="94">
        <v>45734</v>
      </c>
      <c r="L280" s="95" t="s">
        <v>161</v>
      </c>
      <c r="M280" s="89">
        <v>34</v>
      </c>
      <c r="P280" s="86" t="s">
        <v>110</v>
      </c>
      <c r="Q280" s="86" t="s">
        <v>143</v>
      </c>
      <c r="R280" s="92">
        <v>45734</v>
      </c>
      <c r="S280" s="114" t="s">
        <v>161</v>
      </c>
      <c r="T280" s="89">
        <v>22</v>
      </c>
      <c r="W280" s="89" t="s">
        <v>110</v>
      </c>
      <c r="X280" s="89" t="s">
        <v>143</v>
      </c>
      <c r="Y280" s="94">
        <v>45734</v>
      </c>
      <c r="Z280" s="95" t="s">
        <v>161</v>
      </c>
      <c r="AA280" s="89">
        <v>17</v>
      </c>
    </row>
    <row r="281" spans="2:27" x14ac:dyDescent="0.3">
      <c r="B281" s="89" t="s">
        <v>110</v>
      </c>
      <c r="C281" s="89" t="s">
        <v>143</v>
      </c>
      <c r="D281" s="94">
        <v>45735</v>
      </c>
      <c r="E281" s="95" t="s">
        <v>93</v>
      </c>
      <c r="F281" s="89">
        <v>0</v>
      </c>
      <c r="I281" s="89" t="s">
        <v>110</v>
      </c>
      <c r="J281" s="89" t="s">
        <v>143</v>
      </c>
      <c r="K281" s="94">
        <v>45735</v>
      </c>
      <c r="L281" s="95" t="s">
        <v>93</v>
      </c>
      <c r="M281" s="89">
        <v>0</v>
      </c>
      <c r="P281" s="87" t="s">
        <v>110</v>
      </c>
      <c r="Q281" s="87" t="s">
        <v>143</v>
      </c>
      <c r="R281" s="93">
        <v>45735</v>
      </c>
      <c r="S281" s="115" t="s">
        <v>93</v>
      </c>
      <c r="T281" s="89">
        <v>0</v>
      </c>
      <c r="W281" s="89" t="s">
        <v>110</v>
      </c>
      <c r="X281" s="89" t="s">
        <v>143</v>
      </c>
      <c r="Y281" s="94">
        <v>45735</v>
      </c>
      <c r="Z281" s="95" t="s">
        <v>93</v>
      </c>
      <c r="AA281" s="89">
        <v>0</v>
      </c>
    </row>
    <row r="282" spans="2:27" x14ac:dyDescent="0.3">
      <c r="B282" s="89" t="s">
        <v>110</v>
      </c>
      <c r="C282" s="89" t="s">
        <v>143</v>
      </c>
      <c r="D282" s="94">
        <v>45735</v>
      </c>
      <c r="E282" s="95" t="s">
        <v>17</v>
      </c>
      <c r="F282" s="89">
        <v>13</v>
      </c>
      <c r="I282" s="89" t="s">
        <v>110</v>
      </c>
      <c r="J282" s="89" t="s">
        <v>143</v>
      </c>
      <c r="K282" s="94">
        <v>45735</v>
      </c>
      <c r="L282" s="95" t="s">
        <v>17</v>
      </c>
      <c r="M282" s="89">
        <v>0</v>
      </c>
      <c r="P282" s="86" t="s">
        <v>110</v>
      </c>
      <c r="Q282" s="86" t="s">
        <v>143</v>
      </c>
      <c r="R282" s="92">
        <v>45735</v>
      </c>
      <c r="S282" s="114" t="s">
        <v>17</v>
      </c>
      <c r="T282" s="89">
        <v>0</v>
      </c>
      <c r="W282" s="89" t="s">
        <v>110</v>
      </c>
      <c r="X282" s="89" t="s">
        <v>143</v>
      </c>
      <c r="Y282" s="94">
        <v>45735</v>
      </c>
      <c r="Z282" s="95" t="s">
        <v>17</v>
      </c>
      <c r="AA282" s="89">
        <v>0</v>
      </c>
    </row>
    <row r="283" spans="2:27" x14ac:dyDescent="0.3">
      <c r="B283" s="89" t="s">
        <v>110</v>
      </c>
      <c r="C283" s="89" t="s">
        <v>143</v>
      </c>
      <c r="D283" s="94">
        <v>45735</v>
      </c>
      <c r="E283" s="95" t="s">
        <v>92</v>
      </c>
      <c r="F283" s="89">
        <v>0</v>
      </c>
      <c r="I283" s="89" t="s">
        <v>110</v>
      </c>
      <c r="J283" s="89" t="s">
        <v>143</v>
      </c>
      <c r="K283" s="94">
        <v>45735</v>
      </c>
      <c r="L283" s="95" t="s">
        <v>92</v>
      </c>
      <c r="M283" s="89">
        <v>0</v>
      </c>
      <c r="P283" s="87" t="s">
        <v>110</v>
      </c>
      <c r="Q283" s="87" t="s">
        <v>143</v>
      </c>
      <c r="R283" s="93">
        <v>45735</v>
      </c>
      <c r="S283" s="115" t="s">
        <v>92</v>
      </c>
      <c r="T283" s="89">
        <v>0</v>
      </c>
      <c r="W283" s="89" t="s">
        <v>110</v>
      </c>
      <c r="X283" s="89" t="s">
        <v>143</v>
      </c>
      <c r="Y283" s="94">
        <v>45735</v>
      </c>
      <c r="Z283" s="95" t="s">
        <v>92</v>
      </c>
      <c r="AA283" s="89">
        <v>0</v>
      </c>
    </row>
    <row r="284" spans="2:27" x14ac:dyDescent="0.3">
      <c r="B284" s="89" t="s">
        <v>110</v>
      </c>
      <c r="C284" s="89" t="s">
        <v>143</v>
      </c>
      <c r="D284" s="94">
        <v>45735</v>
      </c>
      <c r="E284" s="95" t="s">
        <v>16</v>
      </c>
      <c r="F284" s="89">
        <v>0</v>
      </c>
      <c r="I284" s="89" t="s">
        <v>110</v>
      </c>
      <c r="J284" s="89" t="s">
        <v>143</v>
      </c>
      <c r="K284" s="94">
        <v>45735</v>
      </c>
      <c r="L284" s="95" t="s">
        <v>16</v>
      </c>
      <c r="M284" s="89">
        <v>8.6999999999999993</v>
      </c>
      <c r="P284" s="86" t="s">
        <v>110</v>
      </c>
      <c r="Q284" s="86" t="s">
        <v>143</v>
      </c>
      <c r="R284" s="92">
        <v>45735</v>
      </c>
      <c r="S284" s="114" t="s">
        <v>16</v>
      </c>
      <c r="T284" s="89">
        <v>0</v>
      </c>
      <c r="W284" s="89" t="s">
        <v>110</v>
      </c>
      <c r="X284" s="89" t="s">
        <v>143</v>
      </c>
      <c r="Y284" s="94">
        <v>45735</v>
      </c>
      <c r="Z284" s="95" t="s">
        <v>16</v>
      </c>
      <c r="AA284" s="89">
        <v>0</v>
      </c>
    </row>
    <row r="285" spans="2:27" x14ac:dyDescent="0.3">
      <c r="B285" s="89" t="s">
        <v>110</v>
      </c>
      <c r="C285" s="89" t="s">
        <v>143</v>
      </c>
      <c r="D285" s="94">
        <v>45735</v>
      </c>
      <c r="E285" s="95" t="s">
        <v>20</v>
      </c>
      <c r="F285" s="89">
        <v>0</v>
      </c>
      <c r="I285" s="89" t="s">
        <v>110</v>
      </c>
      <c r="J285" s="89" t="s">
        <v>143</v>
      </c>
      <c r="K285" s="94">
        <v>45735</v>
      </c>
      <c r="L285" s="95" t="s">
        <v>20</v>
      </c>
      <c r="M285" s="89">
        <v>0</v>
      </c>
      <c r="P285" s="87" t="s">
        <v>110</v>
      </c>
      <c r="Q285" s="87" t="s">
        <v>143</v>
      </c>
      <c r="R285" s="93">
        <v>45735</v>
      </c>
      <c r="S285" s="115" t="s">
        <v>20</v>
      </c>
      <c r="T285" s="89">
        <v>0</v>
      </c>
      <c r="W285" s="89" t="s">
        <v>110</v>
      </c>
      <c r="X285" s="89" t="s">
        <v>143</v>
      </c>
      <c r="Y285" s="94">
        <v>45735</v>
      </c>
      <c r="Z285" s="95" t="s">
        <v>20</v>
      </c>
      <c r="AA285" s="89">
        <v>0</v>
      </c>
    </row>
    <row r="286" spans="2:27" x14ac:dyDescent="0.3">
      <c r="B286" s="89" t="s">
        <v>110</v>
      </c>
      <c r="C286" s="89" t="s">
        <v>143</v>
      </c>
      <c r="D286" s="94">
        <v>45735</v>
      </c>
      <c r="E286" s="95" t="s">
        <v>95</v>
      </c>
      <c r="F286" s="89">
        <v>0</v>
      </c>
      <c r="I286" s="89" t="s">
        <v>110</v>
      </c>
      <c r="J286" s="89" t="s">
        <v>143</v>
      </c>
      <c r="K286" s="94">
        <v>45735</v>
      </c>
      <c r="L286" s="95" t="s">
        <v>95</v>
      </c>
      <c r="M286" s="89">
        <v>0</v>
      </c>
      <c r="P286" s="86" t="s">
        <v>110</v>
      </c>
      <c r="Q286" s="86" t="s">
        <v>143</v>
      </c>
      <c r="R286" s="92">
        <v>45735</v>
      </c>
      <c r="S286" s="114" t="s">
        <v>95</v>
      </c>
      <c r="T286" s="89">
        <v>0</v>
      </c>
      <c r="W286" s="89" t="s">
        <v>110</v>
      </c>
      <c r="X286" s="89" t="s">
        <v>143</v>
      </c>
      <c r="Y286" s="94">
        <v>45735</v>
      </c>
      <c r="Z286" s="95" t="s">
        <v>95</v>
      </c>
      <c r="AA286" s="89">
        <v>0</v>
      </c>
    </row>
    <row r="287" spans="2:27" x14ac:dyDescent="0.3">
      <c r="B287" s="89" t="s">
        <v>110</v>
      </c>
      <c r="C287" s="89" t="s">
        <v>143</v>
      </c>
      <c r="D287" s="94">
        <v>45735</v>
      </c>
      <c r="E287" s="95" t="s">
        <v>100</v>
      </c>
      <c r="F287" s="89">
        <v>0</v>
      </c>
      <c r="I287" s="89" t="s">
        <v>110</v>
      </c>
      <c r="J287" s="89" t="s">
        <v>143</v>
      </c>
      <c r="K287" s="94">
        <v>45735</v>
      </c>
      <c r="L287" s="95" t="s">
        <v>100</v>
      </c>
      <c r="M287" s="89">
        <v>0</v>
      </c>
      <c r="P287" s="87" t="s">
        <v>110</v>
      </c>
      <c r="Q287" s="87" t="s">
        <v>143</v>
      </c>
      <c r="R287" s="93">
        <v>45735</v>
      </c>
      <c r="S287" s="115" t="s">
        <v>100</v>
      </c>
      <c r="T287" s="89">
        <v>0</v>
      </c>
      <c r="W287" s="89" t="s">
        <v>110</v>
      </c>
      <c r="X287" s="89" t="s">
        <v>143</v>
      </c>
      <c r="Y287" s="94">
        <v>45735</v>
      </c>
      <c r="Z287" s="95" t="s">
        <v>100</v>
      </c>
      <c r="AA287" s="89">
        <v>0</v>
      </c>
    </row>
    <row r="288" spans="2:27" x14ac:dyDescent="0.3">
      <c r="B288" s="89" t="s">
        <v>110</v>
      </c>
      <c r="C288" s="89" t="s">
        <v>143</v>
      </c>
      <c r="D288" s="94">
        <v>45735</v>
      </c>
      <c r="E288" s="95" t="s">
        <v>103</v>
      </c>
      <c r="F288" s="89">
        <v>0</v>
      </c>
      <c r="I288" s="89" t="s">
        <v>110</v>
      </c>
      <c r="J288" s="89" t="s">
        <v>143</v>
      </c>
      <c r="K288" s="94">
        <v>45735</v>
      </c>
      <c r="L288" s="95" t="s">
        <v>103</v>
      </c>
      <c r="M288" s="89">
        <v>0</v>
      </c>
      <c r="P288" s="86" t="s">
        <v>110</v>
      </c>
      <c r="Q288" s="86" t="s">
        <v>143</v>
      </c>
      <c r="R288" s="92">
        <v>45735</v>
      </c>
      <c r="S288" s="114" t="s">
        <v>103</v>
      </c>
      <c r="T288" s="89">
        <v>0</v>
      </c>
      <c r="W288" s="89" t="s">
        <v>110</v>
      </c>
      <c r="X288" s="89" t="s">
        <v>143</v>
      </c>
      <c r="Y288" s="94">
        <v>45735</v>
      </c>
      <c r="Z288" s="95" t="s">
        <v>103</v>
      </c>
      <c r="AA288" s="89">
        <v>0</v>
      </c>
    </row>
    <row r="289" spans="2:27" x14ac:dyDescent="0.3">
      <c r="B289" s="89" t="s">
        <v>110</v>
      </c>
      <c r="C289" s="89" t="s">
        <v>143</v>
      </c>
      <c r="D289" s="94">
        <v>45735</v>
      </c>
      <c r="E289" s="95" t="s">
        <v>97</v>
      </c>
      <c r="F289" s="89">
        <v>0</v>
      </c>
      <c r="I289" s="89" t="s">
        <v>110</v>
      </c>
      <c r="J289" s="89" t="s">
        <v>143</v>
      </c>
      <c r="K289" s="94">
        <v>45735</v>
      </c>
      <c r="L289" s="95" t="s">
        <v>97</v>
      </c>
      <c r="M289" s="89">
        <v>0</v>
      </c>
      <c r="P289" s="87" t="s">
        <v>110</v>
      </c>
      <c r="Q289" s="87" t="s">
        <v>143</v>
      </c>
      <c r="R289" s="93">
        <v>45735</v>
      </c>
      <c r="S289" s="115" t="s">
        <v>97</v>
      </c>
      <c r="T289" s="89">
        <v>0</v>
      </c>
      <c r="W289" s="89" t="s">
        <v>110</v>
      </c>
      <c r="X289" s="89" t="s">
        <v>143</v>
      </c>
      <c r="Y289" s="94">
        <v>45735</v>
      </c>
      <c r="Z289" s="95" t="s">
        <v>97</v>
      </c>
      <c r="AA289" s="89">
        <v>0</v>
      </c>
    </row>
    <row r="290" spans="2:27" x14ac:dyDescent="0.3">
      <c r="B290" s="89" t="s">
        <v>110</v>
      </c>
      <c r="C290" s="89" t="s">
        <v>143</v>
      </c>
      <c r="D290" s="94">
        <v>45735</v>
      </c>
      <c r="E290" s="95" t="s">
        <v>96</v>
      </c>
      <c r="F290" s="89">
        <v>0</v>
      </c>
      <c r="I290" s="89" t="s">
        <v>110</v>
      </c>
      <c r="J290" s="89" t="s">
        <v>143</v>
      </c>
      <c r="K290" s="94">
        <v>45735</v>
      </c>
      <c r="L290" s="95" t="s">
        <v>96</v>
      </c>
      <c r="M290" s="89">
        <v>0</v>
      </c>
      <c r="P290" s="86" t="s">
        <v>110</v>
      </c>
      <c r="Q290" s="86" t="s">
        <v>143</v>
      </c>
      <c r="R290" s="92">
        <v>45735</v>
      </c>
      <c r="S290" s="114" t="s">
        <v>96</v>
      </c>
      <c r="T290" s="89">
        <v>0</v>
      </c>
      <c r="W290" s="89" t="s">
        <v>110</v>
      </c>
      <c r="X290" s="89" t="s">
        <v>143</v>
      </c>
      <c r="Y290" s="94">
        <v>45735</v>
      </c>
      <c r="Z290" s="95" t="s">
        <v>96</v>
      </c>
      <c r="AA290" s="89">
        <v>0</v>
      </c>
    </row>
    <row r="291" spans="2:27" x14ac:dyDescent="0.3">
      <c r="B291" s="89" t="s">
        <v>110</v>
      </c>
      <c r="C291" s="89" t="s">
        <v>143</v>
      </c>
      <c r="D291" s="94">
        <v>45735</v>
      </c>
      <c r="E291" s="96" t="s">
        <v>161</v>
      </c>
      <c r="F291" s="89">
        <v>40</v>
      </c>
      <c r="I291" s="89" t="s">
        <v>110</v>
      </c>
      <c r="J291" s="89" t="s">
        <v>143</v>
      </c>
      <c r="K291" s="94">
        <v>45735</v>
      </c>
      <c r="L291" s="95" t="s">
        <v>161</v>
      </c>
      <c r="M291" s="89">
        <v>21.3</v>
      </c>
      <c r="P291" s="87" t="s">
        <v>110</v>
      </c>
      <c r="Q291" s="87" t="s">
        <v>143</v>
      </c>
      <c r="R291" s="93">
        <v>45735</v>
      </c>
      <c r="S291" s="115" t="s">
        <v>161</v>
      </c>
      <c r="T291" s="89">
        <v>5</v>
      </c>
      <c r="W291" s="89" t="s">
        <v>110</v>
      </c>
      <c r="X291" s="89" t="s">
        <v>143</v>
      </c>
      <c r="Y291" s="94">
        <v>45735</v>
      </c>
      <c r="Z291" s="95" t="s">
        <v>161</v>
      </c>
      <c r="AA291" s="89">
        <v>10</v>
      </c>
    </row>
    <row r="292" spans="2:27" x14ac:dyDescent="0.3">
      <c r="B292" s="89" t="s">
        <v>110</v>
      </c>
      <c r="C292" s="89" t="s">
        <v>143</v>
      </c>
      <c r="D292" s="94">
        <v>45736</v>
      </c>
      <c r="E292" s="95" t="s">
        <v>93</v>
      </c>
      <c r="F292" s="89">
        <v>0</v>
      </c>
      <c r="I292" s="89" t="s">
        <v>110</v>
      </c>
      <c r="J292" s="89" t="s">
        <v>143</v>
      </c>
      <c r="K292" s="94">
        <v>45736</v>
      </c>
      <c r="L292" s="95" t="s">
        <v>93</v>
      </c>
      <c r="M292" s="89">
        <v>0</v>
      </c>
      <c r="P292" s="86" t="s">
        <v>110</v>
      </c>
      <c r="Q292" s="86" t="s">
        <v>143</v>
      </c>
      <c r="R292" s="92">
        <v>45736</v>
      </c>
      <c r="S292" s="114" t="s">
        <v>93</v>
      </c>
      <c r="T292" s="89">
        <v>0</v>
      </c>
      <c r="W292" s="89" t="s">
        <v>110</v>
      </c>
      <c r="X292" s="89" t="s">
        <v>143</v>
      </c>
      <c r="Y292" s="94">
        <v>45736</v>
      </c>
      <c r="Z292" s="95" t="s">
        <v>93</v>
      </c>
      <c r="AA292" s="89">
        <v>0</v>
      </c>
    </row>
    <row r="293" spans="2:27" x14ac:dyDescent="0.3">
      <c r="B293" s="89" t="s">
        <v>110</v>
      </c>
      <c r="C293" s="89" t="s">
        <v>143</v>
      </c>
      <c r="D293" s="94">
        <v>45736</v>
      </c>
      <c r="E293" s="95" t="s">
        <v>17</v>
      </c>
      <c r="F293" s="89">
        <v>0</v>
      </c>
      <c r="I293" s="89" t="s">
        <v>110</v>
      </c>
      <c r="J293" s="89" t="s">
        <v>143</v>
      </c>
      <c r="K293" s="94">
        <v>45736</v>
      </c>
      <c r="L293" s="95" t="s">
        <v>17</v>
      </c>
      <c r="M293" s="89">
        <v>0</v>
      </c>
      <c r="P293" s="87" t="s">
        <v>110</v>
      </c>
      <c r="Q293" s="87" t="s">
        <v>143</v>
      </c>
      <c r="R293" s="93">
        <v>45736</v>
      </c>
      <c r="S293" s="115" t="s">
        <v>17</v>
      </c>
      <c r="T293" s="89">
        <v>0</v>
      </c>
      <c r="W293" s="89" t="s">
        <v>110</v>
      </c>
      <c r="X293" s="89" t="s">
        <v>143</v>
      </c>
      <c r="Y293" s="94">
        <v>45736</v>
      </c>
      <c r="Z293" s="95" t="s">
        <v>17</v>
      </c>
      <c r="AA293" s="89">
        <v>0</v>
      </c>
    </row>
    <row r="294" spans="2:27" x14ac:dyDescent="0.3">
      <c r="B294" s="89" t="s">
        <v>110</v>
      </c>
      <c r="C294" s="89" t="s">
        <v>143</v>
      </c>
      <c r="D294" s="94">
        <v>45736</v>
      </c>
      <c r="E294" s="95" t="s">
        <v>92</v>
      </c>
      <c r="F294" s="89">
        <v>0</v>
      </c>
      <c r="I294" s="89" t="s">
        <v>110</v>
      </c>
      <c r="J294" s="89" t="s">
        <v>143</v>
      </c>
      <c r="K294" s="94">
        <v>45736</v>
      </c>
      <c r="L294" s="95" t="s">
        <v>92</v>
      </c>
      <c r="M294" s="89">
        <v>14</v>
      </c>
      <c r="P294" s="86" t="s">
        <v>110</v>
      </c>
      <c r="Q294" s="86" t="s">
        <v>143</v>
      </c>
      <c r="R294" s="92">
        <v>45736</v>
      </c>
      <c r="S294" s="114" t="s">
        <v>92</v>
      </c>
      <c r="T294" s="89">
        <v>44</v>
      </c>
      <c r="W294" s="89" t="s">
        <v>110</v>
      </c>
      <c r="X294" s="89" t="s">
        <v>143</v>
      </c>
      <c r="Y294" s="94">
        <v>45736</v>
      </c>
      <c r="Z294" s="95" t="s">
        <v>92</v>
      </c>
      <c r="AA294" s="89">
        <v>0</v>
      </c>
    </row>
    <row r="295" spans="2:27" x14ac:dyDescent="0.3">
      <c r="B295" s="89" t="s">
        <v>110</v>
      </c>
      <c r="C295" s="89" t="s">
        <v>143</v>
      </c>
      <c r="D295" s="94">
        <v>45736</v>
      </c>
      <c r="E295" s="95" t="s">
        <v>16</v>
      </c>
      <c r="F295" s="89">
        <v>0</v>
      </c>
      <c r="I295" s="89" t="s">
        <v>110</v>
      </c>
      <c r="J295" s="89" t="s">
        <v>143</v>
      </c>
      <c r="K295" s="94">
        <v>45736</v>
      </c>
      <c r="L295" s="95" t="s">
        <v>16</v>
      </c>
      <c r="M295" s="89">
        <v>0</v>
      </c>
      <c r="P295" s="87" t="s">
        <v>110</v>
      </c>
      <c r="Q295" s="87" t="s">
        <v>143</v>
      </c>
      <c r="R295" s="93">
        <v>45736</v>
      </c>
      <c r="S295" s="115" t="s">
        <v>16</v>
      </c>
      <c r="T295" s="89">
        <v>0</v>
      </c>
      <c r="W295" s="89" t="s">
        <v>110</v>
      </c>
      <c r="X295" s="89" t="s">
        <v>143</v>
      </c>
      <c r="Y295" s="94">
        <v>45736</v>
      </c>
      <c r="Z295" s="95" t="s">
        <v>16</v>
      </c>
      <c r="AA295" s="89">
        <v>0</v>
      </c>
    </row>
    <row r="296" spans="2:27" x14ac:dyDescent="0.3">
      <c r="B296" s="89" t="s">
        <v>110</v>
      </c>
      <c r="C296" s="89" t="s">
        <v>143</v>
      </c>
      <c r="D296" s="94">
        <v>45736</v>
      </c>
      <c r="E296" s="95" t="s">
        <v>20</v>
      </c>
      <c r="F296" s="89">
        <v>0</v>
      </c>
      <c r="I296" s="89" t="s">
        <v>110</v>
      </c>
      <c r="J296" s="89" t="s">
        <v>143</v>
      </c>
      <c r="K296" s="94">
        <v>45736</v>
      </c>
      <c r="L296" s="95" t="s">
        <v>20</v>
      </c>
      <c r="M296" s="89">
        <v>0</v>
      </c>
      <c r="P296" s="86" t="s">
        <v>110</v>
      </c>
      <c r="Q296" s="86" t="s">
        <v>143</v>
      </c>
      <c r="R296" s="92">
        <v>45736</v>
      </c>
      <c r="S296" s="114" t="s">
        <v>20</v>
      </c>
      <c r="T296" s="89">
        <v>0</v>
      </c>
      <c r="W296" s="89" t="s">
        <v>110</v>
      </c>
      <c r="X296" s="89" t="s">
        <v>143</v>
      </c>
      <c r="Y296" s="94">
        <v>45736</v>
      </c>
      <c r="Z296" s="95" t="s">
        <v>20</v>
      </c>
      <c r="AA296" s="89">
        <v>0</v>
      </c>
    </row>
    <row r="297" spans="2:27" x14ac:dyDescent="0.3">
      <c r="B297" s="89" t="s">
        <v>110</v>
      </c>
      <c r="C297" s="89" t="s">
        <v>143</v>
      </c>
      <c r="D297" s="94">
        <v>45736</v>
      </c>
      <c r="E297" s="95" t="s">
        <v>95</v>
      </c>
      <c r="F297" s="89">
        <v>0</v>
      </c>
      <c r="I297" s="89" t="s">
        <v>110</v>
      </c>
      <c r="J297" s="89" t="s">
        <v>143</v>
      </c>
      <c r="K297" s="94">
        <v>45736</v>
      </c>
      <c r="L297" s="95" t="s">
        <v>95</v>
      </c>
      <c r="M297" s="89">
        <v>0</v>
      </c>
      <c r="P297" s="87" t="s">
        <v>110</v>
      </c>
      <c r="Q297" s="87" t="s">
        <v>143</v>
      </c>
      <c r="R297" s="93">
        <v>45736</v>
      </c>
      <c r="S297" s="115" t="s">
        <v>95</v>
      </c>
      <c r="T297" s="89">
        <v>0</v>
      </c>
      <c r="W297" s="89" t="s">
        <v>110</v>
      </c>
      <c r="X297" s="89" t="s">
        <v>143</v>
      </c>
      <c r="Y297" s="94">
        <v>45736</v>
      </c>
      <c r="Z297" s="95" t="s">
        <v>95</v>
      </c>
      <c r="AA297" s="89">
        <v>0</v>
      </c>
    </row>
    <row r="298" spans="2:27" x14ac:dyDescent="0.3">
      <c r="B298" s="89" t="s">
        <v>110</v>
      </c>
      <c r="C298" s="89" t="s">
        <v>143</v>
      </c>
      <c r="D298" s="94">
        <v>45736</v>
      </c>
      <c r="E298" s="95" t="s">
        <v>100</v>
      </c>
      <c r="F298" s="89">
        <v>0</v>
      </c>
      <c r="I298" s="89" t="s">
        <v>110</v>
      </c>
      <c r="J298" s="89" t="s">
        <v>143</v>
      </c>
      <c r="K298" s="94">
        <v>45736</v>
      </c>
      <c r="L298" s="95" t="s">
        <v>100</v>
      </c>
      <c r="M298" s="89">
        <v>0</v>
      </c>
      <c r="P298" s="86" t="s">
        <v>110</v>
      </c>
      <c r="Q298" s="86" t="s">
        <v>143</v>
      </c>
      <c r="R298" s="92">
        <v>45736</v>
      </c>
      <c r="S298" s="114" t="s">
        <v>100</v>
      </c>
      <c r="T298" s="89">
        <v>0</v>
      </c>
      <c r="W298" s="89" t="s">
        <v>110</v>
      </c>
      <c r="X298" s="89" t="s">
        <v>143</v>
      </c>
      <c r="Y298" s="94">
        <v>45736</v>
      </c>
      <c r="Z298" s="95" t="s">
        <v>100</v>
      </c>
      <c r="AA298" s="89">
        <v>0</v>
      </c>
    </row>
    <row r="299" spans="2:27" x14ac:dyDescent="0.3">
      <c r="B299" s="89" t="s">
        <v>110</v>
      </c>
      <c r="C299" s="89" t="s">
        <v>143</v>
      </c>
      <c r="D299" s="94">
        <v>45736</v>
      </c>
      <c r="E299" s="95" t="s">
        <v>103</v>
      </c>
      <c r="F299" s="89">
        <v>0</v>
      </c>
      <c r="I299" s="89" t="s">
        <v>110</v>
      </c>
      <c r="J299" s="89" t="s">
        <v>143</v>
      </c>
      <c r="K299" s="94">
        <v>45736</v>
      </c>
      <c r="L299" s="95" t="s">
        <v>103</v>
      </c>
      <c r="M299" s="89">
        <v>0</v>
      </c>
      <c r="P299" s="87" t="s">
        <v>110</v>
      </c>
      <c r="Q299" s="87" t="s">
        <v>143</v>
      </c>
      <c r="R299" s="93">
        <v>45736</v>
      </c>
      <c r="S299" s="115" t="s">
        <v>103</v>
      </c>
      <c r="T299" s="89">
        <v>0</v>
      </c>
      <c r="W299" s="89" t="s">
        <v>110</v>
      </c>
      <c r="X299" s="89" t="s">
        <v>143</v>
      </c>
      <c r="Y299" s="94">
        <v>45736</v>
      </c>
      <c r="Z299" s="95" t="s">
        <v>103</v>
      </c>
      <c r="AA299" s="89">
        <v>0</v>
      </c>
    </row>
    <row r="300" spans="2:27" x14ac:dyDescent="0.3">
      <c r="B300" s="89" t="s">
        <v>110</v>
      </c>
      <c r="C300" s="89" t="s">
        <v>143</v>
      </c>
      <c r="D300" s="94">
        <v>45736</v>
      </c>
      <c r="E300" s="95" t="s">
        <v>97</v>
      </c>
      <c r="F300" s="89">
        <v>0</v>
      </c>
      <c r="I300" s="89" t="s">
        <v>110</v>
      </c>
      <c r="J300" s="89" t="s">
        <v>143</v>
      </c>
      <c r="K300" s="94">
        <v>45736</v>
      </c>
      <c r="L300" s="95" t="s">
        <v>97</v>
      </c>
      <c r="M300" s="89">
        <v>0</v>
      </c>
      <c r="P300" s="86" t="s">
        <v>110</v>
      </c>
      <c r="Q300" s="86" t="s">
        <v>143</v>
      </c>
      <c r="R300" s="92">
        <v>45736</v>
      </c>
      <c r="S300" s="114" t="s">
        <v>97</v>
      </c>
      <c r="T300" s="89">
        <v>0</v>
      </c>
      <c r="W300" s="89" t="s">
        <v>110</v>
      </c>
      <c r="X300" s="89" t="s">
        <v>143</v>
      </c>
      <c r="Y300" s="94">
        <v>45736</v>
      </c>
      <c r="Z300" s="95" t="s">
        <v>97</v>
      </c>
      <c r="AA300" s="89">
        <v>0</v>
      </c>
    </row>
    <row r="301" spans="2:27" x14ac:dyDescent="0.3">
      <c r="B301" s="89" t="s">
        <v>110</v>
      </c>
      <c r="C301" s="89" t="s">
        <v>143</v>
      </c>
      <c r="D301" s="94">
        <v>45736</v>
      </c>
      <c r="E301" s="95" t="s">
        <v>96</v>
      </c>
      <c r="F301" s="89">
        <v>0</v>
      </c>
      <c r="I301" s="89" t="s">
        <v>110</v>
      </c>
      <c r="J301" s="89" t="s">
        <v>143</v>
      </c>
      <c r="K301" s="94">
        <v>45736</v>
      </c>
      <c r="L301" s="95" t="s">
        <v>96</v>
      </c>
      <c r="M301" s="89">
        <v>0</v>
      </c>
      <c r="P301" s="87" t="s">
        <v>110</v>
      </c>
      <c r="Q301" s="87" t="s">
        <v>143</v>
      </c>
      <c r="R301" s="93">
        <v>45736</v>
      </c>
      <c r="S301" s="115" t="s">
        <v>96</v>
      </c>
      <c r="T301" s="89">
        <v>0</v>
      </c>
      <c r="W301" s="89" t="s">
        <v>110</v>
      </c>
      <c r="X301" s="89" t="s">
        <v>143</v>
      </c>
      <c r="Y301" s="94">
        <v>45736</v>
      </c>
      <c r="Z301" s="95" t="s">
        <v>96</v>
      </c>
      <c r="AA301" s="89">
        <v>0</v>
      </c>
    </row>
    <row r="302" spans="2:27" x14ac:dyDescent="0.3">
      <c r="B302" s="89" t="s">
        <v>110</v>
      </c>
      <c r="C302" s="89" t="s">
        <v>143</v>
      </c>
      <c r="D302" s="94">
        <v>45736</v>
      </c>
      <c r="E302" s="96" t="s">
        <v>161</v>
      </c>
      <c r="F302" s="89">
        <v>8</v>
      </c>
      <c r="I302" s="112" t="s">
        <v>110</v>
      </c>
      <c r="J302" s="112" t="s">
        <v>143</v>
      </c>
      <c r="K302" s="113">
        <v>45736</v>
      </c>
      <c r="L302" s="102" t="s">
        <v>161</v>
      </c>
      <c r="M302" s="89">
        <v>38</v>
      </c>
      <c r="P302" s="99" t="s">
        <v>110</v>
      </c>
      <c r="Q302" s="99" t="s">
        <v>143</v>
      </c>
      <c r="R302" s="100">
        <v>45736</v>
      </c>
      <c r="S302" s="116" t="s">
        <v>161</v>
      </c>
      <c r="T302" s="112">
        <v>0</v>
      </c>
      <c r="W302" s="112" t="s">
        <v>110</v>
      </c>
      <c r="X302" s="112" t="s">
        <v>143</v>
      </c>
      <c r="Y302" s="113">
        <v>45736</v>
      </c>
      <c r="Z302" s="102" t="s">
        <v>161</v>
      </c>
      <c r="AA302" s="89">
        <v>8</v>
      </c>
    </row>
    <row r="303" spans="2:27" s="88" customFormat="1" x14ac:dyDescent="0.3">
      <c r="B303" s="89" t="s">
        <v>110</v>
      </c>
      <c r="C303" s="89" t="s">
        <v>162</v>
      </c>
      <c r="D303" s="94">
        <v>45740</v>
      </c>
      <c r="E303" s="95" t="s">
        <v>93</v>
      </c>
      <c r="F303" s="89">
        <v>0</v>
      </c>
      <c r="I303" s="89" t="s">
        <v>110</v>
      </c>
      <c r="J303" s="89" t="s">
        <v>162</v>
      </c>
      <c r="K303" s="94">
        <v>45740</v>
      </c>
      <c r="L303" s="95" t="s">
        <v>93</v>
      </c>
      <c r="M303" s="89">
        <v>0</v>
      </c>
      <c r="P303" s="89" t="s">
        <v>110</v>
      </c>
      <c r="Q303" s="89" t="s">
        <v>162</v>
      </c>
      <c r="R303" s="94">
        <v>45740</v>
      </c>
      <c r="S303" s="95" t="s">
        <v>93</v>
      </c>
      <c r="T303" s="89">
        <v>0</v>
      </c>
      <c r="W303" s="89" t="s">
        <v>110</v>
      </c>
      <c r="X303" s="89" t="s">
        <v>162</v>
      </c>
      <c r="Y303" s="94">
        <v>45740</v>
      </c>
      <c r="Z303" s="95" t="s">
        <v>93</v>
      </c>
      <c r="AA303" s="89">
        <v>0</v>
      </c>
    </row>
    <row r="304" spans="2:27" s="88" customFormat="1" x14ac:dyDescent="0.3">
      <c r="B304" s="89" t="s">
        <v>110</v>
      </c>
      <c r="C304" s="89" t="s">
        <v>162</v>
      </c>
      <c r="D304" s="94">
        <v>45740</v>
      </c>
      <c r="E304" s="95" t="s">
        <v>17</v>
      </c>
      <c r="F304" s="89">
        <v>0</v>
      </c>
      <c r="I304" s="89" t="s">
        <v>110</v>
      </c>
      <c r="J304" s="89" t="s">
        <v>162</v>
      </c>
      <c r="K304" s="94">
        <v>45740</v>
      </c>
      <c r="L304" s="95" t="s">
        <v>17</v>
      </c>
      <c r="M304" s="89">
        <v>44</v>
      </c>
      <c r="P304" s="89" t="s">
        <v>110</v>
      </c>
      <c r="Q304" s="89" t="s">
        <v>162</v>
      </c>
      <c r="R304" s="94">
        <v>45740</v>
      </c>
      <c r="S304" s="95" t="s">
        <v>17</v>
      </c>
      <c r="T304" s="89">
        <v>0</v>
      </c>
      <c r="W304" s="89" t="s">
        <v>110</v>
      </c>
      <c r="X304" s="89" t="s">
        <v>162</v>
      </c>
      <c r="Y304" s="94">
        <v>45740</v>
      </c>
      <c r="Z304" s="95" t="s">
        <v>17</v>
      </c>
      <c r="AA304" s="89">
        <v>56</v>
      </c>
    </row>
    <row r="305" spans="2:27" s="88" customFormat="1" x14ac:dyDescent="0.3">
      <c r="B305" s="89" t="s">
        <v>110</v>
      </c>
      <c r="C305" s="89" t="s">
        <v>162</v>
      </c>
      <c r="D305" s="94">
        <v>45740</v>
      </c>
      <c r="E305" s="95" t="s">
        <v>92</v>
      </c>
      <c r="F305" s="89">
        <v>0</v>
      </c>
      <c r="I305" s="89" t="s">
        <v>110</v>
      </c>
      <c r="J305" s="89" t="s">
        <v>162</v>
      </c>
      <c r="K305" s="94">
        <v>45740</v>
      </c>
      <c r="L305" s="95" t="s">
        <v>92</v>
      </c>
      <c r="M305" s="89">
        <v>0</v>
      </c>
      <c r="P305" s="89" t="s">
        <v>110</v>
      </c>
      <c r="Q305" s="89" t="s">
        <v>162</v>
      </c>
      <c r="R305" s="94">
        <v>45740</v>
      </c>
      <c r="S305" s="95" t="s">
        <v>92</v>
      </c>
      <c r="T305" s="89">
        <v>0</v>
      </c>
      <c r="W305" s="89" t="s">
        <v>110</v>
      </c>
      <c r="X305" s="89" t="s">
        <v>162</v>
      </c>
      <c r="Y305" s="94">
        <v>45740</v>
      </c>
      <c r="Z305" s="95" t="s">
        <v>92</v>
      </c>
      <c r="AA305" s="89">
        <v>0</v>
      </c>
    </row>
    <row r="306" spans="2:27" s="88" customFormat="1" x14ac:dyDescent="0.3">
      <c r="B306" s="89" t="s">
        <v>110</v>
      </c>
      <c r="C306" s="89" t="s">
        <v>162</v>
      </c>
      <c r="D306" s="94">
        <v>45740</v>
      </c>
      <c r="E306" s="95" t="s">
        <v>16</v>
      </c>
      <c r="F306" s="89">
        <v>0</v>
      </c>
      <c r="I306" s="89" t="s">
        <v>110</v>
      </c>
      <c r="J306" s="89" t="s">
        <v>162</v>
      </c>
      <c r="K306" s="94">
        <v>45740</v>
      </c>
      <c r="L306" s="95" t="s">
        <v>16</v>
      </c>
      <c r="M306" s="89">
        <v>0</v>
      </c>
      <c r="P306" s="89" t="s">
        <v>110</v>
      </c>
      <c r="Q306" s="89" t="s">
        <v>162</v>
      </c>
      <c r="R306" s="94">
        <v>45740</v>
      </c>
      <c r="S306" s="95" t="s">
        <v>16</v>
      </c>
      <c r="T306" s="89">
        <v>0</v>
      </c>
      <c r="W306" s="89" t="s">
        <v>110</v>
      </c>
      <c r="X306" s="89" t="s">
        <v>162</v>
      </c>
      <c r="Y306" s="94">
        <v>45740</v>
      </c>
      <c r="Z306" s="95" t="s">
        <v>16</v>
      </c>
      <c r="AA306" s="89">
        <v>0</v>
      </c>
    </row>
    <row r="307" spans="2:27" s="88" customFormat="1" x14ac:dyDescent="0.3">
      <c r="B307" s="89" t="s">
        <v>110</v>
      </c>
      <c r="C307" s="89" t="s">
        <v>162</v>
      </c>
      <c r="D307" s="94">
        <v>45740</v>
      </c>
      <c r="E307" s="95" t="s">
        <v>20</v>
      </c>
      <c r="F307" s="89">
        <v>0</v>
      </c>
      <c r="I307" s="89" t="s">
        <v>110</v>
      </c>
      <c r="J307" s="89" t="s">
        <v>162</v>
      </c>
      <c r="K307" s="94">
        <v>45740</v>
      </c>
      <c r="L307" s="95" t="s">
        <v>20</v>
      </c>
      <c r="M307" s="89">
        <v>0</v>
      </c>
      <c r="P307" s="89" t="s">
        <v>110</v>
      </c>
      <c r="Q307" s="89" t="s">
        <v>162</v>
      </c>
      <c r="R307" s="94">
        <v>45740</v>
      </c>
      <c r="S307" s="95" t="s">
        <v>20</v>
      </c>
      <c r="T307" s="89">
        <v>0</v>
      </c>
      <c r="W307" s="89" t="s">
        <v>110</v>
      </c>
      <c r="X307" s="89" t="s">
        <v>162</v>
      </c>
      <c r="Y307" s="94">
        <v>45740</v>
      </c>
      <c r="Z307" s="95" t="s">
        <v>20</v>
      </c>
      <c r="AA307" s="89">
        <v>0</v>
      </c>
    </row>
    <row r="308" spans="2:27" s="88" customFormat="1" x14ac:dyDescent="0.3">
      <c r="B308" s="89" t="s">
        <v>110</v>
      </c>
      <c r="C308" s="89" t="s">
        <v>162</v>
      </c>
      <c r="D308" s="94">
        <v>45740</v>
      </c>
      <c r="E308" s="95" t="s">
        <v>95</v>
      </c>
      <c r="F308" s="89">
        <v>0</v>
      </c>
      <c r="I308" s="89" t="s">
        <v>110</v>
      </c>
      <c r="J308" s="89" t="s">
        <v>162</v>
      </c>
      <c r="K308" s="94">
        <v>45740</v>
      </c>
      <c r="L308" s="95" t="s">
        <v>95</v>
      </c>
      <c r="M308" s="89">
        <v>0</v>
      </c>
      <c r="P308" s="89" t="s">
        <v>110</v>
      </c>
      <c r="Q308" s="89" t="s">
        <v>162</v>
      </c>
      <c r="R308" s="94">
        <v>45740</v>
      </c>
      <c r="S308" s="95" t="s">
        <v>95</v>
      </c>
      <c r="T308" s="89">
        <v>0</v>
      </c>
      <c r="W308" s="89" t="s">
        <v>110</v>
      </c>
      <c r="X308" s="89" t="s">
        <v>162</v>
      </c>
      <c r="Y308" s="94">
        <v>45740</v>
      </c>
      <c r="Z308" s="95" t="s">
        <v>95</v>
      </c>
      <c r="AA308" s="89">
        <v>0</v>
      </c>
    </row>
    <row r="309" spans="2:27" s="88" customFormat="1" x14ac:dyDescent="0.3">
      <c r="B309" s="89" t="s">
        <v>110</v>
      </c>
      <c r="C309" s="89" t="s">
        <v>162</v>
      </c>
      <c r="D309" s="94">
        <v>45740</v>
      </c>
      <c r="E309" s="95" t="s">
        <v>100</v>
      </c>
      <c r="F309" s="89">
        <v>0</v>
      </c>
      <c r="I309" s="89" t="s">
        <v>110</v>
      </c>
      <c r="J309" s="89" t="s">
        <v>162</v>
      </c>
      <c r="K309" s="94">
        <v>45740</v>
      </c>
      <c r="L309" s="95" t="s">
        <v>100</v>
      </c>
      <c r="M309" s="89">
        <v>0</v>
      </c>
      <c r="P309" s="89" t="s">
        <v>110</v>
      </c>
      <c r="Q309" s="89" t="s">
        <v>162</v>
      </c>
      <c r="R309" s="94">
        <v>45740</v>
      </c>
      <c r="S309" s="95" t="s">
        <v>100</v>
      </c>
      <c r="T309" s="89">
        <v>0</v>
      </c>
      <c r="W309" s="89" t="s">
        <v>110</v>
      </c>
      <c r="X309" s="89" t="s">
        <v>162</v>
      </c>
      <c r="Y309" s="94">
        <v>45740</v>
      </c>
      <c r="Z309" s="95" t="s">
        <v>100</v>
      </c>
      <c r="AA309" s="89">
        <v>0</v>
      </c>
    </row>
    <row r="310" spans="2:27" s="88" customFormat="1" x14ac:dyDescent="0.3">
      <c r="B310" s="89" t="s">
        <v>110</v>
      </c>
      <c r="C310" s="89" t="s">
        <v>162</v>
      </c>
      <c r="D310" s="94">
        <v>45740</v>
      </c>
      <c r="E310" s="95" t="s">
        <v>103</v>
      </c>
      <c r="F310" s="89">
        <v>0</v>
      </c>
      <c r="I310" s="89" t="s">
        <v>110</v>
      </c>
      <c r="J310" s="89" t="s">
        <v>162</v>
      </c>
      <c r="K310" s="94">
        <v>45740</v>
      </c>
      <c r="L310" s="95" t="s">
        <v>103</v>
      </c>
      <c r="M310" s="89">
        <v>0</v>
      </c>
      <c r="P310" s="89" t="s">
        <v>110</v>
      </c>
      <c r="Q310" s="89" t="s">
        <v>162</v>
      </c>
      <c r="R310" s="94">
        <v>45740</v>
      </c>
      <c r="S310" s="95" t="s">
        <v>103</v>
      </c>
      <c r="T310" s="89">
        <v>0</v>
      </c>
      <c r="W310" s="89" t="s">
        <v>110</v>
      </c>
      <c r="X310" s="89" t="s">
        <v>162</v>
      </c>
      <c r="Y310" s="94">
        <v>45740</v>
      </c>
      <c r="Z310" s="95" t="s">
        <v>103</v>
      </c>
      <c r="AA310" s="89">
        <v>0</v>
      </c>
    </row>
    <row r="311" spans="2:27" s="88" customFormat="1" x14ac:dyDescent="0.3">
      <c r="B311" s="89" t="s">
        <v>110</v>
      </c>
      <c r="C311" s="89" t="s">
        <v>162</v>
      </c>
      <c r="D311" s="94">
        <v>45740</v>
      </c>
      <c r="E311" s="95" t="s">
        <v>97</v>
      </c>
      <c r="F311" s="89">
        <v>0</v>
      </c>
      <c r="I311" s="89" t="s">
        <v>110</v>
      </c>
      <c r="J311" s="89" t="s">
        <v>162</v>
      </c>
      <c r="K311" s="94">
        <v>45740</v>
      </c>
      <c r="L311" s="95" t="s">
        <v>97</v>
      </c>
      <c r="M311" s="89">
        <v>0</v>
      </c>
      <c r="P311" s="89" t="s">
        <v>110</v>
      </c>
      <c r="Q311" s="89" t="s">
        <v>162</v>
      </c>
      <c r="R311" s="94">
        <v>45740</v>
      </c>
      <c r="S311" s="95" t="s">
        <v>97</v>
      </c>
      <c r="T311" s="89">
        <v>0</v>
      </c>
      <c r="W311" s="89" t="s">
        <v>110</v>
      </c>
      <c r="X311" s="89" t="s">
        <v>162</v>
      </c>
      <c r="Y311" s="94">
        <v>45740</v>
      </c>
      <c r="Z311" s="95" t="s">
        <v>97</v>
      </c>
      <c r="AA311" s="89">
        <v>0</v>
      </c>
    </row>
    <row r="312" spans="2:27" s="88" customFormat="1" x14ac:dyDescent="0.3">
      <c r="B312" s="89" t="s">
        <v>110</v>
      </c>
      <c r="C312" s="89" t="s">
        <v>162</v>
      </c>
      <c r="D312" s="94">
        <v>45740</v>
      </c>
      <c r="E312" s="95" t="s">
        <v>96</v>
      </c>
      <c r="F312" s="89">
        <v>0</v>
      </c>
      <c r="I312" s="89" t="s">
        <v>110</v>
      </c>
      <c r="J312" s="89" t="s">
        <v>162</v>
      </c>
      <c r="K312" s="94">
        <v>45740</v>
      </c>
      <c r="L312" s="95" t="s">
        <v>96</v>
      </c>
      <c r="M312" s="89">
        <v>0</v>
      </c>
      <c r="P312" s="89" t="s">
        <v>110</v>
      </c>
      <c r="Q312" s="89" t="s">
        <v>162</v>
      </c>
      <c r="R312" s="94">
        <v>45740</v>
      </c>
      <c r="S312" s="95" t="s">
        <v>96</v>
      </c>
      <c r="T312" s="89">
        <v>0</v>
      </c>
      <c r="W312" s="89" t="s">
        <v>110</v>
      </c>
      <c r="X312" s="89" t="s">
        <v>162</v>
      </c>
      <c r="Y312" s="94">
        <v>45740</v>
      </c>
      <c r="Z312" s="95" t="s">
        <v>96</v>
      </c>
      <c r="AA312" s="89">
        <v>0</v>
      </c>
    </row>
    <row r="313" spans="2:27" s="88" customFormat="1" x14ac:dyDescent="0.3">
      <c r="B313" s="112" t="s">
        <v>110</v>
      </c>
      <c r="C313" s="89" t="s">
        <v>162</v>
      </c>
      <c r="D313" s="113">
        <v>45740</v>
      </c>
      <c r="E313" s="102" t="s">
        <v>161</v>
      </c>
      <c r="F313" s="112">
        <v>0</v>
      </c>
      <c r="I313" s="89" t="s">
        <v>110</v>
      </c>
      <c r="J313" s="89" t="s">
        <v>162</v>
      </c>
      <c r="K313" s="94">
        <v>45740</v>
      </c>
      <c r="L313" s="95" t="s">
        <v>161</v>
      </c>
      <c r="M313" s="89">
        <v>0</v>
      </c>
      <c r="P313" s="89" t="s">
        <v>110</v>
      </c>
      <c r="Q313" s="89" t="s">
        <v>162</v>
      </c>
      <c r="R313" s="94">
        <v>45740</v>
      </c>
      <c r="S313" s="95" t="s">
        <v>161</v>
      </c>
      <c r="T313" s="89">
        <v>22</v>
      </c>
      <c r="W313" s="89" t="s">
        <v>110</v>
      </c>
      <c r="X313" s="89" t="s">
        <v>162</v>
      </c>
      <c r="Y313" s="94">
        <v>45740</v>
      </c>
      <c r="Z313" s="95" t="s">
        <v>161</v>
      </c>
      <c r="AA313" s="89">
        <v>0</v>
      </c>
    </row>
    <row r="314" spans="2:27" s="88" customFormat="1" x14ac:dyDescent="0.3">
      <c r="B314" s="89" t="s">
        <v>110</v>
      </c>
      <c r="C314" s="89" t="s">
        <v>162</v>
      </c>
      <c r="D314" s="94">
        <v>45741</v>
      </c>
      <c r="E314" s="95" t="s">
        <v>93</v>
      </c>
      <c r="F314" s="89">
        <v>0</v>
      </c>
      <c r="I314" s="89" t="s">
        <v>110</v>
      </c>
      <c r="J314" s="89" t="s">
        <v>162</v>
      </c>
      <c r="K314" s="94">
        <v>45741</v>
      </c>
      <c r="L314" s="95" t="s">
        <v>93</v>
      </c>
      <c r="M314" s="89">
        <v>45</v>
      </c>
      <c r="P314" s="89" t="s">
        <v>110</v>
      </c>
      <c r="Q314" s="89" t="s">
        <v>162</v>
      </c>
      <c r="R314" s="94">
        <v>45741</v>
      </c>
      <c r="S314" s="95" t="s">
        <v>93</v>
      </c>
      <c r="T314" s="89">
        <v>8</v>
      </c>
      <c r="W314" s="89" t="s">
        <v>110</v>
      </c>
      <c r="X314" s="89" t="s">
        <v>162</v>
      </c>
      <c r="Y314" s="94">
        <v>45741</v>
      </c>
      <c r="Z314" s="95" t="s">
        <v>93</v>
      </c>
      <c r="AA314" s="89">
        <v>0</v>
      </c>
    </row>
    <row r="315" spans="2:27" s="88" customFormat="1" x14ac:dyDescent="0.3">
      <c r="B315" s="89" t="s">
        <v>110</v>
      </c>
      <c r="C315" s="89" t="s">
        <v>162</v>
      </c>
      <c r="D315" s="94">
        <v>45741</v>
      </c>
      <c r="E315" s="95" t="s">
        <v>17</v>
      </c>
      <c r="F315" s="89">
        <v>0</v>
      </c>
      <c r="I315" s="89" t="s">
        <v>110</v>
      </c>
      <c r="J315" s="89" t="s">
        <v>162</v>
      </c>
      <c r="K315" s="94">
        <v>45741</v>
      </c>
      <c r="L315" s="95" t="s">
        <v>17</v>
      </c>
      <c r="M315" s="89">
        <v>0</v>
      </c>
      <c r="P315" s="89" t="s">
        <v>110</v>
      </c>
      <c r="Q315" s="89" t="s">
        <v>162</v>
      </c>
      <c r="R315" s="94">
        <v>45741</v>
      </c>
      <c r="S315" s="95" t="s">
        <v>17</v>
      </c>
      <c r="T315" s="89">
        <v>0</v>
      </c>
      <c r="W315" s="89" t="s">
        <v>110</v>
      </c>
      <c r="X315" s="89" t="s">
        <v>162</v>
      </c>
      <c r="Y315" s="94">
        <v>45741</v>
      </c>
      <c r="Z315" s="95" t="s">
        <v>17</v>
      </c>
      <c r="AA315" s="89">
        <v>0</v>
      </c>
    </row>
    <row r="316" spans="2:27" s="88" customFormat="1" x14ac:dyDescent="0.3">
      <c r="B316" s="89" t="s">
        <v>110</v>
      </c>
      <c r="C316" s="89" t="s">
        <v>162</v>
      </c>
      <c r="D316" s="94">
        <v>45741</v>
      </c>
      <c r="E316" s="95" t="s">
        <v>92</v>
      </c>
      <c r="F316" s="89">
        <v>0</v>
      </c>
      <c r="I316" s="89" t="s">
        <v>110</v>
      </c>
      <c r="J316" s="89" t="s">
        <v>162</v>
      </c>
      <c r="K316" s="94">
        <v>45741</v>
      </c>
      <c r="L316" s="95" t="s">
        <v>92</v>
      </c>
      <c r="M316" s="89">
        <v>0</v>
      </c>
      <c r="P316" s="89" t="s">
        <v>110</v>
      </c>
      <c r="Q316" s="89" t="s">
        <v>162</v>
      </c>
      <c r="R316" s="94">
        <v>45741</v>
      </c>
      <c r="S316" s="95" t="s">
        <v>92</v>
      </c>
      <c r="T316" s="89">
        <v>0</v>
      </c>
      <c r="W316" s="89" t="s">
        <v>110</v>
      </c>
      <c r="X316" s="89" t="s">
        <v>162</v>
      </c>
      <c r="Y316" s="94">
        <v>45741</v>
      </c>
      <c r="Z316" s="95" t="s">
        <v>92</v>
      </c>
      <c r="AA316" s="89">
        <v>0</v>
      </c>
    </row>
    <row r="317" spans="2:27" s="88" customFormat="1" x14ac:dyDescent="0.3">
      <c r="B317" s="89" t="s">
        <v>110</v>
      </c>
      <c r="C317" s="89" t="s">
        <v>162</v>
      </c>
      <c r="D317" s="94">
        <v>45741</v>
      </c>
      <c r="E317" s="95" t="s">
        <v>16</v>
      </c>
      <c r="F317" s="89">
        <v>0</v>
      </c>
      <c r="I317" s="89" t="s">
        <v>110</v>
      </c>
      <c r="J317" s="89" t="s">
        <v>162</v>
      </c>
      <c r="K317" s="94">
        <v>45741</v>
      </c>
      <c r="L317" s="95" t="s">
        <v>16</v>
      </c>
      <c r="M317" s="89">
        <v>0</v>
      </c>
      <c r="P317" s="89" t="s">
        <v>110</v>
      </c>
      <c r="Q317" s="89" t="s">
        <v>162</v>
      </c>
      <c r="R317" s="94">
        <v>45741</v>
      </c>
      <c r="S317" s="95" t="s">
        <v>16</v>
      </c>
      <c r="T317" s="89">
        <v>0</v>
      </c>
      <c r="W317" s="89" t="s">
        <v>110</v>
      </c>
      <c r="X317" s="89" t="s">
        <v>162</v>
      </c>
      <c r="Y317" s="94">
        <v>45741</v>
      </c>
      <c r="Z317" s="95" t="s">
        <v>16</v>
      </c>
      <c r="AA317" s="89">
        <v>0</v>
      </c>
    </row>
    <row r="318" spans="2:27" s="88" customFormat="1" x14ac:dyDescent="0.3">
      <c r="B318" s="89" t="s">
        <v>110</v>
      </c>
      <c r="C318" s="89" t="s">
        <v>162</v>
      </c>
      <c r="D318" s="94">
        <v>45741</v>
      </c>
      <c r="E318" s="95" t="s">
        <v>20</v>
      </c>
      <c r="F318" s="89">
        <v>0</v>
      </c>
      <c r="I318" s="89" t="s">
        <v>110</v>
      </c>
      <c r="J318" s="89" t="s">
        <v>162</v>
      </c>
      <c r="K318" s="94">
        <v>45741</v>
      </c>
      <c r="L318" s="95" t="s">
        <v>20</v>
      </c>
      <c r="M318" s="89">
        <v>0</v>
      </c>
      <c r="P318" s="89" t="s">
        <v>110</v>
      </c>
      <c r="Q318" s="89" t="s">
        <v>162</v>
      </c>
      <c r="R318" s="94">
        <v>45741</v>
      </c>
      <c r="S318" s="95" t="s">
        <v>20</v>
      </c>
      <c r="T318" s="89">
        <v>0</v>
      </c>
      <c r="W318" s="89" t="s">
        <v>110</v>
      </c>
      <c r="X318" s="89" t="s">
        <v>162</v>
      </c>
      <c r="Y318" s="94">
        <v>45741</v>
      </c>
      <c r="Z318" s="95" t="s">
        <v>20</v>
      </c>
      <c r="AA318" s="89">
        <v>0</v>
      </c>
    </row>
    <row r="319" spans="2:27" s="88" customFormat="1" x14ac:dyDescent="0.3">
      <c r="B319" s="89" t="s">
        <v>110</v>
      </c>
      <c r="C319" s="89" t="s">
        <v>162</v>
      </c>
      <c r="D319" s="94">
        <v>45741</v>
      </c>
      <c r="E319" s="95" t="s">
        <v>95</v>
      </c>
      <c r="F319" s="89">
        <v>0</v>
      </c>
      <c r="I319" s="89" t="s">
        <v>110</v>
      </c>
      <c r="J319" s="89" t="s">
        <v>162</v>
      </c>
      <c r="K319" s="94">
        <v>45741</v>
      </c>
      <c r="L319" s="95" t="s">
        <v>95</v>
      </c>
      <c r="M319" s="89">
        <v>0</v>
      </c>
      <c r="P319" s="89" t="s">
        <v>110</v>
      </c>
      <c r="Q319" s="89" t="s">
        <v>162</v>
      </c>
      <c r="R319" s="94">
        <v>45741</v>
      </c>
      <c r="S319" s="95" t="s">
        <v>95</v>
      </c>
      <c r="T319" s="89">
        <v>0</v>
      </c>
      <c r="W319" s="89" t="s">
        <v>110</v>
      </c>
      <c r="X319" s="89" t="s">
        <v>162</v>
      </c>
      <c r="Y319" s="94">
        <v>45741</v>
      </c>
      <c r="Z319" s="95" t="s">
        <v>95</v>
      </c>
      <c r="AA319" s="89">
        <v>0</v>
      </c>
    </row>
    <row r="320" spans="2:27" s="88" customFormat="1" x14ac:dyDescent="0.3">
      <c r="B320" s="89" t="s">
        <v>110</v>
      </c>
      <c r="C320" s="89" t="s">
        <v>162</v>
      </c>
      <c r="D320" s="94">
        <v>45741</v>
      </c>
      <c r="E320" s="95" t="s">
        <v>100</v>
      </c>
      <c r="F320" s="89">
        <v>0</v>
      </c>
      <c r="I320" s="89" t="s">
        <v>110</v>
      </c>
      <c r="J320" s="89" t="s">
        <v>162</v>
      </c>
      <c r="K320" s="94">
        <v>45741</v>
      </c>
      <c r="L320" s="95" t="s">
        <v>100</v>
      </c>
      <c r="M320" s="89">
        <v>0</v>
      </c>
      <c r="P320" s="89" t="s">
        <v>110</v>
      </c>
      <c r="Q320" s="89" t="s">
        <v>162</v>
      </c>
      <c r="R320" s="94">
        <v>45741</v>
      </c>
      <c r="S320" s="95" t="s">
        <v>100</v>
      </c>
      <c r="T320" s="89">
        <v>0</v>
      </c>
      <c r="W320" s="89" t="s">
        <v>110</v>
      </c>
      <c r="X320" s="89" t="s">
        <v>162</v>
      </c>
      <c r="Y320" s="94">
        <v>45741</v>
      </c>
      <c r="Z320" s="95" t="s">
        <v>100</v>
      </c>
      <c r="AA320" s="89">
        <v>0</v>
      </c>
    </row>
    <row r="321" spans="2:27" s="88" customFormat="1" x14ac:dyDescent="0.3">
      <c r="B321" s="89" t="s">
        <v>110</v>
      </c>
      <c r="C321" s="89" t="s">
        <v>162</v>
      </c>
      <c r="D321" s="94">
        <v>45741</v>
      </c>
      <c r="E321" s="95" t="s">
        <v>103</v>
      </c>
      <c r="F321" s="89">
        <v>0</v>
      </c>
      <c r="I321" s="89" t="s">
        <v>110</v>
      </c>
      <c r="J321" s="89" t="s">
        <v>162</v>
      </c>
      <c r="K321" s="94">
        <v>45741</v>
      </c>
      <c r="L321" s="95" t="s">
        <v>103</v>
      </c>
      <c r="M321" s="89">
        <v>0</v>
      </c>
      <c r="P321" s="89" t="s">
        <v>110</v>
      </c>
      <c r="Q321" s="89" t="s">
        <v>162</v>
      </c>
      <c r="R321" s="94">
        <v>45741</v>
      </c>
      <c r="S321" s="95" t="s">
        <v>103</v>
      </c>
      <c r="T321" s="89">
        <v>0</v>
      </c>
      <c r="W321" s="89" t="s">
        <v>110</v>
      </c>
      <c r="X321" s="89" t="s">
        <v>162</v>
      </c>
      <c r="Y321" s="94">
        <v>45741</v>
      </c>
      <c r="Z321" s="95" t="s">
        <v>103</v>
      </c>
      <c r="AA321" s="89">
        <v>0</v>
      </c>
    </row>
    <row r="322" spans="2:27" s="88" customFormat="1" x14ac:dyDescent="0.3">
      <c r="B322" s="89" t="s">
        <v>110</v>
      </c>
      <c r="C322" s="89" t="s">
        <v>162</v>
      </c>
      <c r="D322" s="94">
        <v>45741</v>
      </c>
      <c r="E322" s="95" t="s">
        <v>97</v>
      </c>
      <c r="F322" s="89">
        <v>0</v>
      </c>
      <c r="I322" s="89" t="s">
        <v>110</v>
      </c>
      <c r="J322" s="89" t="s">
        <v>162</v>
      </c>
      <c r="K322" s="94">
        <v>45741</v>
      </c>
      <c r="L322" s="95" t="s">
        <v>97</v>
      </c>
      <c r="M322" s="89">
        <v>0</v>
      </c>
      <c r="P322" s="89" t="s">
        <v>110</v>
      </c>
      <c r="Q322" s="89" t="s">
        <v>162</v>
      </c>
      <c r="R322" s="94">
        <v>45741</v>
      </c>
      <c r="S322" s="95" t="s">
        <v>97</v>
      </c>
      <c r="T322" s="89">
        <v>0</v>
      </c>
      <c r="W322" s="89" t="s">
        <v>110</v>
      </c>
      <c r="X322" s="89" t="s">
        <v>162</v>
      </c>
      <c r="Y322" s="94">
        <v>45741</v>
      </c>
      <c r="Z322" s="95" t="s">
        <v>97</v>
      </c>
      <c r="AA322" s="89">
        <v>0</v>
      </c>
    </row>
    <row r="323" spans="2:27" s="88" customFormat="1" x14ac:dyDescent="0.3">
      <c r="B323" s="89" t="s">
        <v>110</v>
      </c>
      <c r="C323" s="89" t="s">
        <v>162</v>
      </c>
      <c r="D323" s="94">
        <v>45741</v>
      </c>
      <c r="E323" s="95" t="s">
        <v>96</v>
      </c>
      <c r="F323" s="89">
        <v>0</v>
      </c>
      <c r="I323" s="89" t="s">
        <v>110</v>
      </c>
      <c r="J323" s="89" t="s">
        <v>162</v>
      </c>
      <c r="K323" s="94">
        <v>45741</v>
      </c>
      <c r="L323" s="95" t="s">
        <v>96</v>
      </c>
      <c r="M323" s="89">
        <v>0</v>
      </c>
      <c r="P323" s="89" t="s">
        <v>110</v>
      </c>
      <c r="Q323" s="89" t="s">
        <v>162</v>
      </c>
      <c r="R323" s="94">
        <v>45741</v>
      </c>
      <c r="S323" s="95" t="s">
        <v>96</v>
      </c>
      <c r="T323" s="89">
        <v>0</v>
      </c>
      <c r="W323" s="89" t="s">
        <v>110</v>
      </c>
      <c r="X323" s="89" t="s">
        <v>162</v>
      </c>
      <c r="Y323" s="94">
        <v>45741</v>
      </c>
      <c r="Z323" s="95" t="s">
        <v>96</v>
      </c>
      <c r="AA323" s="89">
        <v>0</v>
      </c>
    </row>
    <row r="324" spans="2:27" s="88" customFormat="1" x14ac:dyDescent="0.3">
      <c r="B324" s="112" t="s">
        <v>110</v>
      </c>
      <c r="C324" s="112" t="s">
        <v>162</v>
      </c>
      <c r="D324" s="94">
        <v>45741</v>
      </c>
      <c r="E324" s="102" t="s">
        <v>161</v>
      </c>
      <c r="F324" s="112">
        <v>67</v>
      </c>
      <c r="I324" s="89" t="s">
        <v>110</v>
      </c>
      <c r="J324" s="89" t="s">
        <v>162</v>
      </c>
      <c r="K324" s="94">
        <v>45741</v>
      </c>
      <c r="L324" s="95" t="s">
        <v>161</v>
      </c>
      <c r="M324" s="89">
        <v>0</v>
      </c>
      <c r="P324" s="89" t="s">
        <v>110</v>
      </c>
      <c r="Q324" s="89" t="s">
        <v>162</v>
      </c>
      <c r="R324" s="94">
        <v>45741</v>
      </c>
      <c r="S324" s="95" t="s">
        <v>161</v>
      </c>
      <c r="T324" s="89">
        <v>0</v>
      </c>
      <c r="W324" s="89" t="s">
        <v>110</v>
      </c>
      <c r="X324" s="89" t="s">
        <v>162</v>
      </c>
      <c r="Y324" s="94">
        <v>45741</v>
      </c>
      <c r="Z324" s="95" t="s">
        <v>161</v>
      </c>
      <c r="AA324" s="89">
        <v>10</v>
      </c>
    </row>
    <row r="325" spans="2:27" s="88" customFormat="1" x14ac:dyDescent="0.3">
      <c r="B325" s="89" t="s">
        <v>110</v>
      </c>
      <c r="C325" s="89" t="s">
        <v>162</v>
      </c>
      <c r="D325" s="94">
        <v>45742</v>
      </c>
      <c r="E325" s="95" t="s">
        <v>93</v>
      </c>
      <c r="F325" s="89">
        <v>0</v>
      </c>
      <c r="I325" s="89" t="s">
        <v>110</v>
      </c>
      <c r="J325" s="89" t="s">
        <v>162</v>
      </c>
      <c r="K325" s="94">
        <v>45742</v>
      </c>
      <c r="L325" s="95" t="s">
        <v>93</v>
      </c>
      <c r="M325" s="89">
        <v>0</v>
      </c>
      <c r="P325" s="89" t="s">
        <v>110</v>
      </c>
      <c r="Q325" s="89" t="s">
        <v>162</v>
      </c>
      <c r="R325" s="94">
        <v>45742</v>
      </c>
      <c r="S325" s="95" t="s">
        <v>93</v>
      </c>
      <c r="T325" s="89">
        <v>0</v>
      </c>
      <c r="W325" s="89" t="s">
        <v>110</v>
      </c>
      <c r="X325" s="89" t="s">
        <v>162</v>
      </c>
      <c r="Y325" s="94">
        <v>45742</v>
      </c>
      <c r="Z325" s="95" t="s">
        <v>93</v>
      </c>
      <c r="AA325" s="89">
        <v>0</v>
      </c>
    </row>
    <row r="326" spans="2:27" s="88" customFormat="1" x14ac:dyDescent="0.3">
      <c r="B326" s="89" t="s">
        <v>110</v>
      </c>
      <c r="C326" s="89" t="s">
        <v>162</v>
      </c>
      <c r="D326" s="94">
        <v>45742</v>
      </c>
      <c r="E326" s="95" t="s">
        <v>17</v>
      </c>
      <c r="F326" s="89">
        <v>0</v>
      </c>
      <c r="I326" s="89" t="s">
        <v>110</v>
      </c>
      <c r="J326" s="89" t="s">
        <v>162</v>
      </c>
      <c r="K326" s="94">
        <v>45742</v>
      </c>
      <c r="L326" s="95" t="s">
        <v>17</v>
      </c>
      <c r="M326" s="89">
        <v>0</v>
      </c>
      <c r="P326" s="89" t="s">
        <v>110</v>
      </c>
      <c r="Q326" s="89" t="s">
        <v>162</v>
      </c>
      <c r="R326" s="94">
        <v>45742</v>
      </c>
      <c r="S326" s="95" t="s">
        <v>17</v>
      </c>
      <c r="T326" s="89">
        <v>0</v>
      </c>
      <c r="W326" s="89" t="s">
        <v>110</v>
      </c>
      <c r="X326" s="89" t="s">
        <v>162</v>
      </c>
      <c r="Y326" s="94">
        <v>45742</v>
      </c>
      <c r="Z326" s="95" t="s">
        <v>17</v>
      </c>
      <c r="AA326" s="89">
        <v>0</v>
      </c>
    </row>
    <row r="327" spans="2:27" s="88" customFormat="1" x14ac:dyDescent="0.3">
      <c r="B327" s="89" t="s">
        <v>110</v>
      </c>
      <c r="C327" s="89" t="s">
        <v>162</v>
      </c>
      <c r="D327" s="94">
        <v>45742</v>
      </c>
      <c r="E327" s="95" t="s">
        <v>92</v>
      </c>
      <c r="F327" s="89">
        <v>0</v>
      </c>
      <c r="I327" s="89" t="s">
        <v>110</v>
      </c>
      <c r="J327" s="89" t="s">
        <v>162</v>
      </c>
      <c r="K327" s="94">
        <v>45742</v>
      </c>
      <c r="L327" s="95" t="s">
        <v>92</v>
      </c>
      <c r="M327" s="89">
        <v>0</v>
      </c>
      <c r="P327" s="89" t="s">
        <v>110</v>
      </c>
      <c r="Q327" s="89" t="s">
        <v>162</v>
      </c>
      <c r="R327" s="94">
        <v>45742</v>
      </c>
      <c r="S327" s="95" t="s">
        <v>92</v>
      </c>
      <c r="T327" s="89">
        <v>0</v>
      </c>
      <c r="W327" s="89" t="s">
        <v>110</v>
      </c>
      <c r="X327" s="89" t="s">
        <v>162</v>
      </c>
      <c r="Y327" s="94">
        <v>45742</v>
      </c>
      <c r="Z327" s="95" t="s">
        <v>92</v>
      </c>
      <c r="AA327" s="89">
        <v>0</v>
      </c>
    </row>
    <row r="328" spans="2:27" s="88" customFormat="1" x14ac:dyDescent="0.3">
      <c r="B328" s="89" t="s">
        <v>110</v>
      </c>
      <c r="C328" s="89" t="s">
        <v>162</v>
      </c>
      <c r="D328" s="94">
        <v>45742</v>
      </c>
      <c r="E328" s="95" t="s">
        <v>16</v>
      </c>
      <c r="F328" s="89">
        <v>0</v>
      </c>
      <c r="I328" s="89" t="s">
        <v>110</v>
      </c>
      <c r="J328" s="89" t="s">
        <v>162</v>
      </c>
      <c r="K328" s="94">
        <v>45742</v>
      </c>
      <c r="L328" s="95" t="s">
        <v>16</v>
      </c>
      <c r="M328" s="89">
        <v>0</v>
      </c>
      <c r="P328" s="89" t="s">
        <v>110</v>
      </c>
      <c r="Q328" s="89" t="s">
        <v>162</v>
      </c>
      <c r="R328" s="94">
        <v>45742</v>
      </c>
      <c r="S328" s="95" t="s">
        <v>16</v>
      </c>
      <c r="T328" s="89">
        <v>0</v>
      </c>
      <c r="W328" s="89" t="s">
        <v>110</v>
      </c>
      <c r="X328" s="89" t="s">
        <v>162</v>
      </c>
      <c r="Y328" s="94">
        <v>45742</v>
      </c>
      <c r="Z328" s="95" t="s">
        <v>16</v>
      </c>
      <c r="AA328" s="89">
        <v>0</v>
      </c>
    </row>
    <row r="329" spans="2:27" s="88" customFormat="1" x14ac:dyDescent="0.3">
      <c r="B329" s="89" t="s">
        <v>110</v>
      </c>
      <c r="C329" s="89" t="s">
        <v>162</v>
      </c>
      <c r="D329" s="94">
        <v>45742</v>
      </c>
      <c r="E329" s="95" t="s">
        <v>20</v>
      </c>
      <c r="F329" s="89">
        <v>0</v>
      </c>
      <c r="I329" s="89" t="s">
        <v>110</v>
      </c>
      <c r="J329" s="89" t="s">
        <v>162</v>
      </c>
      <c r="K329" s="94">
        <v>45742</v>
      </c>
      <c r="L329" s="95" t="s">
        <v>20</v>
      </c>
      <c r="M329" s="89">
        <v>0</v>
      </c>
      <c r="P329" s="89" t="s">
        <v>110</v>
      </c>
      <c r="Q329" s="89" t="s">
        <v>162</v>
      </c>
      <c r="R329" s="94">
        <v>45742</v>
      </c>
      <c r="S329" s="95" t="s">
        <v>20</v>
      </c>
      <c r="T329" s="89">
        <v>0</v>
      </c>
      <c r="W329" s="89" t="s">
        <v>110</v>
      </c>
      <c r="X329" s="89" t="s">
        <v>162</v>
      </c>
      <c r="Y329" s="94">
        <v>45742</v>
      </c>
      <c r="Z329" s="95" t="s">
        <v>20</v>
      </c>
      <c r="AA329" s="89">
        <v>0</v>
      </c>
    </row>
    <row r="330" spans="2:27" s="88" customFormat="1" x14ac:dyDescent="0.3">
      <c r="B330" s="89" t="s">
        <v>110</v>
      </c>
      <c r="C330" s="89" t="s">
        <v>162</v>
      </c>
      <c r="D330" s="94">
        <v>45742</v>
      </c>
      <c r="E330" s="95" t="s">
        <v>95</v>
      </c>
      <c r="F330" s="89">
        <v>0</v>
      </c>
      <c r="I330" s="89" t="s">
        <v>110</v>
      </c>
      <c r="J330" s="89" t="s">
        <v>162</v>
      </c>
      <c r="K330" s="94">
        <v>45742</v>
      </c>
      <c r="L330" s="95" t="s">
        <v>95</v>
      </c>
      <c r="M330" s="89">
        <v>0</v>
      </c>
      <c r="P330" s="89" t="s">
        <v>110</v>
      </c>
      <c r="Q330" s="89" t="s">
        <v>162</v>
      </c>
      <c r="R330" s="94">
        <v>45742</v>
      </c>
      <c r="S330" s="95" t="s">
        <v>95</v>
      </c>
      <c r="T330" s="89">
        <v>0</v>
      </c>
      <c r="W330" s="89" t="s">
        <v>110</v>
      </c>
      <c r="X330" s="89" t="s">
        <v>162</v>
      </c>
      <c r="Y330" s="94">
        <v>45742</v>
      </c>
      <c r="Z330" s="95" t="s">
        <v>95</v>
      </c>
      <c r="AA330" s="89">
        <v>0</v>
      </c>
    </row>
    <row r="331" spans="2:27" s="88" customFormat="1" x14ac:dyDescent="0.3">
      <c r="B331" s="89" t="s">
        <v>110</v>
      </c>
      <c r="C331" s="89" t="s">
        <v>162</v>
      </c>
      <c r="D331" s="94">
        <v>45742</v>
      </c>
      <c r="E331" s="95" t="s">
        <v>100</v>
      </c>
      <c r="F331" s="89">
        <v>0</v>
      </c>
      <c r="I331" s="89" t="s">
        <v>110</v>
      </c>
      <c r="J331" s="89" t="s">
        <v>162</v>
      </c>
      <c r="K331" s="94">
        <v>45742</v>
      </c>
      <c r="L331" s="95" t="s">
        <v>100</v>
      </c>
      <c r="M331" s="89">
        <v>0</v>
      </c>
      <c r="P331" s="89" t="s">
        <v>110</v>
      </c>
      <c r="Q331" s="89" t="s">
        <v>162</v>
      </c>
      <c r="R331" s="94">
        <v>45742</v>
      </c>
      <c r="S331" s="95" t="s">
        <v>100</v>
      </c>
      <c r="T331" s="89">
        <v>0</v>
      </c>
      <c r="W331" s="89" t="s">
        <v>110</v>
      </c>
      <c r="X331" s="89" t="s">
        <v>162</v>
      </c>
      <c r="Y331" s="94">
        <v>45742</v>
      </c>
      <c r="Z331" s="95" t="s">
        <v>100</v>
      </c>
      <c r="AA331" s="89">
        <v>0</v>
      </c>
    </row>
    <row r="332" spans="2:27" s="88" customFormat="1" x14ac:dyDescent="0.3">
      <c r="B332" s="89" t="s">
        <v>110</v>
      </c>
      <c r="C332" s="89" t="s">
        <v>162</v>
      </c>
      <c r="D332" s="94">
        <v>45742</v>
      </c>
      <c r="E332" s="95" t="s">
        <v>103</v>
      </c>
      <c r="F332" s="89">
        <v>0</v>
      </c>
      <c r="I332" s="89" t="s">
        <v>110</v>
      </c>
      <c r="J332" s="89" t="s">
        <v>162</v>
      </c>
      <c r="K332" s="94">
        <v>45742</v>
      </c>
      <c r="L332" s="95" t="s">
        <v>103</v>
      </c>
      <c r="M332" s="89">
        <v>0</v>
      </c>
      <c r="P332" s="89" t="s">
        <v>110</v>
      </c>
      <c r="Q332" s="89" t="s">
        <v>162</v>
      </c>
      <c r="R332" s="94">
        <v>45742</v>
      </c>
      <c r="S332" s="95" t="s">
        <v>103</v>
      </c>
      <c r="T332" s="89">
        <v>0</v>
      </c>
      <c r="W332" s="89" t="s">
        <v>110</v>
      </c>
      <c r="X332" s="89" t="s">
        <v>162</v>
      </c>
      <c r="Y332" s="94">
        <v>45742</v>
      </c>
      <c r="Z332" s="95" t="s">
        <v>103</v>
      </c>
      <c r="AA332" s="89">
        <v>0</v>
      </c>
    </row>
    <row r="333" spans="2:27" s="88" customFormat="1" x14ac:dyDescent="0.3">
      <c r="B333" s="89" t="s">
        <v>110</v>
      </c>
      <c r="C333" s="89" t="s">
        <v>162</v>
      </c>
      <c r="D333" s="94">
        <v>45742</v>
      </c>
      <c r="E333" s="95" t="s">
        <v>97</v>
      </c>
      <c r="F333" s="89">
        <v>0</v>
      </c>
      <c r="I333" s="89" t="s">
        <v>110</v>
      </c>
      <c r="J333" s="89" t="s">
        <v>162</v>
      </c>
      <c r="K333" s="94">
        <v>45742</v>
      </c>
      <c r="L333" s="95" t="s">
        <v>97</v>
      </c>
      <c r="M333" s="89">
        <v>0</v>
      </c>
      <c r="P333" s="89" t="s">
        <v>110</v>
      </c>
      <c r="Q333" s="89" t="s">
        <v>162</v>
      </c>
      <c r="R333" s="94">
        <v>45742</v>
      </c>
      <c r="S333" s="95" t="s">
        <v>97</v>
      </c>
      <c r="T333" s="89">
        <v>0</v>
      </c>
      <c r="W333" s="89" t="s">
        <v>110</v>
      </c>
      <c r="X333" s="89" t="s">
        <v>162</v>
      </c>
      <c r="Y333" s="94">
        <v>45742</v>
      </c>
      <c r="Z333" s="95" t="s">
        <v>97</v>
      </c>
      <c r="AA333" s="89">
        <v>0</v>
      </c>
    </row>
    <row r="334" spans="2:27" s="88" customFormat="1" x14ac:dyDescent="0.3">
      <c r="B334" s="89" t="s">
        <v>110</v>
      </c>
      <c r="C334" s="89" t="s">
        <v>162</v>
      </c>
      <c r="D334" s="94">
        <v>45742</v>
      </c>
      <c r="E334" s="95" t="s">
        <v>96</v>
      </c>
      <c r="F334" s="89">
        <v>0</v>
      </c>
      <c r="I334" s="89" t="s">
        <v>110</v>
      </c>
      <c r="J334" s="89" t="s">
        <v>162</v>
      </c>
      <c r="K334" s="94">
        <v>45742</v>
      </c>
      <c r="L334" s="95" t="s">
        <v>96</v>
      </c>
      <c r="M334" s="89">
        <v>0</v>
      </c>
      <c r="P334" s="89" t="s">
        <v>110</v>
      </c>
      <c r="Q334" s="89" t="s">
        <v>162</v>
      </c>
      <c r="R334" s="94">
        <v>45742</v>
      </c>
      <c r="S334" s="95" t="s">
        <v>96</v>
      </c>
      <c r="T334" s="89">
        <v>0</v>
      </c>
      <c r="W334" s="89" t="s">
        <v>110</v>
      </c>
      <c r="X334" s="89" t="s">
        <v>162</v>
      </c>
      <c r="Y334" s="94">
        <v>45742</v>
      </c>
      <c r="Z334" s="95" t="s">
        <v>96</v>
      </c>
      <c r="AA334" s="89">
        <v>0</v>
      </c>
    </row>
    <row r="335" spans="2:27" s="88" customFormat="1" x14ac:dyDescent="0.3">
      <c r="B335" s="112" t="s">
        <v>110</v>
      </c>
      <c r="C335" s="112" t="s">
        <v>162</v>
      </c>
      <c r="D335" s="94">
        <v>45742</v>
      </c>
      <c r="E335" s="102" t="s">
        <v>161</v>
      </c>
      <c r="F335" s="112">
        <v>100</v>
      </c>
      <c r="I335" s="89" t="s">
        <v>110</v>
      </c>
      <c r="J335" s="89" t="s">
        <v>162</v>
      </c>
      <c r="K335" s="94">
        <v>45742</v>
      </c>
      <c r="L335" s="95" t="s">
        <v>161</v>
      </c>
      <c r="M335" s="89">
        <v>10</v>
      </c>
      <c r="P335" s="89" t="s">
        <v>110</v>
      </c>
      <c r="Q335" s="89" t="s">
        <v>162</v>
      </c>
      <c r="R335" s="94">
        <v>45742</v>
      </c>
      <c r="S335" s="95" t="s">
        <v>161</v>
      </c>
      <c r="T335" s="89">
        <v>25</v>
      </c>
      <c r="W335" s="89" t="s">
        <v>110</v>
      </c>
      <c r="X335" s="89" t="s">
        <v>162</v>
      </c>
      <c r="Y335" s="94">
        <v>45742</v>
      </c>
      <c r="Z335" s="95" t="s">
        <v>161</v>
      </c>
      <c r="AA335" s="89">
        <v>7</v>
      </c>
    </row>
    <row r="336" spans="2:27" s="88" customFormat="1" x14ac:dyDescent="0.3">
      <c r="B336" s="89" t="s">
        <v>110</v>
      </c>
      <c r="C336" s="89" t="s">
        <v>162</v>
      </c>
      <c r="D336" s="94">
        <v>45743</v>
      </c>
      <c r="E336" s="95" t="s">
        <v>93</v>
      </c>
      <c r="F336" s="89">
        <v>0</v>
      </c>
      <c r="I336" s="89" t="s">
        <v>110</v>
      </c>
      <c r="J336" s="89" t="s">
        <v>162</v>
      </c>
      <c r="K336" s="94">
        <v>45743</v>
      </c>
      <c r="L336" s="95" t="s">
        <v>93</v>
      </c>
      <c r="M336" s="89">
        <v>0</v>
      </c>
      <c r="P336" s="89" t="s">
        <v>110</v>
      </c>
      <c r="Q336" s="89" t="s">
        <v>162</v>
      </c>
      <c r="R336" s="94">
        <v>45743</v>
      </c>
      <c r="S336" s="95" t="s">
        <v>93</v>
      </c>
      <c r="T336" s="89">
        <v>0</v>
      </c>
      <c r="W336" s="89" t="s">
        <v>110</v>
      </c>
      <c r="X336" s="89" t="s">
        <v>162</v>
      </c>
      <c r="Y336" s="94">
        <v>45743</v>
      </c>
      <c r="Z336" s="95" t="s">
        <v>93</v>
      </c>
      <c r="AA336" s="89">
        <v>0</v>
      </c>
    </row>
    <row r="337" spans="2:27" s="88" customFormat="1" x14ac:dyDescent="0.3">
      <c r="B337" s="89" t="s">
        <v>110</v>
      </c>
      <c r="C337" s="89" t="s">
        <v>162</v>
      </c>
      <c r="D337" s="94">
        <v>45743</v>
      </c>
      <c r="E337" s="95" t="s">
        <v>17</v>
      </c>
      <c r="F337" s="89">
        <v>0</v>
      </c>
      <c r="I337" s="89" t="s">
        <v>110</v>
      </c>
      <c r="J337" s="89" t="s">
        <v>162</v>
      </c>
      <c r="K337" s="94">
        <v>45743</v>
      </c>
      <c r="L337" s="95" t="s">
        <v>17</v>
      </c>
      <c r="M337" s="89">
        <v>0</v>
      </c>
      <c r="P337" s="89" t="s">
        <v>110</v>
      </c>
      <c r="Q337" s="89" t="s">
        <v>162</v>
      </c>
      <c r="R337" s="94">
        <v>45743</v>
      </c>
      <c r="S337" s="95" t="s">
        <v>17</v>
      </c>
      <c r="T337" s="89">
        <v>0</v>
      </c>
      <c r="W337" s="89" t="s">
        <v>110</v>
      </c>
      <c r="X337" s="89" t="s">
        <v>162</v>
      </c>
      <c r="Y337" s="94">
        <v>45743</v>
      </c>
      <c r="Z337" s="95" t="s">
        <v>17</v>
      </c>
      <c r="AA337" s="89">
        <v>0</v>
      </c>
    </row>
    <row r="338" spans="2:27" s="88" customFormat="1" x14ac:dyDescent="0.3">
      <c r="B338" s="89" t="s">
        <v>110</v>
      </c>
      <c r="C338" s="89" t="s">
        <v>162</v>
      </c>
      <c r="D338" s="94">
        <v>45743</v>
      </c>
      <c r="E338" s="95" t="s">
        <v>92</v>
      </c>
      <c r="F338" s="89">
        <v>0</v>
      </c>
      <c r="I338" s="89" t="s">
        <v>110</v>
      </c>
      <c r="J338" s="89" t="s">
        <v>162</v>
      </c>
      <c r="K338" s="94">
        <v>45743</v>
      </c>
      <c r="L338" s="95" t="s">
        <v>92</v>
      </c>
      <c r="M338" s="89">
        <v>0</v>
      </c>
      <c r="P338" s="89" t="s">
        <v>110</v>
      </c>
      <c r="Q338" s="89" t="s">
        <v>162</v>
      </c>
      <c r="R338" s="94">
        <v>45743</v>
      </c>
      <c r="S338" s="95" t="s">
        <v>92</v>
      </c>
      <c r="T338" s="89">
        <v>0</v>
      </c>
      <c r="W338" s="89" t="s">
        <v>110</v>
      </c>
      <c r="X338" s="89" t="s">
        <v>162</v>
      </c>
      <c r="Y338" s="94">
        <v>45743</v>
      </c>
      <c r="Z338" s="95" t="s">
        <v>92</v>
      </c>
      <c r="AA338" s="89">
        <v>0</v>
      </c>
    </row>
    <row r="339" spans="2:27" s="88" customFormat="1" x14ac:dyDescent="0.3">
      <c r="B339" s="89" t="s">
        <v>110</v>
      </c>
      <c r="C339" s="89" t="s">
        <v>162</v>
      </c>
      <c r="D339" s="94">
        <v>45743</v>
      </c>
      <c r="E339" s="95" t="s">
        <v>16</v>
      </c>
      <c r="F339" s="89">
        <v>0</v>
      </c>
      <c r="I339" s="89" t="s">
        <v>110</v>
      </c>
      <c r="J339" s="89" t="s">
        <v>162</v>
      </c>
      <c r="K339" s="94">
        <v>45743</v>
      </c>
      <c r="L339" s="95" t="s">
        <v>16</v>
      </c>
      <c r="M339" s="89">
        <v>0</v>
      </c>
      <c r="P339" s="89" t="s">
        <v>110</v>
      </c>
      <c r="Q339" s="89" t="s">
        <v>162</v>
      </c>
      <c r="R339" s="94">
        <v>45743</v>
      </c>
      <c r="S339" s="95" t="s">
        <v>16</v>
      </c>
      <c r="T339" s="89">
        <v>0</v>
      </c>
      <c r="W339" s="89" t="s">
        <v>110</v>
      </c>
      <c r="X339" s="89" t="s">
        <v>162</v>
      </c>
      <c r="Y339" s="94">
        <v>45743</v>
      </c>
      <c r="Z339" s="95" t="s">
        <v>16</v>
      </c>
      <c r="AA339" s="89">
        <v>0</v>
      </c>
    </row>
    <row r="340" spans="2:27" s="88" customFormat="1" x14ac:dyDescent="0.3">
      <c r="B340" s="89" t="s">
        <v>110</v>
      </c>
      <c r="C340" s="89" t="s">
        <v>162</v>
      </c>
      <c r="D340" s="94">
        <v>45743</v>
      </c>
      <c r="E340" s="95" t="s">
        <v>20</v>
      </c>
      <c r="F340" s="89">
        <v>0</v>
      </c>
      <c r="I340" s="89" t="s">
        <v>110</v>
      </c>
      <c r="J340" s="89" t="s">
        <v>162</v>
      </c>
      <c r="K340" s="94">
        <v>45743</v>
      </c>
      <c r="L340" s="95" t="s">
        <v>20</v>
      </c>
      <c r="M340" s="89">
        <v>0</v>
      </c>
      <c r="P340" s="89" t="s">
        <v>110</v>
      </c>
      <c r="Q340" s="89" t="s">
        <v>162</v>
      </c>
      <c r="R340" s="94">
        <v>45743</v>
      </c>
      <c r="S340" s="95" t="s">
        <v>20</v>
      </c>
      <c r="T340" s="89">
        <v>0</v>
      </c>
      <c r="W340" s="89" t="s">
        <v>110</v>
      </c>
      <c r="X340" s="89" t="s">
        <v>162</v>
      </c>
      <c r="Y340" s="94">
        <v>45743</v>
      </c>
      <c r="Z340" s="95" t="s">
        <v>20</v>
      </c>
      <c r="AA340" s="89">
        <v>0</v>
      </c>
    </row>
    <row r="341" spans="2:27" s="88" customFormat="1" x14ac:dyDescent="0.3">
      <c r="B341" s="89" t="s">
        <v>110</v>
      </c>
      <c r="C341" s="89" t="s">
        <v>162</v>
      </c>
      <c r="D341" s="94">
        <v>45743</v>
      </c>
      <c r="E341" s="95" t="s">
        <v>95</v>
      </c>
      <c r="F341" s="89">
        <v>0</v>
      </c>
      <c r="I341" s="89" t="s">
        <v>110</v>
      </c>
      <c r="J341" s="89" t="s">
        <v>162</v>
      </c>
      <c r="K341" s="94">
        <v>45743</v>
      </c>
      <c r="L341" s="95" t="s">
        <v>95</v>
      </c>
      <c r="M341" s="89">
        <v>0</v>
      </c>
      <c r="P341" s="89" t="s">
        <v>110</v>
      </c>
      <c r="Q341" s="89" t="s">
        <v>162</v>
      </c>
      <c r="R341" s="94">
        <v>45743</v>
      </c>
      <c r="S341" s="95" t="s">
        <v>95</v>
      </c>
      <c r="T341" s="89">
        <v>0</v>
      </c>
      <c r="W341" s="89" t="s">
        <v>110</v>
      </c>
      <c r="X341" s="89" t="s">
        <v>162</v>
      </c>
      <c r="Y341" s="94">
        <v>45743</v>
      </c>
      <c r="Z341" s="95" t="s">
        <v>95</v>
      </c>
      <c r="AA341" s="89">
        <v>0</v>
      </c>
    </row>
    <row r="342" spans="2:27" s="88" customFormat="1" x14ac:dyDescent="0.3">
      <c r="B342" s="89" t="s">
        <v>110</v>
      </c>
      <c r="C342" s="89" t="s">
        <v>162</v>
      </c>
      <c r="D342" s="94">
        <v>45743</v>
      </c>
      <c r="E342" s="95" t="s">
        <v>100</v>
      </c>
      <c r="F342" s="89">
        <v>0</v>
      </c>
      <c r="I342" s="89" t="s">
        <v>110</v>
      </c>
      <c r="J342" s="89" t="s">
        <v>162</v>
      </c>
      <c r="K342" s="94">
        <v>45743</v>
      </c>
      <c r="L342" s="95" t="s">
        <v>100</v>
      </c>
      <c r="M342" s="89">
        <v>0</v>
      </c>
      <c r="P342" s="89" t="s">
        <v>110</v>
      </c>
      <c r="Q342" s="89" t="s">
        <v>162</v>
      </c>
      <c r="R342" s="94">
        <v>45743</v>
      </c>
      <c r="S342" s="95" t="s">
        <v>100</v>
      </c>
      <c r="T342" s="89">
        <v>0</v>
      </c>
      <c r="W342" s="89" t="s">
        <v>110</v>
      </c>
      <c r="X342" s="89" t="s">
        <v>162</v>
      </c>
      <c r="Y342" s="94">
        <v>45743</v>
      </c>
      <c r="Z342" s="95" t="s">
        <v>100</v>
      </c>
      <c r="AA342" s="89">
        <v>0</v>
      </c>
    </row>
    <row r="343" spans="2:27" s="88" customFormat="1" x14ac:dyDescent="0.3">
      <c r="B343" s="89" t="s">
        <v>110</v>
      </c>
      <c r="C343" s="89" t="s">
        <v>162</v>
      </c>
      <c r="D343" s="94">
        <v>45743</v>
      </c>
      <c r="E343" s="95" t="s">
        <v>103</v>
      </c>
      <c r="F343" s="89">
        <v>0</v>
      </c>
      <c r="I343" s="89" t="s">
        <v>110</v>
      </c>
      <c r="J343" s="89" t="s">
        <v>162</v>
      </c>
      <c r="K343" s="94">
        <v>45743</v>
      </c>
      <c r="L343" s="95" t="s">
        <v>103</v>
      </c>
      <c r="M343" s="89">
        <v>0</v>
      </c>
      <c r="P343" s="89" t="s">
        <v>110</v>
      </c>
      <c r="Q343" s="89" t="s">
        <v>162</v>
      </c>
      <c r="R343" s="94">
        <v>45743</v>
      </c>
      <c r="S343" s="95" t="s">
        <v>103</v>
      </c>
      <c r="T343" s="89">
        <v>0</v>
      </c>
      <c r="W343" s="89" t="s">
        <v>110</v>
      </c>
      <c r="X343" s="89" t="s">
        <v>162</v>
      </c>
      <c r="Y343" s="94">
        <v>45743</v>
      </c>
      <c r="Z343" s="95" t="s">
        <v>103</v>
      </c>
      <c r="AA343" s="89">
        <v>0</v>
      </c>
    </row>
    <row r="344" spans="2:27" s="88" customFormat="1" x14ac:dyDescent="0.3">
      <c r="B344" s="89" t="s">
        <v>110</v>
      </c>
      <c r="C344" s="89" t="s">
        <v>162</v>
      </c>
      <c r="D344" s="94">
        <v>45743</v>
      </c>
      <c r="E344" s="95" t="s">
        <v>97</v>
      </c>
      <c r="F344" s="89">
        <v>0</v>
      </c>
      <c r="I344" s="89" t="s">
        <v>110</v>
      </c>
      <c r="J344" s="89" t="s">
        <v>162</v>
      </c>
      <c r="K344" s="94">
        <v>45743</v>
      </c>
      <c r="L344" s="95" t="s">
        <v>97</v>
      </c>
      <c r="M344" s="89">
        <v>0</v>
      </c>
      <c r="P344" s="89" t="s">
        <v>110</v>
      </c>
      <c r="Q344" s="89" t="s">
        <v>162</v>
      </c>
      <c r="R344" s="94">
        <v>45743</v>
      </c>
      <c r="S344" s="95" t="s">
        <v>97</v>
      </c>
      <c r="T344" s="89">
        <v>0</v>
      </c>
      <c r="W344" s="89" t="s">
        <v>110</v>
      </c>
      <c r="X344" s="89" t="s">
        <v>162</v>
      </c>
      <c r="Y344" s="94">
        <v>45743</v>
      </c>
      <c r="Z344" s="95" t="s">
        <v>97</v>
      </c>
      <c r="AA344" s="89">
        <v>0</v>
      </c>
    </row>
    <row r="345" spans="2:27" s="88" customFormat="1" x14ac:dyDescent="0.3">
      <c r="B345" s="89" t="s">
        <v>110</v>
      </c>
      <c r="C345" s="89" t="s">
        <v>162</v>
      </c>
      <c r="D345" s="94">
        <v>45743</v>
      </c>
      <c r="E345" s="95" t="s">
        <v>96</v>
      </c>
      <c r="F345" s="89">
        <v>0</v>
      </c>
      <c r="I345" s="89" t="s">
        <v>110</v>
      </c>
      <c r="J345" s="89" t="s">
        <v>162</v>
      </c>
      <c r="K345" s="94">
        <v>45743</v>
      </c>
      <c r="L345" s="95" t="s">
        <v>96</v>
      </c>
      <c r="M345" s="89">
        <v>0</v>
      </c>
      <c r="P345" s="89" t="s">
        <v>110</v>
      </c>
      <c r="Q345" s="89" t="s">
        <v>162</v>
      </c>
      <c r="R345" s="94">
        <v>45743</v>
      </c>
      <c r="S345" s="95" t="s">
        <v>96</v>
      </c>
      <c r="T345" s="89">
        <v>0</v>
      </c>
      <c r="W345" s="89" t="s">
        <v>110</v>
      </c>
      <c r="X345" s="89" t="s">
        <v>162</v>
      </c>
      <c r="Y345" s="94">
        <v>45743</v>
      </c>
      <c r="Z345" s="95" t="s">
        <v>96</v>
      </c>
      <c r="AA345" s="89">
        <v>0</v>
      </c>
    </row>
    <row r="346" spans="2:27" s="88" customFormat="1" x14ac:dyDescent="0.3">
      <c r="B346" s="112" t="s">
        <v>110</v>
      </c>
      <c r="C346" s="112" t="s">
        <v>162</v>
      </c>
      <c r="D346" s="94">
        <v>45743</v>
      </c>
      <c r="E346" s="102" t="s">
        <v>161</v>
      </c>
      <c r="F346" s="112">
        <v>43</v>
      </c>
      <c r="I346" s="112" t="s">
        <v>110</v>
      </c>
      <c r="J346" s="112" t="s">
        <v>162</v>
      </c>
      <c r="K346" s="113">
        <v>45743</v>
      </c>
      <c r="L346" s="102" t="s">
        <v>161</v>
      </c>
      <c r="M346" s="112">
        <v>29</v>
      </c>
      <c r="P346" s="112" t="s">
        <v>110</v>
      </c>
      <c r="Q346" s="112" t="s">
        <v>162</v>
      </c>
      <c r="R346" s="113">
        <v>45743</v>
      </c>
      <c r="S346" s="102" t="s">
        <v>161</v>
      </c>
      <c r="T346" s="112">
        <v>4</v>
      </c>
      <c r="W346" s="112" t="s">
        <v>110</v>
      </c>
      <c r="X346" s="112" t="s">
        <v>162</v>
      </c>
      <c r="Y346" s="113">
        <v>45743</v>
      </c>
      <c r="Z346" s="102" t="s">
        <v>161</v>
      </c>
      <c r="AA346" s="112">
        <v>5</v>
      </c>
    </row>
    <row r="347" spans="2:27" s="88" customFormat="1" x14ac:dyDescent="0.3">
      <c r="B347" s="89" t="s">
        <v>110</v>
      </c>
      <c r="C347" s="89" t="s">
        <v>163</v>
      </c>
      <c r="D347" s="94">
        <v>45747</v>
      </c>
      <c r="E347" s="95" t="s">
        <v>93</v>
      </c>
      <c r="F347" s="89">
        <v>0</v>
      </c>
      <c r="I347" s="89" t="s">
        <v>110</v>
      </c>
      <c r="J347" s="89" t="s">
        <v>163</v>
      </c>
      <c r="K347" s="94">
        <v>45747</v>
      </c>
      <c r="L347" s="95" t="s">
        <v>93</v>
      </c>
      <c r="M347" s="89">
        <v>0</v>
      </c>
      <c r="P347" s="89" t="s">
        <v>110</v>
      </c>
      <c r="Q347" s="89" t="s">
        <v>163</v>
      </c>
      <c r="R347" s="94">
        <v>45747</v>
      </c>
      <c r="S347" s="95" t="s">
        <v>93</v>
      </c>
      <c r="T347" s="89">
        <v>0</v>
      </c>
      <c r="W347" s="89" t="s">
        <v>110</v>
      </c>
      <c r="X347" s="89" t="s">
        <v>163</v>
      </c>
      <c r="Y347" s="94">
        <v>45747</v>
      </c>
      <c r="Z347" s="95" t="s">
        <v>93</v>
      </c>
      <c r="AA347" s="89">
        <v>0</v>
      </c>
    </row>
    <row r="348" spans="2:27" s="88" customFormat="1" x14ac:dyDescent="0.3">
      <c r="B348" s="89" t="s">
        <v>110</v>
      </c>
      <c r="C348" s="89" t="s">
        <v>163</v>
      </c>
      <c r="D348" s="94">
        <v>45747</v>
      </c>
      <c r="E348" s="95" t="s">
        <v>17</v>
      </c>
      <c r="F348" s="89">
        <v>0</v>
      </c>
      <c r="I348" s="89" t="s">
        <v>110</v>
      </c>
      <c r="J348" s="89" t="s">
        <v>163</v>
      </c>
      <c r="K348" s="94">
        <v>45747</v>
      </c>
      <c r="L348" s="95" t="s">
        <v>17</v>
      </c>
      <c r="M348" s="89">
        <v>0</v>
      </c>
      <c r="P348" s="89" t="s">
        <v>110</v>
      </c>
      <c r="Q348" s="89" t="s">
        <v>163</v>
      </c>
      <c r="R348" s="94">
        <v>45747</v>
      </c>
      <c r="S348" s="95" t="s">
        <v>17</v>
      </c>
      <c r="T348" s="89">
        <v>0</v>
      </c>
      <c r="W348" s="89" t="s">
        <v>110</v>
      </c>
      <c r="X348" s="89" t="s">
        <v>163</v>
      </c>
      <c r="Y348" s="94">
        <v>45747</v>
      </c>
      <c r="Z348" s="95" t="s">
        <v>17</v>
      </c>
      <c r="AA348" s="89">
        <v>0</v>
      </c>
    </row>
    <row r="349" spans="2:27" s="88" customFormat="1" x14ac:dyDescent="0.3">
      <c r="B349" s="89" t="s">
        <v>110</v>
      </c>
      <c r="C349" s="89" t="s">
        <v>163</v>
      </c>
      <c r="D349" s="94">
        <v>45747</v>
      </c>
      <c r="E349" s="95" t="s">
        <v>92</v>
      </c>
      <c r="F349" s="89">
        <v>0</v>
      </c>
      <c r="I349" s="89" t="s">
        <v>110</v>
      </c>
      <c r="J349" s="89" t="s">
        <v>163</v>
      </c>
      <c r="K349" s="94">
        <v>45747</v>
      </c>
      <c r="L349" s="95" t="s">
        <v>92</v>
      </c>
      <c r="M349" s="89">
        <v>100</v>
      </c>
      <c r="P349" s="89" t="s">
        <v>110</v>
      </c>
      <c r="Q349" s="89" t="s">
        <v>163</v>
      </c>
      <c r="R349" s="94">
        <v>45747</v>
      </c>
      <c r="S349" s="95" t="s">
        <v>92</v>
      </c>
      <c r="T349" s="89">
        <v>0</v>
      </c>
      <c r="W349" s="89" t="s">
        <v>110</v>
      </c>
      <c r="X349" s="89" t="s">
        <v>163</v>
      </c>
      <c r="Y349" s="94">
        <v>45747</v>
      </c>
      <c r="Z349" s="95" t="s">
        <v>92</v>
      </c>
      <c r="AA349" s="89">
        <v>0</v>
      </c>
    </row>
    <row r="350" spans="2:27" s="88" customFormat="1" x14ac:dyDescent="0.3">
      <c r="B350" s="89" t="s">
        <v>110</v>
      </c>
      <c r="C350" s="89" t="s">
        <v>163</v>
      </c>
      <c r="D350" s="94">
        <v>45747</v>
      </c>
      <c r="E350" s="95" t="s">
        <v>16</v>
      </c>
      <c r="F350" s="89">
        <v>0</v>
      </c>
      <c r="I350" s="89" t="s">
        <v>110</v>
      </c>
      <c r="J350" s="89" t="s">
        <v>163</v>
      </c>
      <c r="K350" s="94">
        <v>45747</v>
      </c>
      <c r="L350" s="95" t="s">
        <v>16</v>
      </c>
      <c r="M350" s="89">
        <v>0</v>
      </c>
      <c r="P350" s="89" t="s">
        <v>110</v>
      </c>
      <c r="Q350" s="89" t="s">
        <v>163</v>
      </c>
      <c r="R350" s="94">
        <v>45747</v>
      </c>
      <c r="S350" s="95" t="s">
        <v>16</v>
      </c>
      <c r="T350" s="89">
        <v>0</v>
      </c>
      <c r="W350" s="89" t="s">
        <v>110</v>
      </c>
      <c r="X350" s="89" t="s">
        <v>163</v>
      </c>
      <c r="Y350" s="94">
        <v>45747</v>
      </c>
      <c r="Z350" s="95" t="s">
        <v>16</v>
      </c>
      <c r="AA350" s="89">
        <v>0</v>
      </c>
    </row>
    <row r="351" spans="2:27" s="88" customFormat="1" x14ac:dyDescent="0.3">
      <c r="B351" s="89" t="s">
        <v>110</v>
      </c>
      <c r="C351" s="89" t="s">
        <v>163</v>
      </c>
      <c r="D351" s="94">
        <v>45747</v>
      </c>
      <c r="E351" s="95" t="s">
        <v>20</v>
      </c>
      <c r="F351" s="89">
        <v>0</v>
      </c>
      <c r="I351" s="89" t="s">
        <v>110</v>
      </c>
      <c r="J351" s="89" t="s">
        <v>163</v>
      </c>
      <c r="K351" s="94">
        <v>45747</v>
      </c>
      <c r="L351" s="95" t="s">
        <v>20</v>
      </c>
      <c r="M351" s="89">
        <v>0</v>
      </c>
      <c r="P351" s="89" t="s">
        <v>110</v>
      </c>
      <c r="Q351" s="89" t="s">
        <v>163</v>
      </c>
      <c r="R351" s="94">
        <v>45747</v>
      </c>
      <c r="S351" s="95" t="s">
        <v>20</v>
      </c>
      <c r="T351" s="89">
        <v>0</v>
      </c>
      <c r="W351" s="89" t="s">
        <v>110</v>
      </c>
      <c r="X351" s="89" t="s">
        <v>163</v>
      </c>
      <c r="Y351" s="94">
        <v>45747</v>
      </c>
      <c r="Z351" s="95" t="s">
        <v>20</v>
      </c>
      <c r="AA351" s="89">
        <v>0</v>
      </c>
    </row>
    <row r="352" spans="2:27" s="88" customFormat="1" x14ac:dyDescent="0.3">
      <c r="B352" s="89" t="s">
        <v>110</v>
      </c>
      <c r="C352" s="89" t="s">
        <v>163</v>
      </c>
      <c r="D352" s="94">
        <v>45747</v>
      </c>
      <c r="E352" s="95" t="s">
        <v>95</v>
      </c>
      <c r="F352" s="89">
        <v>0</v>
      </c>
      <c r="I352" s="89" t="s">
        <v>110</v>
      </c>
      <c r="J352" s="89" t="s">
        <v>163</v>
      </c>
      <c r="K352" s="94">
        <v>45747</v>
      </c>
      <c r="L352" s="95" t="s">
        <v>95</v>
      </c>
      <c r="M352" s="89">
        <v>0</v>
      </c>
      <c r="P352" s="89" t="s">
        <v>110</v>
      </c>
      <c r="Q352" s="89" t="s">
        <v>163</v>
      </c>
      <c r="R352" s="94">
        <v>45747</v>
      </c>
      <c r="S352" s="95" t="s">
        <v>95</v>
      </c>
      <c r="T352" s="89">
        <v>0</v>
      </c>
      <c r="W352" s="89" t="s">
        <v>110</v>
      </c>
      <c r="X352" s="89" t="s">
        <v>163</v>
      </c>
      <c r="Y352" s="94">
        <v>45747</v>
      </c>
      <c r="Z352" s="95" t="s">
        <v>95</v>
      </c>
      <c r="AA352" s="89">
        <v>0</v>
      </c>
    </row>
    <row r="353" spans="2:27" s="88" customFormat="1" x14ac:dyDescent="0.3">
      <c r="B353" s="89" t="s">
        <v>110</v>
      </c>
      <c r="C353" s="89" t="s">
        <v>163</v>
      </c>
      <c r="D353" s="94">
        <v>45747</v>
      </c>
      <c r="E353" s="95" t="s">
        <v>100</v>
      </c>
      <c r="F353" s="89">
        <v>0</v>
      </c>
      <c r="I353" s="89" t="s">
        <v>110</v>
      </c>
      <c r="J353" s="89" t="s">
        <v>163</v>
      </c>
      <c r="K353" s="94">
        <v>45747</v>
      </c>
      <c r="L353" s="95" t="s">
        <v>100</v>
      </c>
      <c r="M353" s="89">
        <v>0</v>
      </c>
      <c r="P353" s="89" t="s">
        <v>110</v>
      </c>
      <c r="Q353" s="89" t="s">
        <v>163</v>
      </c>
      <c r="R353" s="94">
        <v>45747</v>
      </c>
      <c r="S353" s="95" t="s">
        <v>100</v>
      </c>
      <c r="T353" s="89">
        <v>0</v>
      </c>
      <c r="W353" s="89" t="s">
        <v>110</v>
      </c>
      <c r="X353" s="89" t="s">
        <v>163</v>
      </c>
      <c r="Y353" s="94">
        <v>45747</v>
      </c>
      <c r="Z353" s="95" t="s">
        <v>100</v>
      </c>
      <c r="AA353" s="89">
        <v>0</v>
      </c>
    </row>
    <row r="354" spans="2:27" s="88" customFormat="1" x14ac:dyDescent="0.3">
      <c r="B354" s="89" t="s">
        <v>110</v>
      </c>
      <c r="C354" s="89" t="s">
        <v>163</v>
      </c>
      <c r="D354" s="94">
        <v>45747</v>
      </c>
      <c r="E354" s="95" t="s">
        <v>103</v>
      </c>
      <c r="F354" s="89">
        <v>0</v>
      </c>
      <c r="I354" s="89" t="s">
        <v>110</v>
      </c>
      <c r="J354" s="89" t="s">
        <v>163</v>
      </c>
      <c r="K354" s="94">
        <v>45747</v>
      </c>
      <c r="L354" s="95" t="s">
        <v>103</v>
      </c>
      <c r="M354" s="89">
        <v>0</v>
      </c>
      <c r="P354" s="89" t="s">
        <v>110</v>
      </c>
      <c r="Q354" s="89" t="s">
        <v>163</v>
      </c>
      <c r="R354" s="94">
        <v>45747</v>
      </c>
      <c r="S354" s="95" t="s">
        <v>103</v>
      </c>
      <c r="T354" s="89">
        <v>0</v>
      </c>
      <c r="W354" s="89" t="s">
        <v>110</v>
      </c>
      <c r="X354" s="89" t="s">
        <v>163</v>
      </c>
      <c r="Y354" s="94">
        <v>45747</v>
      </c>
      <c r="Z354" s="95" t="s">
        <v>103</v>
      </c>
      <c r="AA354" s="89">
        <v>0</v>
      </c>
    </row>
    <row r="355" spans="2:27" s="88" customFormat="1" x14ac:dyDescent="0.3">
      <c r="B355" s="89" t="s">
        <v>110</v>
      </c>
      <c r="C355" s="89" t="s">
        <v>163</v>
      </c>
      <c r="D355" s="94">
        <v>45747</v>
      </c>
      <c r="E355" s="95" t="s">
        <v>97</v>
      </c>
      <c r="F355" s="89">
        <v>0</v>
      </c>
      <c r="I355" s="89" t="s">
        <v>110</v>
      </c>
      <c r="J355" s="89" t="s">
        <v>163</v>
      </c>
      <c r="K355" s="94">
        <v>45747</v>
      </c>
      <c r="L355" s="95" t="s">
        <v>97</v>
      </c>
      <c r="M355" s="89">
        <v>0</v>
      </c>
      <c r="P355" s="89" t="s">
        <v>110</v>
      </c>
      <c r="Q355" s="89" t="s">
        <v>163</v>
      </c>
      <c r="R355" s="94">
        <v>45747</v>
      </c>
      <c r="S355" s="95" t="s">
        <v>97</v>
      </c>
      <c r="T355" s="89">
        <v>0</v>
      </c>
      <c r="W355" s="89" t="s">
        <v>110</v>
      </c>
      <c r="X355" s="89" t="s">
        <v>163</v>
      </c>
      <c r="Y355" s="94">
        <v>45747</v>
      </c>
      <c r="Z355" s="95" t="s">
        <v>97</v>
      </c>
      <c r="AA355" s="89">
        <v>0</v>
      </c>
    </row>
    <row r="356" spans="2:27" s="88" customFormat="1" x14ac:dyDescent="0.3">
      <c r="B356" s="89" t="s">
        <v>110</v>
      </c>
      <c r="C356" s="89" t="s">
        <v>163</v>
      </c>
      <c r="D356" s="94">
        <v>45747</v>
      </c>
      <c r="E356" s="95" t="s">
        <v>96</v>
      </c>
      <c r="F356" s="89">
        <v>0</v>
      </c>
      <c r="I356" s="89" t="s">
        <v>110</v>
      </c>
      <c r="J356" s="89" t="s">
        <v>163</v>
      </c>
      <c r="K356" s="94">
        <v>45747</v>
      </c>
      <c r="L356" s="95" t="s">
        <v>96</v>
      </c>
      <c r="M356" s="89">
        <v>0</v>
      </c>
      <c r="P356" s="89" t="s">
        <v>110</v>
      </c>
      <c r="Q356" s="89" t="s">
        <v>163</v>
      </c>
      <c r="R356" s="94">
        <v>45747</v>
      </c>
      <c r="S356" s="95" t="s">
        <v>96</v>
      </c>
      <c r="T356" s="89">
        <v>0</v>
      </c>
      <c r="W356" s="89" t="s">
        <v>110</v>
      </c>
      <c r="X356" s="89" t="s">
        <v>163</v>
      </c>
      <c r="Y356" s="94">
        <v>45747</v>
      </c>
      <c r="Z356" s="95" t="s">
        <v>96</v>
      </c>
      <c r="AA356" s="89">
        <v>0</v>
      </c>
    </row>
    <row r="357" spans="2:27" s="88" customFormat="1" x14ac:dyDescent="0.3">
      <c r="B357" s="89" t="s">
        <v>110</v>
      </c>
      <c r="C357" s="89" t="s">
        <v>163</v>
      </c>
      <c r="D357" s="94">
        <v>45747</v>
      </c>
      <c r="E357" s="95" t="s">
        <v>161</v>
      </c>
      <c r="F357" s="89">
        <v>0</v>
      </c>
      <c r="I357" s="89" t="s">
        <v>110</v>
      </c>
      <c r="J357" s="89" t="s">
        <v>163</v>
      </c>
      <c r="K357" s="94">
        <v>45747</v>
      </c>
      <c r="L357" s="95" t="s">
        <v>161</v>
      </c>
      <c r="M357" s="89">
        <v>0</v>
      </c>
      <c r="P357" s="89" t="s">
        <v>110</v>
      </c>
      <c r="Q357" s="89" t="s">
        <v>163</v>
      </c>
      <c r="R357" s="94">
        <v>45747</v>
      </c>
      <c r="S357" s="95" t="s">
        <v>161</v>
      </c>
      <c r="T357" s="89">
        <v>0</v>
      </c>
      <c r="W357" s="89" t="s">
        <v>110</v>
      </c>
      <c r="X357" s="89" t="s">
        <v>163</v>
      </c>
      <c r="Y357" s="94">
        <v>45747</v>
      </c>
      <c r="Z357" s="95" t="s">
        <v>161</v>
      </c>
      <c r="AA357" s="89">
        <v>0</v>
      </c>
    </row>
    <row r="358" spans="2:27" s="88" customFormat="1" x14ac:dyDescent="0.3">
      <c r="B358" s="89" t="s">
        <v>110</v>
      </c>
      <c r="C358" s="89" t="s">
        <v>163</v>
      </c>
      <c r="D358" s="94">
        <v>45748</v>
      </c>
      <c r="E358" s="95" t="s">
        <v>93</v>
      </c>
      <c r="F358" s="89">
        <v>0</v>
      </c>
      <c r="I358" s="89" t="s">
        <v>110</v>
      </c>
      <c r="J358" s="89" t="s">
        <v>163</v>
      </c>
      <c r="K358" s="94">
        <v>45748</v>
      </c>
      <c r="L358" s="95" t="s">
        <v>93</v>
      </c>
      <c r="M358" s="89">
        <v>0</v>
      </c>
      <c r="P358" s="89" t="s">
        <v>110</v>
      </c>
      <c r="Q358" s="89" t="s">
        <v>163</v>
      </c>
      <c r="R358" s="94">
        <v>45748</v>
      </c>
      <c r="S358" s="95" t="s">
        <v>93</v>
      </c>
      <c r="T358" s="89">
        <v>0</v>
      </c>
      <c r="W358" s="89" t="s">
        <v>110</v>
      </c>
      <c r="X358" s="89" t="s">
        <v>163</v>
      </c>
      <c r="Y358" s="94">
        <v>45748</v>
      </c>
      <c r="Z358" s="95" t="s">
        <v>93</v>
      </c>
      <c r="AA358" s="89">
        <v>0</v>
      </c>
    </row>
    <row r="359" spans="2:27" s="88" customFormat="1" x14ac:dyDescent="0.3">
      <c r="B359" s="89" t="s">
        <v>110</v>
      </c>
      <c r="C359" s="89" t="s">
        <v>163</v>
      </c>
      <c r="D359" s="94">
        <v>45748</v>
      </c>
      <c r="E359" s="95" t="s">
        <v>17</v>
      </c>
      <c r="F359" s="89">
        <v>0</v>
      </c>
      <c r="I359" s="89" t="s">
        <v>110</v>
      </c>
      <c r="J359" s="89" t="s">
        <v>163</v>
      </c>
      <c r="K359" s="94">
        <v>45748</v>
      </c>
      <c r="L359" s="95" t="s">
        <v>17</v>
      </c>
      <c r="M359" s="89">
        <v>0</v>
      </c>
      <c r="P359" s="89" t="s">
        <v>110</v>
      </c>
      <c r="Q359" s="89" t="s">
        <v>163</v>
      </c>
      <c r="R359" s="94">
        <v>45748</v>
      </c>
      <c r="S359" s="95" t="s">
        <v>17</v>
      </c>
      <c r="T359" s="89">
        <v>0</v>
      </c>
      <c r="W359" s="89" t="s">
        <v>110</v>
      </c>
      <c r="X359" s="89" t="s">
        <v>163</v>
      </c>
      <c r="Y359" s="94">
        <v>45748</v>
      </c>
      <c r="Z359" s="95" t="s">
        <v>17</v>
      </c>
      <c r="AA359" s="89">
        <v>0</v>
      </c>
    </row>
    <row r="360" spans="2:27" s="88" customFormat="1" x14ac:dyDescent="0.3">
      <c r="B360" s="89" t="s">
        <v>110</v>
      </c>
      <c r="C360" s="89" t="s">
        <v>163</v>
      </c>
      <c r="D360" s="94">
        <v>45748</v>
      </c>
      <c r="E360" s="95" t="s">
        <v>92</v>
      </c>
      <c r="F360" s="89">
        <v>0</v>
      </c>
      <c r="I360" s="89" t="s">
        <v>110</v>
      </c>
      <c r="J360" s="89" t="s">
        <v>163</v>
      </c>
      <c r="K360" s="94">
        <v>45748</v>
      </c>
      <c r="L360" s="95" t="s">
        <v>92</v>
      </c>
      <c r="M360" s="89">
        <v>100</v>
      </c>
      <c r="P360" s="89" t="s">
        <v>110</v>
      </c>
      <c r="Q360" s="89" t="s">
        <v>163</v>
      </c>
      <c r="R360" s="94">
        <v>45748</v>
      </c>
      <c r="S360" s="95" t="s">
        <v>92</v>
      </c>
      <c r="T360" s="89">
        <v>0</v>
      </c>
      <c r="W360" s="89" t="s">
        <v>110</v>
      </c>
      <c r="X360" s="89" t="s">
        <v>163</v>
      </c>
      <c r="Y360" s="94">
        <v>45748</v>
      </c>
      <c r="Z360" s="95" t="s">
        <v>92</v>
      </c>
      <c r="AA360" s="89">
        <v>0</v>
      </c>
    </row>
    <row r="361" spans="2:27" s="88" customFormat="1" x14ac:dyDescent="0.3">
      <c r="B361" s="89" t="s">
        <v>110</v>
      </c>
      <c r="C361" s="89" t="s">
        <v>163</v>
      </c>
      <c r="D361" s="94">
        <v>45748</v>
      </c>
      <c r="E361" s="95" t="s">
        <v>16</v>
      </c>
      <c r="F361" s="89">
        <v>0</v>
      </c>
      <c r="I361" s="89" t="s">
        <v>110</v>
      </c>
      <c r="J361" s="89" t="s">
        <v>163</v>
      </c>
      <c r="K361" s="94">
        <v>45748</v>
      </c>
      <c r="L361" s="95" t="s">
        <v>16</v>
      </c>
      <c r="M361" s="89">
        <v>0</v>
      </c>
      <c r="P361" s="89" t="s">
        <v>110</v>
      </c>
      <c r="Q361" s="89" t="s">
        <v>163</v>
      </c>
      <c r="R361" s="94">
        <v>45748</v>
      </c>
      <c r="S361" s="95" t="s">
        <v>16</v>
      </c>
      <c r="T361" s="89">
        <v>0</v>
      </c>
      <c r="W361" s="89" t="s">
        <v>110</v>
      </c>
      <c r="X361" s="89" t="s">
        <v>163</v>
      </c>
      <c r="Y361" s="94">
        <v>45748</v>
      </c>
      <c r="Z361" s="95" t="s">
        <v>16</v>
      </c>
      <c r="AA361" s="89">
        <v>0</v>
      </c>
    </row>
    <row r="362" spans="2:27" s="88" customFormat="1" x14ac:dyDescent="0.3">
      <c r="B362" s="89" t="s">
        <v>110</v>
      </c>
      <c r="C362" s="89" t="s">
        <v>163</v>
      </c>
      <c r="D362" s="94">
        <v>45748</v>
      </c>
      <c r="E362" s="95" t="s">
        <v>20</v>
      </c>
      <c r="F362" s="89">
        <v>0</v>
      </c>
      <c r="I362" s="89" t="s">
        <v>110</v>
      </c>
      <c r="J362" s="89" t="s">
        <v>163</v>
      </c>
      <c r="K362" s="94">
        <v>45748</v>
      </c>
      <c r="L362" s="95" t="s">
        <v>20</v>
      </c>
      <c r="M362" s="89">
        <v>0</v>
      </c>
      <c r="P362" s="89" t="s">
        <v>110</v>
      </c>
      <c r="Q362" s="89" t="s">
        <v>163</v>
      </c>
      <c r="R362" s="94">
        <v>45748</v>
      </c>
      <c r="S362" s="95" t="s">
        <v>20</v>
      </c>
      <c r="T362" s="89">
        <v>0</v>
      </c>
      <c r="W362" s="89" t="s">
        <v>110</v>
      </c>
      <c r="X362" s="89" t="s">
        <v>163</v>
      </c>
      <c r="Y362" s="94">
        <v>45748</v>
      </c>
      <c r="Z362" s="95" t="s">
        <v>20</v>
      </c>
      <c r="AA362" s="89">
        <v>0</v>
      </c>
    </row>
    <row r="363" spans="2:27" s="88" customFormat="1" x14ac:dyDescent="0.3">
      <c r="B363" s="89" t="s">
        <v>110</v>
      </c>
      <c r="C363" s="89" t="s">
        <v>163</v>
      </c>
      <c r="D363" s="94">
        <v>45748</v>
      </c>
      <c r="E363" s="95" t="s">
        <v>95</v>
      </c>
      <c r="F363" s="89">
        <v>0</v>
      </c>
      <c r="I363" s="89" t="s">
        <v>110</v>
      </c>
      <c r="J363" s="89" t="s">
        <v>163</v>
      </c>
      <c r="K363" s="94">
        <v>45748</v>
      </c>
      <c r="L363" s="95" t="s">
        <v>95</v>
      </c>
      <c r="M363" s="89">
        <v>0</v>
      </c>
      <c r="P363" s="89" t="s">
        <v>110</v>
      </c>
      <c r="Q363" s="89" t="s">
        <v>163</v>
      </c>
      <c r="R363" s="94">
        <v>45748</v>
      </c>
      <c r="S363" s="95" t="s">
        <v>95</v>
      </c>
      <c r="T363" s="89">
        <v>0</v>
      </c>
      <c r="W363" s="89" t="s">
        <v>110</v>
      </c>
      <c r="X363" s="89" t="s">
        <v>163</v>
      </c>
      <c r="Y363" s="94">
        <v>45748</v>
      </c>
      <c r="Z363" s="95" t="s">
        <v>95</v>
      </c>
      <c r="AA363" s="89">
        <v>0</v>
      </c>
    </row>
    <row r="364" spans="2:27" s="88" customFormat="1" x14ac:dyDescent="0.3">
      <c r="B364" s="89" t="s">
        <v>110</v>
      </c>
      <c r="C364" s="89" t="s">
        <v>163</v>
      </c>
      <c r="D364" s="94">
        <v>45748</v>
      </c>
      <c r="E364" s="95" t="s">
        <v>100</v>
      </c>
      <c r="F364" s="89">
        <v>0</v>
      </c>
      <c r="I364" s="89" t="s">
        <v>110</v>
      </c>
      <c r="J364" s="89" t="s">
        <v>163</v>
      </c>
      <c r="K364" s="94">
        <v>45748</v>
      </c>
      <c r="L364" s="95" t="s">
        <v>100</v>
      </c>
      <c r="M364" s="89">
        <v>0</v>
      </c>
      <c r="P364" s="89" t="s">
        <v>110</v>
      </c>
      <c r="Q364" s="89" t="s">
        <v>163</v>
      </c>
      <c r="R364" s="94">
        <v>45748</v>
      </c>
      <c r="S364" s="95" t="s">
        <v>100</v>
      </c>
      <c r="T364" s="89">
        <v>0</v>
      </c>
      <c r="W364" s="89" t="s">
        <v>110</v>
      </c>
      <c r="X364" s="89" t="s">
        <v>163</v>
      </c>
      <c r="Y364" s="94">
        <v>45748</v>
      </c>
      <c r="Z364" s="95" t="s">
        <v>100</v>
      </c>
      <c r="AA364" s="89">
        <v>0</v>
      </c>
    </row>
    <row r="365" spans="2:27" s="88" customFormat="1" x14ac:dyDescent="0.3">
      <c r="B365" s="89" t="s">
        <v>110</v>
      </c>
      <c r="C365" s="89" t="s">
        <v>163</v>
      </c>
      <c r="D365" s="94">
        <v>45748</v>
      </c>
      <c r="E365" s="95" t="s">
        <v>103</v>
      </c>
      <c r="F365" s="89">
        <v>0</v>
      </c>
      <c r="I365" s="89" t="s">
        <v>110</v>
      </c>
      <c r="J365" s="89" t="s">
        <v>163</v>
      </c>
      <c r="K365" s="94">
        <v>45748</v>
      </c>
      <c r="L365" s="95" t="s">
        <v>103</v>
      </c>
      <c r="M365" s="89">
        <v>0</v>
      </c>
      <c r="P365" s="89" t="s">
        <v>110</v>
      </c>
      <c r="Q365" s="89" t="s">
        <v>163</v>
      </c>
      <c r="R365" s="94">
        <v>45748</v>
      </c>
      <c r="S365" s="95" t="s">
        <v>103</v>
      </c>
      <c r="T365" s="89">
        <v>0</v>
      </c>
      <c r="W365" s="89" t="s">
        <v>110</v>
      </c>
      <c r="X365" s="89" t="s">
        <v>163</v>
      </c>
      <c r="Y365" s="94">
        <v>45748</v>
      </c>
      <c r="Z365" s="95" t="s">
        <v>103</v>
      </c>
      <c r="AA365" s="89">
        <v>0</v>
      </c>
    </row>
    <row r="366" spans="2:27" s="88" customFormat="1" x14ac:dyDescent="0.3">
      <c r="B366" s="89" t="s">
        <v>110</v>
      </c>
      <c r="C366" s="89" t="s">
        <v>163</v>
      </c>
      <c r="D366" s="94">
        <v>45748</v>
      </c>
      <c r="E366" s="95" t="s">
        <v>97</v>
      </c>
      <c r="F366" s="89">
        <v>0</v>
      </c>
      <c r="I366" s="89" t="s">
        <v>110</v>
      </c>
      <c r="J366" s="89" t="s">
        <v>163</v>
      </c>
      <c r="K366" s="94">
        <v>45748</v>
      </c>
      <c r="L366" s="95" t="s">
        <v>97</v>
      </c>
      <c r="M366" s="89">
        <v>0</v>
      </c>
      <c r="P366" s="89" t="s">
        <v>110</v>
      </c>
      <c r="Q366" s="89" t="s">
        <v>163</v>
      </c>
      <c r="R366" s="94">
        <v>45748</v>
      </c>
      <c r="S366" s="95" t="s">
        <v>97</v>
      </c>
      <c r="T366" s="89">
        <v>0</v>
      </c>
      <c r="W366" s="89" t="s">
        <v>110</v>
      </c>
      <c r="X366" s="89" t="s">
        <v>163</v>
      </c>
      <c r="Y366" s="94">
        <v>45748</v>
      </c>
      <c r="Z366" s="95" t="s">
        <v>97</v>
      </c>
      <c r="AA366" s="89">
        <v>0</v>
      </c>
    </row>
    <row r="367" spans="2:27" s="88" customFormat="1" x14ac:dyDescent="0.3">
      <c r="B367" s="89" t="s">
        <v>110</v>
      </c>
      <c r="C367" s="89" t="s">
        <v>163</v>
      </c>
      <c r="D367" s="94">
        <v>45748</v>
      </c>
      <c r="E367" s="95" t="s">
        <v>96</v>
      </c>
      <c r="F367" s="89">
        <v>0</v>
      </c>
      <c r="I367" s="89" t="s">
        <v>110</v>
      </c>
      <c r="J367" s="89" t="s">
        <v>163</v>
      </c>
      <c r="K367" s="94">
        <v>45748</v>
      </c>
      <c r="L367" s="95" t="s">
        <v>96</v>
      </c>
      <c r="M367" s="89">
        <v>0</v>
      </c>
      <c r="P367" s="89" t="s">
        <v>110</v>
      </c>
      <c r="Q367" s="89" t="s">
        <v>163</v>
      </c>
      <c r="R367" s="94">
        <v>45748</v>
      </c>
      <c r="S367" s="95" t="s">
        <v>96</v>
      </c>
      <c r="T367" s="89">
        <v>0</v>
      </c>
      <c r="W367" s="89" t="s">
        <v>110</v>
      </c>
      <c r="X367" s="89" t="s">
        <v>163</v>
      </c>
      <c r="Y367" s="94">
        <v>45748</v>
      </c>
      <c r="Z367" s="95" t="s">
        <v>96</v>
      </c>
      <c r="AA367" s="89">
        <v>0</v>
      </c>
    </row>
    <row r="368" spans="2:27" s="88" customFormat="1" x14ac:dyDescent="0.3">
      <c r="B368" s="89" t="s">
        <v>110</v>
      </c>
      <c r="C368" s="89" t="s">
        <v>163</v>
      </c>
      <c r="D368" s="94">
        <v>45748</v>
      </c>
      <c r="E368" s="95" t="s">
        <v>161</v>
      </c>
      <c r="F368" s="89">
        <v>0</v>
      </c>
      <c r="I368" s="89" t="s">
        <v>110</v>
      </c>
      <c r="J368" s="89" t="s">
        <v>163</v>
      </c>
      <c r="K368" s="94">
        <v>45748</v>
      </c>
      <c r="L368" s="95" t="s">
        <v>161</v>
      </c>
      <c r="M368" s="89">
        <v>0</v>
      </c>
      <c r="P368" s="89" t="s">
        <v>110</v>
      </c>
      <c r="Q368" s="89" t="s">
        <v>163</v>
      </c>
      <c r="R368" s="94">
        <v>45748</v>
      </c>
      <c r="S368" s="95" t="s">
        <v>161</v>
      </c>
      <c r="T368" s="89">
        <v>0</v>
      </c>
      <c r="W368" s="89" t="s">
        <v>110</v>
      </c>
      <c r="X368" s="89" t="s">
        <v>163</v>
      </c>
      <c r="Y368" s="94">
        <v>45748</v>
      </c>
      <c r="Z368" s="95" t="s">
        <v>161</v>
      </c>
      <c r="AA368" s="89">
        <v>0</v>
      </c>
    </row>
    <row r="369" spans="2:27" s="88" customFormat="1" x14ac:dyDescent="0.3">
      <c r="B369" s="89" t="s">
        <v>110</v>
      </c>
      <c r="C369" s="89" t="s">
        <v>163</v>
      </c>
      <c r="D369" s="94">
        <v>45749</v>
      </c>
      <c r="E369" s="95" t="s">
        <v>93</v>
      </c>
      <c r="F369" s="89">
        <v>0</v>
      </c>
      <c r="I369" s="89" t="s">
        <v>110</v>
      </c>
      <c r="J369" s="89" t="s">
        <v>163</v>
      </c>
      <c r="K369" s="94">
        <v>45749</v>
      </c>
      <c r="L369" s="95" t="s">
        <v>93</v>
      </c>
      <c r="M369" s="89">
        <v>0</v>
      </c>
      <c r="P369" s="89" t="s">
        <v>110</v>
      </c>
      <c r="Q369" s="89" t="s">
        <v>163</v>
      </c>
      <c r="R369" s="94">
        <v>45749</v>
      </c>
      <c r="S369" s="95" t="s">
        <v>93</v>
      </c>
      <c r="T369" s="89">
        <v>0</v>
      </c>
      <c r="W369" s="89" t="s">
        <v>110</v>
      </c>
      <c r="X369" s="89" t="s">
        <v>163</v>
      </c>
      <c r="Y369" s="94">
        <v>45749</v>
      </c>
      <c r="Z369" s="95" t="s">
        <v>93</v>
      </c>
      <c r="AA369" s="89">
        <v>0</v>
      </c>
    </row>
    <row r="370" spans="2:27" s="88" customFormat="1" x14ac:dyDescent="0.3">
      <c r="B370" s="89" t="s">
        <v>110</v>
      </c>
      <c r="C370" s="89" t="s">
        <v>163</v>
      </c>
      <c r="D370" s="94">
        <v>45749</v>
      </c>
      <c r="E370" s="95" t="s">
        <v>17</v>
      </c>
      <c r="F370" s="89">
        <v>0</v>
      </c>
      <c r="I370" s="89" t="s">
        <v>110</v>
      </c>
      <c r="J370" s="89" t="s">
        <v>163</v>
      </c>
      <c r="K370" s="94">
        <v>45749</v>
      </c>
      <c r="L370" s="95" t="s">
        <v>17</v>
      </c>
      <c r="M370" s="89">
        <v>0</v>
      </c>
      <c r="P370" s="89" t="s">
        <v>110</v>
      </c>
      <c r="Q370" s="89" t="s">
        <v>163</v>
      </c>
      <c r="R370" s="94">
        <v>45749</v>
      </c>
      <c r="S370" s="95" t="s">
        <v>17</v>
      </c>
      <c r="T370" s="89">
        <v>0</v>
      </c>
      <c r="W370" s="89" t="s">
        <v>110</v>
      </c>
      <c r="X370" s="89" t="s">
        <v>163</v>
      </c>
      <c r="Y370" s="94">
        <v>45749</v>
      </c>
      <c r="Z370" s="95" t="s">
        <v>17</v>
      </c>
      <c r="AA370" s="89">
        <v>0</v>
      </c>
    </row>
    <row r="371" spans="2:27" s="88" customFormat="1" x14ac:dyDescent="0.3">
      <c r="B371" s="89" t="s">
        <v>110</v>
      </c>
      <c r="C371" s="89" t="s">
        <v>163</v>
      </c>
      <c r="D371" s="94">
        <v>45749</v>
      </c>
      <c r="E371" s="95" t="s">
        <v>92</v>
      </c>
      <c r="F371" s="89">
        <v>0</v>
      </c>
      <c r="I371" s="89" t="s">
        <v>110</v>
      </c>
      <c r="J371" s="89" t="s">
        <v>163</v>
      </c>
      <c r="K371" s="94">
        <v>45749</v>
      </c>
      <c r="L371" s="95" t="s">
        <v>92</v>
      </c>
      <c r="M371" s="89">
        <v>0</v>
      </c>
      <c r="P371" s="89" t="s">
        <v>110</v>
      </c>
      <c r="Q371" s="89" t="s">
        <v>163</v>
      </c>
      <c r="R371" s="94">
        <v>45749</v>
      </c>
      <c r="S371" s="95" t="s">
        <v>92</v>
      </c>
      <c r="T371" s="89">
        <v>0</v>
      </c>
      <c r="W371" s="89" t="s">
        <v>110</v>
      </c>
      <c r="X371" s="89" t="s">
        <v>163</v>
      </c>
      <c r="Y371" s="94">
        <v>45749</v>
      </c>
      <c r="Z371" s="95" t="s">
        <v>92</v>
      </c>
      <c r="AA371" s="89">
        <v>0</v>
      </c>
    </row>
    <row r="372" spans="2:27" s="88" customFormat="1" x14ac:dyDescent="0.3">
      <c r="B372" s="89" t="s">
        <v>110</v>
      </c>
      <c r="C372" s="89" t="s">
        <v>163</v>
      </c>
      <c r="D372" s="94">
        <v>45749</v>
      </c>
      <c r="E372" s="95" t="s">
        <v>16</v>
      </c>
      <c r="F372" s="89">
        <v>0</v>
      </c>
      <c r="I372" s="89" t="s">
        <v>110</v>
      </c>
      <c r="J372" s="89" t="s">
        <v>163</v>
      </c>
      <c r="K372" s="94">
        <v>45749</v>
      </c>
      <c r="L372" s="95" t="s">
        <v>16</v>
      </c>
      <c r="M372" s="89">
        <v>0</v>
      </c>
      <c r="P372" s="89" t="s">
        <v>110</v>
      </c>
      <c r="Q372" s="89" t="s">
        <v>163</v>
      </c>
      <c r="R372" s="94">
        <v>45749</v>
      </c>
      <c r="S372" s="95" t="s">
        <v>16</v>
      </c>
      <c r="T372" s="89">
        <v>0</v>
      </c>
      <c r="W372" s="89" t="s">
        <v>110</v>
      </c>
      <c r="X372" s="89" t="s">
        <v>163</v>
      </c>
      <c r="Y372" s="94">
        <v>45749</v>
      </c>
      <c r="Z372" s="95" t="s">
        <v>16</v>
      </c>
      <c r="AA372" s="89">
        <v>0</v>
      </c>
    </row>
    <row r="373" spans="2:27" s="88" customFormat="1" x14ac:dyDescent="0.3">
      <c r="B373" s="89" t="s">
        <v>110</v>
      </c>
      <c r="C373" s="89" t="s">
        <v>163</v>
      </c>
      <c r="D373" s="94">
        <v>45749</v>
      </c>
      <c r="E373" s="95" t="s">
        <v>20</v>
      </c>
      <c r="F373" s="89">
        <v>0</v>
      </c>
      <c r="I373" s="89" t="s">
        <v>110</v>
      </c>
      <c r="J373" s="89" t="s">
        <v>163</v>
      </c>
      <c r="K373" s="94">
        <v>45749</v>
      </c>
      <c r="L373" s="95" t="s">
        <v>20</v>
      </c>
      <c r="M373" s="89">
        <v>0</v>
      </c>
      <c r="P373" s="89" t="s">
        <v>110</v>
      </c>
      <c r="Q373" s="89" t="s">
        <v>163</v>
      </c>
      <c r="R373" s="94">
        <v>45749</v>
      </c>
      <c r="S373" s="95" t="s">
        <v>20</v>
      </c>
      <c r="T373" s="89">
        <v>0</v>
      </c>
      <c r="W373" s="89" t="s">
        <v>110</v>
      </c>
      <c r="X373" s="89" t="s">
        <v>163</v>
      </c>
      <c r="Y373" s="94">
        <v>45749</v>
      </c>
      <c r="Z373" s="95" t="s">
        <v>20</v>
      </c>
      <c r="AA373" s="89">
        <v>0</v>
      </c>
    </row>
    <row r="374" spans="2:27" s="88" customFormat="1" x14ac:dyDescent="0.3">
      <c r="B374" s="89" t="s">
        <v>110</v>
      </c>
      <c r="C374" s="89" t="s">
        <v>163</v>
      </c>
      <c r="D374" s="94">
        <v>45749</v>
      </c>
      <c r="E374" s="95" t="s">
        <v>95</v>
      </c>
      <c r="F374" s="89">
        <v>0</v>
      </c>
      <c r="I374" s="89" t="s">
        <v>110</v>
      </c>
      <c r="J374" s="89" t="s">
        <v>163</v>
      </c>
      <c r="K374" s="94">
        <v>45749</v>
      </c>
      <c r="L374" s="95" t="s">
        <v>95</v>
      </c>
      <c r="M374" s="89">
        <v>0</v>
      </c>
      <c r="P374" s="89" t="s">
        <v>110</v>
      </c>
      <c r="Q374" s="89" t="s">
        <v>163</v>
      </c>
      <c r="R374" s="94">
        <v>45749</v>
      </c>
      <c r="S374" s="95" t="s">
        <v>95</v>
      </c>
      <c r="T374" s="89">
        <v>0</v>
      </c>
      <c r="W374" s="89" t="s">
        <v>110</v>
      </c>
      <c r="X374" s="89" t="s">
        <v>163</v>
      </c>
      <c r="Y374" s="94">
        <v>45749</v>
      </c>
      <c r="Z374" s="95" t="s">
        <v>95</v>
      </c>
      <c r="AA374" s="89">
        <v>0</v>
      </c>
    </row>
    <row r="375" spans="2:27" s="88" customFormat="1" x14ac:dyDescent="0.3">
      <c r="B375" s="89" t="s">
        <v>110</v>
      </c>
      <c r="C375" s="89" t="s">
        <v>163</v>
      </c>
      <c r="D375" s="94">
        <v>45749</v>
      </c>
      <c r="E375" s="95" t="s">
        <v>100</v>
      </c>
      <c r="F375" s="89">
        <v>0</v>
      </c>
      <c r="I375" s="89" t="s">
        <v>110</v>
      </c>
      <c r="J375" s="89" t="s">
        <v>163</v>
      </c>
      <c r="K375" s="94">
        <v>45749</v>
      </c>
      <c r="L375" s="95" t="s">
        <v>100</v>
      </c>
      <c r="M375" s="89">
        <v>0</v>
      </c>
      <c r="P375" s="89" t="s">
        <v>110</v>
      </c>
      <c r="Q375" s="89" t="s">
        <v>163</v>
      </c>
      <c r="R375" s="94">
        <v>45749</v>
      </c>
      <c r="S375" s="95" t="s">
        <v>100</v>
      </c>
      <c r="T375" s="89">
        <v>0</v>
      </c>
      <c r="W375" s="89" t="s">
        <v>110</v>
      </c>
      <c r="X375" s="89" t="s">
        <v>163</v>
      </c>
      <c r="Y375" s="94">
        <v>45749</v>
      </c>
      <c r="Z375" s="95" t="s">
        <v>100</v>
      </c>
      <c r="AA375" s="89">
        <v>0</v>
      </c>
    </row>
    <row r="376" spans="2:27" s="88" customFormat="1" x14ac:dyDescent="0.3">
      <c r="B376" s="89" t="s">
        <v>110</v>
      </c>
      <c r="C376" s="89" t="s">
        <v>163</v>
      </c>
      <c r="D376" s="94">
        <v>45749</v>
      </c>
      <c r="E376" s="95" t="s">
        <v>103</v>
      </c>
      <c r="F376" s="89">
        <v>0</v>
      </c>
      <c r="I376" s="89" t="s">
        <v>110</v>
      </c>
      <c r="J376" s="89" t="s">
        <v>163</v>
      </c>
      <c r="K376" s="94">
        <v>45749</v>
      </c>
      <c r="L376" s="95" t="s">
        <v>103</v>
      </c>
      <c r="M376" s="89">
        <v>0</v>
      </c>
      <c r="P376" s="89" t="s">
        <v>110</v>
      </c>
      <c r="Q376" s="89" t="s">
        <v>163</v>
      </c>
      <c r="R376" s="94">
        <v>45749</v>
      </c>
      <c r="S376" s="95" t="s">
        <v>103</v>
      </c>
      <c r="T376" s="89">
        <v>0</v>
      </c>
      <c r="W376" s="89" t="s">
        <v>110</v>
      </c>
      <c r="X376" s="89" t="s">
        <v>163</v>
      </c>
      <c r="Y376" s="94">
        <v>45749</v>
      </c>
      <c r="Z376" s="95" t="s">
        <v>103</v>
      </c>
      <c r="AA376" s="89">
        <v>0</v>
      </c>
    </row>
    <row r="377" spans="2:27" s="88" customFormat="1" x14ac:dyDescent="0.3">
      <c r="B377" s="89" t="s">
        <v>110</v>
      </c>
      <c r="C377" s="89" t="s">
        <v>163</v>
      </c>
      <c r="D377" s="94">
        <v>45749</v>
      </c>
      <c r="E377" s="95" t="s">
        <v>97</v>
      </c>
      <c r="F377" s="89">
        <v>0</v>
      </c>
      <c r="I377" s="89" t="s">
        <v>110</v>
      </c>
      <c r="J377" s="89" t="s">
        <v>163</v>
      </c>
      <c r="K377" s="94">
        <v>45749</v>
      </c>
      <c r="L377" s="95" t="s">
        <v>97</v>
      </c>
      <c r="M377" s="89">
        <v>0</v>
      </c>
      <c r="P377" s="89" t="s">
        <v>110</v>
      </c>
      <c r="Q377" s="89" t="s">
        <v>163</v>
      </c>
      <c r="R377" s="94">
        <v>45749</v>
      </c>
      <c r="S377" s="95" t="s">
        <v>97</v>
      </c>
      <c r="T377" s="89">
        <v>0</v>
      </c>
      <c r="W377" s="89" t="s">
        <v>110</v>
      </c>
      <c r="X377" s="89" t="s">
        <v>163</v>
      </c>
      <c r="Y377" s="94">
        <v>45749</v>
      </c>
      <c r="Z377" s="95" t="s">
        <v>97</v>
      </c>
      <c r="AA377" s="89">
        <v>0</v>
      </c>
    </row>
    <row r="378" spans="2:27" s="88" customFormat="1" x14ac:dyDescent="0.3">
      <c r="B378" s="89" t="s">
        <v>110</v>
      </c>
      <c r="C378" s="89" t="s">
        <v>163</v>
      </c>
      <c r="D378" s="94">
        <v>45749</v>
      </c>
      <c r="E378" s="95" t="s">
        <v>96</v>
      </c>
      <c r="F378" s="89">
        <v>0</v>
      </c>
      <c r="I378" s="89" t="s">
        <v>110</v>
      </c>
      <c r="J378" s="89" t="s">
        <v>163</v>
      </c>
      <c r="K378" s="94">
        <v>45749</v>
      </c>
      <c r="L378" s="95" t="s">
        <v>96</v>
      </c>
      <c r="M378" s="89">
        <v>0</v>
      </c>
      <c r="P378" s="89" t="s">
        <v>110</v>
      </c>
      <c r="Q378" s="89" t="s">
        <v>163</v>
      </c>
      <c r="R378" s="94">
        <v>45749</v>
      </c>
      <c r="S378" s="95" t="s">
        <v>96</v>
      </c>
      <c r="T378" s="89">
        <v>0</v>
      </c>
      <c r="W378" s="89" t="s">
        <v>110</v>
      </c>
      <c r="X378" s="89" t="s">
        <v>163</v>
      </c>
      <c r="Y378" s="94">
        <v>45749</v>
      </c>
      <c r="Z378" s="95" t="s">
        <v>96</v>
      </c>
      <c r="AA378" s="89">
        <v>0</v>
      </c>
    </row>
    <row r="379" spans="2:27" s="88" customFormat="1" x14ac:dyDescent="0.3">
      <c r="B379" s="89" t="s">
        <v>110</v>
      </c>
      <c r="C379" s="89" t="s">
        <v>163</v>
      </c>
      <c r="D379" s="94">
        <v>45749</v>
      </c>
      <c r="E379" s="95" t="s">
        <v>161</v>
      </c>
      <c r="F379" s="89">
        <v>0</v>
      </c>
      <c r="I379" s="89" t="s">
        <v>110</v>
      </c>
      <c r="J379" s="89" t="s">
        <v>163</v>
      </c>
      <c r="K379" s="94">
        <v>45749</v>
      </c>
      <c r="L379" s="95" t="s">
        <v>161</v>
      </c>
      <c r="M379" s="89">
        <v>21</v>
      </c>
      <c r="P379" s="89" t="s">
        <v>110</v>
      </c>
      <c r="Q379" s="89" t="s">
        <v>163</v>
      </c>
      <c r="R379" s="94">
        <v>45749</v>
      </c>
      <c r="S379" s="95" t="s">
        <v>161</v>
      </c>
      <c r="T379" s="89">
        <v>0</v>
      </c>
      <c r="W379" s="89" t="s">
        <v>110</v>
      </c>
      <c r="X379" s="89" t="s">
        <v>163</v>
      </c>
      <c r="Y379" s="94">
        <v>45749</v>
      </c>
      <c r="Z379" s="95" t="s">
        <v>161</v>
      </c>
      <c r="AA379" s="89">
        <v>0</v>
      </c>
    </row>
    <row r="380" spans="2:27" s="88" customFormat="1" x14ac:dyDescent="0.3">
      <c r="B380" s="89" t="s">
        <v>110</v>
      </c>
      <c r="C380" s="89" t="s">
        <v>163</v>
      </c>
      <c r="D380" s="94">
        <v>45750</v>
      </c>
      <c r="E380" s="95" t="s">
        <v>93</v>
      </c>
      <c r="F380" s="89">
        <v>0</v>
      </c>
      <c r="I380" s="89" t="s">
        <v>110</v>
      </c>
      <c r="J380" s="89" t="s">
        <v>163</v>
      </c>
      <c r="K380" s="94">
        <v>45750</v>
      </c>
      <c r="L380" s="95" t="s">
        <v>93</v>
      </c>
      <c r="M380" s="89">
        <v>0</v>
      </c>
      <c r="P380" s="89" t="s">
        <v>110</v>
      </c>
      <c r="Q380" s="89" t="s">
        <v>163</v>
      </c>
      <c r="R380" s="94">
        <v>45750</v>
      </c>
      <c r="S380" s="95" t="s">
        <v>93</v>
      </c>
      <c r="T380" s="89">
        <v>0</v>
      </c>
      <c r="W380" s="89" t="s">
        <v>110</v>
      </c>
      <c r="X380" s="89" t="s">
        <v>163</v>
      </c>
      <c r="Y380" s="94">
        <v>45750</v>
      </c>
      <c r="Z380" s="95" t="s">
        <v>93</v>
      </c>
      <c r="AA380" s="89">
        <v>0</v>
      </c>
    </row>
    <row r="381" spans="2:27" s="88" customFormat="1" x14ac:dyDescent="0.3">
      <c r="B381" s="89" t="s">
        <v>110</v>
      </c>
      <c r="C381" s="89" t="s">
        <v>163</v>
      </c>
      <c r="D381" s="94">
        <v>45750</v>
      </c>
      <c r="E381" s="95" t="s">
        <v>17</v>
      </c>
      <c r="F381" s="89">
        <v>0</v>
      </c>
      <c r="I381" s="89" t="s">
        <v>110</v>
      </c>
      <c r="J381" s="89" t="s">
        <v>163</v>
      </c>
      <c r="K381" s="94">
        <v>45750</v>
      </c>
      <c r="L381" s="95" t="s">
        <v>17</v>
      </c>
      <c r="M381" s="89">
        <v>0</v>
      </c>
      <c r="P381" s="89" t="s">
        <v>110</v>
      </c>
      <c r="Q381" s="89" t="s">
        <v>163</v>
      </c>
      <c r="R381" s="94">
        <v>45750</v>
      </c>
      <c r="S381" s="95" t="s">
        <v>17</v>
      </c>
      <c r="T381" s="89">
        <v>0</v>
      </c>
      <c r="W381" s="89" t="s">
        <v>110</v>
      </c>
      <c r="X381" s="89" t="s">
        <v>163</v>
      </c>
      <c r="Y381" s="94">
        <v>45750</v>
      </c>
      <c r="Z381" s="95" t="s">
        <v>17</v>
      </c>
      <c r="AA381" s="89">
        <v>0</v>
      </c>
    </row>
    <row r="382" spans="2:27" s="88" customFormat="1" x14ac:dyDescent="0.3">
      <c r="B382" s="89" t="s">
        <v>110</v>
      </c>
      <c r="C382" s="89" t="s">
        <v>163</v>
      </c>
      <c r="D382" s="94">
        <v>45750</v>
      </c>
      <c r="E382" s="95" t="s">
        <v>92</v>
      </c>
      <c r="F382" s="89">
        <v>0</v>
      </c>
      <c r="I382" s="89" t="s">
        <v>110</v>
      </c>
      <c r="J382" s="89" t="s">
        <v>163</v>
      </c>
      <c r="K382" s="94">
        <v>45750</v>
      </c>
      <c r="L382" s="95" t="s">
        <v>92</v>
      </c>
      <c r="M382" s="89">
        <v>0</v>
      </c>
      <c r="P382" s="89" t="s">
        <v>110</v>
      </c>
      <c r="Q382" s="89" t="s">
        <v>163</v>
      </c>
      <c r="R382" s="94">
        <v>45750</v>
      </c>
      <c r="S382" s="95" t="s">
        <v>92</v>
      </c>
      <c r="T382" s="89">
        <v>0</v>
      </c>
      <c r="W382" s="89" t="s">
        <v>110</v>
      </c>
      <c r="X382" s="89" t="s">
        <v>163</v>
      </c>
      <c r="Y382" s="94">
        <v>45750</v>
      </c>
      <c r="Z382" s="95" t="s">
        <v>92</v>
      </c>
      <c r="AA382" s="89">
        <v>0</v>
      </c>
    </row>
    <row r="383" spans="2:27" s="88" customFormat="1" x14ac:dyDescent="0.3">
      <c r="B383" s="89" t="s">
        <v>110</v>
      </c>
      <c r="C383" s="89" t="s">
        <v>163</v>
      </c>
      <c r="D383" s="94">
        <v>45750</v>
      </c>
      <c r="E383" s="95" t="s">
        <v>16</v>
      </c>
      <c r="F383" s="89">
        <v>0</v>
      </c>
      <c r="I383" s="89" t="s">
        <v>110</v>
      </c>
      <c r="J383" s="89" t="s">
        <v>163</v>
      </c>
      <c r="K383" s="94">
        <v>45750</v>
      </c>
      <c r="L383" s="95" t="s">
        <v>16</v>
      </c>
      <c r="M383" s="89">
        <v>0</v>
      </c>
      <c r="P383" s="89" t="s">
        <v>110</v>
      </c>
      <c r="Q383" s="89" t="s">
        <v>163</v>
      </c>
      <c r="R383" s="94">
        <v>45750</v>
      </c>
      <c r="S383" s="95" t="s">
        <v>16</v>
      </c>
      <c r="T383" s="89">
        <v>0</v>
      </c>
      <c r="W383" s="89" t="s">
        <v>110</v>
      </c>
      <c r="X383" s="89" t="s">
        <v>163</v>
      </c>
      <c r="Y383" s="94">
        <v>45750</v>
      </c>
      <c r="Z383" s="95" t="s">
        <v>16</v>
      </c>
      <c r="AA383" s="89">
        <v>0</v>
      </c>
    </row>
    <row r="384" spans="2:27" s="88" customFormat="1" x14ac:dyDescent="0.3">
      <c r="B384" s="89" t="s">
        <v>110</v>
      </c>
      <c r="C384" s="89" t="s">
        <v>163</v>
      </c>
      <c r="D384" s="94">
        <v>45750</v>
      </c>
      <c r="E384" s="95" t="s">
        <v>20</v>
      </c>
      <c r="F384" s="89">
        <v>0</v>
      </c>
      <c r="I384" s="89" t="s">
        <v>110</v>
      </c>
      <c r="J384" s="89" t="s">
        <v>163</v>
      </c>
      <c r="K384" s="94">
        <v>45750</v>
      </c>
      <c r="L384" s="95" t="s">
        <v>20</v>
      </c>
      <c r="M384" s="89">
        <v>0</v>
      </c>
      <c r="P384" s="89" t="s">
        <v>110</v>
      </c>
      <c r="Q384" s="89" t="s">
        <v>163</v>
      </c>
      <c r="R384" s="94">
        <v>45750</v>
      </c>
      <c r="S384" s="95" t="s">
        <v>20</v>
      </c>
      <c r="T384" s="89">
        <v>0</v>
      </c>
      <c r="W384" s="89" t="s">
        <v>110</v>
      </c>
      <c r="X384" s="89" t="s">
        <v>163</v>
      </c>
      <c r="Y384" s="94">
        <v>45750</v>
      </c>
      <c r="Z384" s="95" t="s">
        <v>20</v>
      </c>
      <c r="AA384" s="89">
        <v>0</v>
      </c>
    </row>
    <row r="385" spans="2:27" s="88" customFormat="1" x14ac:dyDescent="0.3">
      <c r="B385" s="89" t="s">
        <v>110</v>
      </c>
      <c r="C385" s="89" t="s">
        <v>163</v>
      </c>
      <c r="D385" s="94">
        <v>45750</v>
      </c>
      <c r="E385" s="95" t="s">
        <v>95</v>
      </c>
      <c r="F385" s="89">
        <v>0</v>
      </c>
      <c r="I385" s="89" t="s">
        <v>110</v>
      </c>
      <c r="J385" s="89" t="s">
        <v>163</v>
      </c>
      <c r="K385" s="94">
        <v>45750</v>
      </c>
      <c r="L385" s="95" t="s">
        <v>95</v>
      </c>
      <c r="M385" s="89">
        <v>0</v>
      </c>
      <c r="P385" s="89" t="s">
        <v>110</v>
      </c>
      <c r="Q385" s="89" t="s">
        <v>163</v>
      </c>
      <c r="R385" s="94">
        <v>45750</v>
      </c>
      <c r="S385" s="95" t="s">
        <v>95</v>
      </c>
      <c r="T385" s="89">
        <v>0</v>
      </c>
      <c r="W385" s="89" t="s">
        <v>110</v>
      </c>
      <c r="X385" s="89" t="s">
        <v>163</v>
      </c>
      <c r="Y385" s="94">
        <v>45750</v>
      </c>
      <c r="Z385" s="95" t="s">
        <v>95</v>
      </c>
      <c r="AA385" s="89">
        <v>0</v>
      </c>
    </row>
    <row r="386" spans="2:27" s="88" customFormat="1" x14ac:dyDescent="0.3">
      <c r="B386" s="89" t="s">
        <v>110</v>
      </c>
      <c r="C386" s="89" t="s">
        <v>163</v>
      </c>
      <c r="D386" s="94">
        <v>45750</v>
      </c>
      <c r="E386" s="95" t="s">
        <v>100</v>
      </c>
      <c r="F386" s="89">
        <v>0</v>
      </c>
      <c r="I386" s="89" t="s">
        <v>110</v>
      </c>
      <c r="J386" s="89" t="s">
        <v>163</v>
      </c>
      <c r="K386" s="94">
        <v>45750</v>
      </c>
      <c r="L386" s="95" t="s">
        <v>100</v>
      </c>
      <c r="M386" s="89">
        <v>0</v>
      </c>
      <c r="P386" s="89" t="s">
        <v>110</v>
      </c>
      <c r="Q386" s="89" t="s">
        <v>163</v>
      </c>
      <c r="R386" s="94">
        <v>45750</v>
      </c>
      <c r="S386" s="95" t="s">
        <v>100</v>
      </c>
      <c r="T386" s="89">
        <v>0</v>
      </c>
      <c r="W386" s="89" t="s">
        <v>110</v>
      </c>
      <c r="X386" s="89" t="s">
        <v>163</v>
      </c>
      <c r="Y386" s="94">
        <v>45750</v>
      </c>
      <c r="Z386" s="95" t="s">
        <v>100</v>
      </c>
      <c r="AA386" s="89">
        <v>0</v>
      </c>
    </row>
    <row r="387" spans="2:27" s="88" customFormat="1" x14ac:dyDescent="0.3">
      <c r="B387" s="89" t="s">
        <v>110</v>
      </c>
      <c r="C387" s="89" t="s">
        <v>163</v>
      </c>
      <c r="D387" s="94">
        <v>45750</v>
      </c>
      <c r="E387" s="95" t="s">
        <v>103</v>
      </c>
      <c r="F387" s="89">
        <v>0</v>
      </c>
      <c r="I387" s="89" t="s">
        <v>110</v>
      </c>
      <c r="J387" s="89" t="s">
        <v>163</v>
      </c>
      <c r="K387" s="94">
        <v>45750</v>
      </c>
      <c r="L387" s="95" t="s">
        <v>103</v>
      </c>
      <c r="M387" s="89">
        <v>0</v>
      </c>
      <c r="P387" s="89" t="s">
        <v>110</v>
      </c>
      <c r="Q387" s="89" t="s">
        <v>163</v>
      </c>
      <c r="R387" s="94">
        <v>45750</v>
      </c>
      <c r="S387" s="95" t="s">
        <v>103</v>
      </c>
      <c r="T387" s="89">
        <v>0</v>
      </c>
      <c r="W387" s="89" t="s">
        <v>110</v>
      </c>
      <c r="X387" s="89" t="s">
        <v>163</v>
      </c>
      <c r="Y387" s="94">
        <v>45750</v>
      </c>
      <c r="Z387" s="95" t="s">
        <v>103</v>
      </c>
      <c r="AA387" s="89">
        <v>0</v>
      </c>
    </row>
    <row r="388" spans="2:27" s="88" customFormat="1" x14ac:dyDescent="0.3">
      <c r="B388" s="89" t="s">
        <v>110</v>
      </c>
      <c r="C388" s="89" t="s">
        <v>163</v>
      </c>
      <c r="D388" s="94">
        <v>45750</v>
      </c>
      <c r="E388" s="95" t="s">
        <v>97</v>
      </c>
      <c r="F388" s="89">
        <v>0</v>
      </c>
      <c r="I388" s="89" t="s">
        <v>110</v>
      </c>
      <c r="J388" s="89" t="s">
        <v>163</v>
      </c>
      <c r="K388" s="94">
        <v>45750</v>
      </c>
      <c r="L388" s="95" t="s">
        <v>97</v>
      </c>
      <c r="M388" s="89">
        <v>0</v>
      </c>
      <c r="P388" s="89" t="s">
        <v>110</v>
      </c>
      <c r="Q388" s="89" t="s">
        <v>163</v>
      </c>
      <c r="R388" s="94">
        <v>45750</v>
      </c>
      <c r="S388" s="95" t="s">
        <v>97</v>
      </c>
      <c r="T388" s="89">
        <v>0</v>
      </c>
      <c r="W388" s="89" t="s">
        <v>110</v>
      </c>
      <c r="X388" s="89" t="s">
        <v>163</v>
      </c>
      <c r="Y388" s="94">
        <v>45750</v>
      </c>
      <c r="Z388" s="95" t="s">
        <v>97</v>
      </c>
      <c r="AA388" s="89">
        <v>0</v>
      </c>
    </row>
    <row r="389" spans="2:27" s="88" customFormat="1" x14ac:dyDescent="0.3">
      <c r="B389" s="89" t="s">
        <v>110</v>
      </c>
      <c r="C389" s="89" t="s">
        <v>163</v>
      </c>
      <c r="D389" s="94">
        <v>45750</v>
      </c>
      <c r="E389" s="95" t="s">
        <v>96</v>
      </c>
      <c r="F389" s="89">
        <v>0</v>
      </c>
      <c r="I389" s="89" t="s">
        <v>110</v>
      </c>
      <c r="J389" s="89" t="s">
        <v>163</v>
      </c>
      <c r="K389" s="94">
        <v>45750</v>
      </c>
      <c r="L389" s="95" t="s">
        <v>96</v>
      </c>
      <c r="M389" s="89">
        <v>0</v>
      </c>
      <c r="P389" s="89" t="s">
        <v>110</v>
      </c>
      <c r="Q389" s="89" t="s">
        <v>163</v>
      </c>
      <c r="R389" s="94">
        <v>45750</v>
      </c>
      <c r="S389" s="95" t="s">
        <v>96</v>
      </c>
      <c r="T389" s="89">
        <v>0</v>
      </c>
      <c r="W389" s="89" t="s">
        <v>110</v>
      </c>
      <c r="X389" s="89" t="s">
        <v>163</v>
      </c>
      <c r="Y389" s="94">
        <v>45750</v>
      </c>
      <c r="Z389" s="95" t="s">
        <v>96</v>
      </c>
      <c r="AA389" s="89">
        <v>0</v>
      </c>
    </row>
    <row r="390" spans="2:27" s="88" customFormat="1" x14ac:dyDescent="0.3">
      <c r="B390" s="112" t="s">
        <v>110</v>
      </c>
      <c r="C390" s="89" t="s">
        <v>163</v>
      </c>
      <c r="D390" s="94">
        <v>45750</v>
      </c>
      <c r="E390" s="102" t="s">
        <v>161</v>
      </c>
      <c r="F390" s="89">
        <v>64</v>
      </c>
      <c r="I390" s="112" t="s">
        <v>110</v>
      </c>
      <c r="J390" s="112" t="s">
        <v>163</v>
      </c>
      <c r="K390" s="113">
        <v>45750</v>
      </c>
      <c r="L390" s="102" t="s">
        <v>161</v>
      </c>
      <c r="M390" s="112">
        <v>28</v>
      </c>
      <c r="P390" s="112" t="s">
        <v>110</v>
      </c>
      <c r="Q390" s="112" t="s">
        <v>163</v>
      </c>
      <c r="R390" s="113">
        <v>45750</v>
      </c>
      <c r="S390" s="102" t="s">
        <v>161</v>
      </c>
      <c r="T390" s="112">
        <v>91</v>
      </c>
      <c r="W390" s="112" t="s">
        <v>110</v>
      </c>
      <c r="X390" s="112" t="s">
        <v>163</v>
      </c>
      <c r="Y390" s="113">
        <v>45750</v>
      </c>
      <c r="Z390" s="102" t="s">
        <v>161</v>
      </c>
      <c r="AA390" s="112">
        <v>60</v>
      </c>
    </row>
    <row r="391" spans="2:27" s="88" customFormat="1" x14ac:dyDescent="0.3"/>
    <row r="392" spans="2:27" s="88" customFormat="1" x14ac:dyDescent="0.3"/>
    <row r="393" spans="2:27" s="88" customFormat="1" x14ac:dyDescent="0.3"/>
    <row r="394" spans="2:27" s="88" customFormat="1" x14ac:dyDescent="0.3"/>
    <row r="395" spans="2:27" s="88" customFormat="1" x14ac:dyDescent="0.3"/>
    <row r="396" spans="2:27" s="88" customFormat="1" x14ac:dyDescent="0.3"/>
    <row r="397" spans="2:27" s="88" customFormat="1" x14ac:dyDescent="0.3"/>
    <row r="398" spans="2:27" s="88" customFormat="1" x14ac:dyDescent="0.3"/>
    <row r="399" spans="2:27" s="88" customFormat="1" x14ac:dyDescent="0.3"/>
    <row r="400" spans="2:27" s="88" customFormat="1" x14ac:dyDescent="0.3"/>
    <row r="401" s="88" customFormat="1" x14ac:dyDescent="0.3"/>
    <row r="402" s="88" customFormat="1" x14ac:dyDescent="0.3"/>
    <row r="403" s="88" customFormat="1" x14ac:dyDescent="0.3"/>
    <row r="404" s="88" customFormat="1" x14ac:dyDescent="0.3"/>
    <row r="405" s="88" customFormat="1" x14ac:dyDescent="0.3"/>
    <row r="406" s="88" customFormat="1" x14ac:dyDescent="0.3"/>
    <row r="407" s="88" customFormat="1" x14ac:dyDescent="0.3"/>
    <row r="408" s="88" customFormat="1" x14ac:dyDescent="0.3"/>
    <row r="409" s="88" customFormat="1" x14ac:dyDescent="0.3"/>
    <row r="410" s="88" customFormat="1" x14ac:dyDescent="0.3"/>
    <row r="411" s="88" customFormat="1" x14ac:dyDescent="0.3"/>
    <row r="412" s="88" customFormat="1" x14ac:dyDescent="0.3"/>
    <row r="413" s="88" customFormat="1" x14ac:dyDescent="0.3"/>
    <row r="414" s="88" customFormat="1" x14ac:dyDescent="0.3"/>
    <row r="415" s="88" customFormat="1" x14ac:dyDescent="0.3"/>
    <row r="416" s="88" customFormat="1" x14ac:dyDescent="0.3"/>
    <row r="417" s="88" customFormat="1" x14ac:dyDescent="0.3"/>
    <row r="418" s="88" customFormat="1" x14ac:dyDescent="0.3"/>
    <row r="419" s="88" customFormat="1" x14ac:dyDescent="0.3"/>
    <row r="420" s="88" customFormat="1" x14ac:dyDescent="0.3"/>
    <row r="421" s="88" customFormat="1" x14ac:dyDescent="0.3"/>
    <row r="422" s="88" customFormat="1" x14ac:dyDescent="0.3"/>
    <row r="423" s="88" customFormat="1" x14ac:dyDescent="0.3"/>
    <row r="424" s="88" customFormat="1" x14ac:dyDescent="0.3"/>
    <row r="425" s="88" customFormat="1" x14ac:dyDescent="0.3"/>
    <row r="426" s="88" customFormat="1" x14ac:dyDescent="0.3"/>
    <row r="427" s="88" customFormat="1" x14ac:dyDescent="0.3"/>
    <row r="428" s="88" customFormat="1" x14ac:dyDescent="0.3"/>
    <row r="429" s="88" customFormat="1" x14ac:dyDescent="0.3"/>
    <row r="430" s="88" customFormat="1" x14ac:dyDescent="0.3"/>
    <row r="431" s="88" customFormat="1" x14ac:dyDescent="0.3"/>
    <row r="432" s="88" customFormat="1" x14ac:dyDescent="0.3"/>
    <row r="433" s="88" customFormat="1" x14ac:dyDescent="0.3"/>
    <row r="434" s="88" customFormat="1" x14ac:dyDescent="0.3"/>
    <row r="435" s="88" customFormat="1" x14ac:dyDescent="0.3"/>
    <row r="436" s="88" customFormat="1" x14ac:dyDescent="0.3"/>
    <row r="437" s="88" customFormat="1" x14ac:dyDescent="0.3"/>
    <row r="438" s="88" customFormat="1" x14ac:dyDescent="0.3"/>
    <row r="439" s="88" customFormat="1" x14ac:dyDescent="0.3"/>
    <row r="440" s="88" customFormat="1" x14ac:dyDescent="0.3"/>
    <row r="441" s="88" customFormat="1" x14ac:dyDescent="0.3"/>
    <row r="442" s="88" customFormat="1" x14ac:dyDescent="0.3"/>
    <row r="443" s="88" customFormat="1" x14ac:dyDescent="0.3"/>
    <row r="444" s="88" customFormat="1" x14ac:dyDescent="0.3"/>
    <row r="445" s="88" customFormat="1" x14ac:dyDescent="0.3"/>
    <row r="446" s="88" customFormat="1" x14ac:dyDescent="0.3"/>
    <row r="447" s="88" customFormat="1" x14ac:dyDescent="0.3"/>
    <row r="448" s="88" customFormat="1" x14ac:dyDescent="0.3"/>
    <row r="449" s="88" customFormat="1" x14ac:dyDescent="0.3"/>
    <row r="450" s="88" customFormat="1" x14ac:dyDescent="0.3"/>
    <row r="451" s="88" customFormat="1" x14ac:dyDescent="0.3"/>
    <row r="452" s="88" customFormat="1" x14ac:dyDescent="0.3"/>
    <row r="453" s="88" customFormat="1" x14ac:dyDescent="0.3"/>
    <row r="454" s="88" customFormat="1" x14ac:dyDescent="0.3"/>
    <row r="455" s="88" customFormat="1" x14ac:dyDescent="0.3"/>
    <row r="456" s="88" customFormat="1" x14ac:dyDescent="0.3"/>
    <row r="457" s="88" customFormat="1" x14ac:dyDescent="0.3"/>
    <row r="458" s="88" customFormat="1" x14ac:dyDescent="0.3"/>
    <row r="459" s="88" customFormat="1" x14ac:dyDescent="0.3"/>
    <row r="460" s="88" customFormat="1" x14ac:dyDescent="0.3"/>
    <row r="461" s="88" customFormat="1" x14ac:dyDescent="0.3"/>
    <row r="462" s="88" customFormat="1" x14ac:dyDescent="0.3"/>
    <row r="463" s="88" customFormat="1" x14ac:dyDescent="0.3"/>
    <row r="464" s="88" customFormat="1" x14ac:dyDescent="0.3"/>
    <row r="465" s="88" customFormat="1" x14ac:dyDescent="0.3"/>
    <row r="466" s="88" customFormat="1" x14ac:dyDescent="0.3"/>
    <row r="467" s="88" customFormat="1" x14ac:dyDescent="0.3"/>
    <row r="468" s="88" customFormat="1" x14ac:dyDescent="0.3"/>
    <row r="469" s="88" customFormat="1" x14ac:dyDescent="0.3"/>
    <row r="470" s="88" customFormat="1" x14ac:dyDescent="0.3"/>
    <row r="471" s="88" customFormat="1" x14ac:dyDescent="0.3"/>
    <row r="472" s="88" customFormat="1" x14ac:dyDescent="0.3"/>
    <row r="473" s="88" customFormat="1" x14ac:dyDescent="0.3"/>
    <row r="474" s="88" customFormat="1" x14ac:dyDescent="0.3"/>
    <row r="475" s="88" customFormat="1" x14ac:dyDescent="0.3"/>
    <row r="476" s="88" customFormat="1" x14ac:dyDescent="0.3"/>
    <row r="477" s="88" customFormat="1" x14ac:dyDescent="0.3"/>
    <row r="478" s="88" customFormat="1" x14ac:dyDescent="0.3"/>
    <row r="479" s="88" customFormat="1" x14ac:dyDescent="0.3"/>
    <row r="480" s="88" customFormat="1" x14ac:dyDescent="0.3"/>
    <row r="481" s="88" customFormat="1" x14ac:dyDescent="0.3"/>
    <row r="482" s="88" customFormat="1" x14ac:dyDescent="0.3"/>
    <row r="483" s="88" customFormat="1" x14ac:dyDescent="0.3"/>
    <row r="484" s="88" customFormat="1" x14ac:dyDescent="0.3"/>
    <row r="485" s="88" customFormat="1" x14ac:dyDescent="0.3"/>
    <row r="486" s="88" customFormat="1" x14ac:dyDescent="0.3"/>
    <row r="487" s="88" customFormat="1" x14ac:dyDescent="0.3"/>
    <row r="488" s="88" customFormat="1" x14ac:dyDescent="0.3"/>
    <row r="489" s="88" customFormat="1" x14ac:dyDescent="0.3"/>
    <row r="490" s="88" customFormat="1" x14ac:dyDescent="0.3"/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2667-AAEB-4189-AAE6-84D11AB1A675}">
  <dimension ref="B2:AA302"/>
  <sheetViews>
    <sheetView zoomScale="85" zoomScaleNormal="85" workbookViewId="0">
      <pane ySplit="5" topLeftCell="A262" activePane="bottomLeft" state="frozen"/>
      <selection pane="bottomLeft" activeCell="F259" sqref="F259:F302"/>
    </sheetView>
  </sheetViews>
  <sheetFormatPr baseColWidth="10" defaultRowHeight="14.4" x14ac:dyDescent="0.3"/>
  <cols>
    <col min="5" max="5" width="23.109375" customWidth="1"/>
    <col min="6" max="6" width="19" customWidth="1"/>
    <col min="7" max="8" width="2.109375" customWidth="1"/>
    <col min="12" max="12" width="23.5546875" style="88" customWidth="1"/>
    <col min="13" max="13" width="24.77734375" customWidth="1"/>
    <col min="14" max="15" width="1.77734375" customWidth="1"/>
    <col min="19" max="19" width="24.109375" customWidth="1"/>
    <col min="20" max="20" width="20" customWidth="1"/>
    <col min="21" max="22" width="2.21875" customWidth="1"/>
    <col min="26" max="26" width="23.88671875" customWidth="1"/>
    <col min="27" max="27" width="20" customWidth="1"/>
  </cols>
  <sheetData>
    <row r="2" spans="2:27" x14ac:dyDescent="0.3">
      <c r="K2">
        <v>179</v>
      </c>
      <c r="L2" s="117"/>
    </row>
    <row r="3" spans="2:27" x14ac:dyDescent="0.3">
      <c r="I3" s="80">
        <v>88</v>
      </c>
      <c r="K3">
        <f>40/K2</f>
        <v>0.22346368715083798</v>
      </c>
    </row>
    <row r="4" spans="2:27" x14ac:dyDescent="0.3">
      <c r="I4" s="97">
        <f>100-I3</f>
        <v>12</v>
      </c>
      <c r="K4" s="1">
        <f>K3</f>
        <v>0.22346368715083798</v>
      </c>
    </row>
    <row r="5" spans="2:27" x14ac:dyDescent="0.3">
      <c r="B5" s="98" t="s">
        <v>145</v>
      </c>
      <c r="C5" s="98" t="s">
        <v>112</v>
      </c>
      <c r="D5" s="98" t="s">
        <v>0</v>
      </c>
      <c r="E5" s="98" t="s">
        <v>153</v>
      </c>
      <c r="F5" s="98" t="s">
        <v>144</v>
      </c>
      <c r="I5" s="101" t="s">
        <v>145</v>
      </c>
      <c r="J5" s="101" t="s">
        <v>112</v>
      </c>
      <c r="K5" s="101" t="s">
        <v>0</v>
      </c>
      <c r="L5" s="101" t="s">
        <v>154</v>
      </c>
      <c r="M5" s="101" t="s">
        <v>155</v>
      </c>
      <c r="P5" s="98" t="s">
        <v>145</v>
      </c>
      <c r="Q5" s="98" t="s">
        <v>112</v>
      </c>
      <c r="R5" s="98" t="s">
        <v>0</v>
      </c>
      <c r="S5" s="98" t="s">
        <v>156</v>
      </c>
      <c r="T5" s="98" t="s">
        <v>157</v>
      </c>
      <c r="W5" s="98" t="s">
        <v>145</v>
      </c>
      <c r="X5" s="98" t="s">
        <v>112</v>
      </c>
      <c r="Y5" s="98" t="s">
        <v>0</v>
      </c>
      <c r="Z5" s="98" t="s">
        <v>158</v>
      </c>
      <c r="AA5" s="98" t="s">
        <v>159</v>
      </c>
    </row>
    <row r="6" spans="2:27" x14ac:dyDescent="0.3">
      <c r="B6" s="89" t="s">
        <v>109</v>
      </c>
      <c r="C6" s="89" t="s">
        <v>146</v>
      </c>
      <c r="D6" s="94">
        <v>45693</v>
      </c>
      <c r="E6" s="95" t="s">
        <v>93</v>
      </c>
      <c r="F6" s="89">
        <v>0</v>
      </c>
      <c r="I6" s="89" t="s">
        <v>109</v>
      </c>
      <c r="J6" s="89" t="s">
        <v>146</v>
      </c>
      <c r="K6" s="94">
        <v>45693</v>
      </c>
      <c r="L6" s="95" t="s">
        <v>93</v>
      </c>
      <c r="M6" s="89">
        <v>0</v>
      </c>
      <c r="P6" s="86" t="s">
        <v>109</v>
      </c>
      <c r="Q6" s="86" t="s">
        <v>146</v>
      </c>
      <c r="R6" s="92">
        <v>45693</v>
      </c>
      <c r="S6" s="114" t="s">
        <v>93</v>
      </c>
      <c r="T6" s="89">
        <v>0</v>
      </c>
      <c r="W6" s="89" t="s">
        <v>109</v>
      </c>
      <c r="X6" s="89" t="s">
        <v>146</v>
      </c>
      <c r="Y6" s="94">
        <v>45693</v>
      </c>
      <c r="Z6" s="95" t="s">
        <v>93</v>
      </c>
      <c r="AA6" s="89">
        <v>13</v>
      </c>
    </row>
    <row r="7" spans="2:27" x14ac:dyDescent="0.3">
      <c r="B7" s="89" t="s">
        <v>109</v>
      </c>
      <c r="C7" s="89" t="s">
        <v>146</v>
      </c>
      <c r="D7" s="94">
        <v>45693</v>
      </c>
      <c r="E7" s="95" t="s">
        <v>17</v>
      </c>
      <c r="F7" s="89">
        <v>0</v>
      </c>
      <c r="I7" s="89" t="s">
        <v>109</v>
      </c>
      <c r="J7" s="89" t="s">
        <v>146</v>
      </c>
      <c r="K7" s="94">
        <v>45693</v>
      </c>
      <c r="L7" s="95" t="s">
        <v>17</v>
      </c>
      <c r="M7" s="89">
        <v>0</v>
      </c>
      <c r="P7" s="87" t="s">
        <v>109</v>
      </c>
      <c r="Q7" s="87" t="s">
        <v>146</v>
      </c>
      <c r="R7" s="93">
        <v>45693</v>
      </c>
      <c r="S7" s="115" t="s">
        <v>17</v>
      </c>
      <c r="T7" s="89">
        <v>0</v>
      </c>
      <c r="W7" s="89" t="s">
        <v>109</v>
      </c>
      <c r="X7" s="89" t="s">
        <v>146</v>
      </c>
      <c r="Y7" s="94">
        <v>45693</v>
      </c>
      <c r="Z7" s="95" t="s">
        <v>17</v>
      </c>
      <c r="AA7" s="89">
        <v>0</v>
      </c>
    </row>
    <row r="8" spans="2:27" x14ac:dyDescent="0.3">
      <c r="B8" s="89" t="s">
        <v>109</v>
      </c>
      <c r="C8" s="89" t="s">
        <v>146</v>
      </c>
      <c r="D8" s="94">
        <v>45693</v>
      </c>
      <c r="E8" s="95" t="s">
        <v>92</v>
      </c>
      <c r="F8" s="89">
        <v>0</v>
      </c>
      <c r="I8" s="89" t="s">
        <v>109</v>
      </c>
      <c r="J8" s="89" t="s">
        <v>146</v>
      </c>
      <c r="K8" s="94">
        <v>45693</v>
      </c>
      <c r="L8" s="95" t="s">
        <v>92</v>
      </c>
      <c r="M8" s="89">
        <v>68</v>
      </c>
      <c r="P8" s="86" t="s">
        <v>109</v>
      </c>
      <c r="Q8" s="86" t="s">
        <v>146</v>
      </c>
      <c r="R8" s="92">
        <v>45693</v>
      </c>
      <c r="S8" s="114" t="s">
        <v>92</v>
      </c>
      <c r="T8" s="89">
        <v>0</v>
      </c>
      <c r="W8" s="89" t="s">
        <v>109</v>
      </c>
      <c r="X8" s="89" t="s">
        <v>146</v>
      </c>
      <c r="Y8" s="94">
        <v>45693</v>
      </c>
      <c r="Z8" s="95" t="s">
        <v>92</v>
      </c>
      <c r="AA8" s="89">
        <v>0</v>
      </c>
    </row>
    <row r="9" spans="2:27" x14ac:dyDescent="0.3">
      <c r="B9" s="89" t="s">
        <v>109</v>
      </c>
      <c r="C9" s="89" t="s">
        <v>146</v>
      </c>
      <c r="D9" s="94">
        <v>45693</v>
      </c>
      <c r="E9" s="95" t="s">
        <v>16</v>
      </c>
      <c r="F9" s="89">
        <v>0</v>
      </c>
      <c r="I9" s="89" t="s">
        <v>109</v>
      </c>
      <c r="J9" s="89" t="s">
        <v>146</v>
      </c>
      <c r="K9" s="94">
        <v>45693</v>
      </c>
      <c r="L9" s="95" t="s">
        <v>16</v>
      </c>
      <c r="M9" s="89">
        <v>0</v>
      </c>
      <c r="P9" s="87" t="s">
        <v>109</v>
      </c>
      <c r="Q9" s="87" t="s">
        <v>146</v>
      </c>
      <c r="R9" s="93">
        <v>45693</v>
      </c>
      <c r="S9" s="115" t="s">
        <v>16</v>
      </c>
      <c r="T9" s="89">
        <v>0</v>
      </c>
      <c r="W9" s="89" t="s">
        <v>109</v>
      </c>
      <c r="X9" s="89" t="s">
        <v>146</v>
      </c>
      <c r="Y9" s="94">
        <v>45693</v>
      </c>
      <c r="Z9" s="95" t="s">
        <v>16</v>
      </c>
      <c r="AA9" s="89">
        <v>0</v>
      </c>
    </row>
    <row r="10" spans="2:27" x14ac:dyDescent="0.3">
      <c r="B10" s="89" t="s">
        <v>109</v>
      </c>
      <c r="C10" s="89" t="s">
        <v>146</v>
      </c>
      <c r="D10" s="94">
        <v>45693</v>
      </c>
      <c r="E10" s="95" t="s">
        <v>20</v>
      </c>
      <c r="F10" s="89">
        <v>0</v>
      </c>
      <c r="I10" s="89" t="s">
        <v>109</v>
      </c>
      <c r="J10" s="89" t="s">
        <v>146</v>
      </c>
      <c r="K10" s="94">
        <v>45693</v>
      </c>
      <c r="L10" s="95" t="s">
        <v>20</v>
      </c>
      <c r="M10" s="89">
        <v>0</v>
      </c>
      <c r="P10" s="86" t="s">
        <v>109</v>
      </c>
      <c r="Q10" s="86" t="s">
        <v>146</v>
      </c>
      <c r="R10" s="92">
        <v>45693</v>
      </c>
      <c r="S10" s="114" t="s">
        <v>20</v>
      </c>
      <c r="T10" s="89">
        <v>0</v>
      </c>
      <c r="W10" s="89" t="s">
        <v>109</v>
      </c>
      <c r="X10" s="89" t="s">
        <v>146</v>
      </c>
      <c r="Y10" s="94">
        <v>45693</v>
      </c>
      <c r="Z10" s="95" t="s">
        <v>20</v>
      </c>
      <c r="AA10" s="89">
        <v>0</v>
      </c>
    </row>
    <row r="11" spans="2:27" x14ac:dyDescent="0.3">
      <c r="B11" s="89" t="s">
        <v>109</v>
      </c>
      <c r="C11" s="89" t="s">
        <v>146</v>
      </c>
      <c r="D11" s="94">
        <v>45693</v>
      </c>
      <c r="E11" s="95" t="s">
        <v>95</v>
      </c>
      <c r="F11" s="89">
        <v>0</v>
      </c>
      <c r="I11" s="89" t="s">
        <v>109</v>
      </c>
      <c r="J11" s="89" t="s">
        <v>146</v>
      </c>
      <c r="K11" s="94">
        <v>45693</v>
      </c>
      <c r="L11" s="95" t="s">
        <v>95</v>
      </c>
      <c r="M11" s="89">
        <v>0</v>
      </c>
      <c r="P11" s="87" t="s">
        <v>109</v>
      </c>
      <c r="Q11" s="87" t="s">
        <v>146</v>
      </c>
      <c r="R11" s="93">
        <v>45693</v>
      </c>
      <c r="S11" s="115" t="s">
        <v>95</v>
      </c>
      <c r="T11" s="89">
        <v>0</v>
      </c>
      <c r="W11" s="89" t="s">
        <v>109</v>
      </c>
      <c r="X11" s="89" t="s">
        <v>146</v>
      </c>
      <c r="Y11" s="94">
        <v>45693</v>
      </c>
      <c r="Z11" s="95" t="s">
        <v>95</v>
      </c>
      <c r="AA11" s="89">
        <v>0</v>
      </c>
    </row>
    <row r="12" spans="2:27" x14ac:dyDescent="0.3">
      <c r="B12" s="89" t="s">
        <v>109</v>
      </c>
      <c r="C12" s="89" t="s">
        <v>146</v>
      </c>
      <c r="D12" s="94">
        <v>45693</v>
      </c>
      <c r="E12" s="95" t="s">
        <v>100</v>
      </c>
      <c r="F12" s="89">
        <v>0</v>
      </c>
      <c r="I12" s="89" t="s">
        <v>109</v>
      </c>
      <c r="J12" s="89" t="s">
        <v>146</v>
      </c>
      <c r="K12" s="94">
        <v>45693</v>
      </c>
      <c r="L12" s="95" t="s">
        <v>100</v>
      </c>
      <c r="M12" s="89">
        <v>0</v>
      </c>
      <c r="P12" s="86" t="s">
        <v>109</v>
      </c>
      <c r="Q12" s="86" t="s">
        <v>146</v>
      </c>
      <c r="R12" s="92">
        <v>45693</v>
      </c>
      <c r="S12" s="114" t="s">
        <v>100</v>
      </c>
      <c r="T12" s="89">
        <v>0</v>
      </c>
      <c r="W12" s="89" t="s">
        <v>109</v>
      </c>
      <c r="X12" s="89" t="s">
        <v>146</v>
      </c>
      <c r="Y12" s="94">
        <v>45693</v>
      </c>
      <c r="Z12" s="95" t="s">
        <v>100</v>
      </c>
      <c r="AA12" s="89">
        <v>0</v>
      </c>
    </row>
    <row r="13" spans="2:27" x14ac:dyDescent="0.3">
      <c r="B13" s="89" t="s">
        <v>109</v>
      </c>
      <c r="C13" s="89" t="s">
        <v>146</v>
      </c>
      <c r="D13" s="94">
        <v>45693</v>
      </c>
      <c r="E13" s="95" t="s">
        <v>103</v>
      </c>
      <c r="F13" s="89">
        <v>0</v>
      </c>
      <c r="I13" s="89" t="s">
        <v>109</v>
      </c>
      <c r="J13" s="89" t="s">
        <v>146</v>
      </c>
      <c r="K13" s="94">
        <v>45693</v>
      </c>
      <c r="L13" s="95" t="s">
        <v>103</v>
      </c>
      <c r="M13" s="89">
        <v>0</v>
      </c>
      <c r="P13" s="87" t="s">
        <v>109</v>
      </c>
      <c r="Q13" s="87" t="s">
        <v>146</v>
      </c>
      <c r="R13" s="93">
        <v>45693</v>
      </c>
      <c r="S13" s="115" t="s">
        <v>103</v>
      </c>
      <c r="T13" s="89">
        <v>0</v>
      </c>
      <c r="W13" s="89" t="s">
        <v>109</v>
      </c>
      <c r="X13" s="89" t="s">
        <v>146</v>
      </c>
      <c r="Y13" s="94">
        <v>45693</v>
      </c>
      <c r="Z13" s="95" t="s">
        <v>103</v>
      </c>
      <c r="AA13" s="89">
        <v>0</v>
      </c>
    </row>
    <row r="14" spans="2:27" x14ac:dyDescent="0.3">
      <c r="B14" s="89" t="s">
        <v>109</v>
      </c>
      <c r="C14" s="89" t="s">
        <v>146</v>
      </c>
      <c r="D14" s="94">
        <v>45693</v>
      </c>
      <c r="E14" s="95" t="s">
        <v>97</v>
      </c>
      <c r="F14" s="89">
        <v>0</v>
      </c>
      <c r="I14" s="89" t="s">
        <v>109</v>
      </c>
      <c r="J14" s="89" t="s">
        <v>146</v>
      </c>
      <c r="K14" s="94">
        <v>45693</v>
      </c>
      <c r="L14" s="95" t="s">
        <v>97</v>
      </c>
      <c r="M14" s="89">
        <v>0</v>
      </c>
      <c r="P14" s="86" t="s">
        <v>109</v>
      </c>
      <c r="Q14" s="86" t="s">
        <v>146</v>
      </c>
      <c r="R14" s="92">
        <v>45693</v>
      </c>
      <c r="S14" s="114" t="s">
        <v>97</v>
      </c>
      <c r="T14" s="89">
        <v>0</v>
      </c>
      <c r="W14" s="89" t="s">
        <v>109</v>
      </c>
      <c r="X14" s="89" t="s">
        <v>146</v>
      </c>
      <c r="Y14" s="94">
        <v>45693</v>
      </c>
      <c r="Z14" s="95" t="s">
        <v>97</v>
      </c>
      <c r="AA14" s="89">
        <v>0</v>
      </c>
    </row>
    <row r="15" spans="2:27" x14ac:dyDescent="0.3">
      <c r="B15" s="89" t="s">
        <v>109</v>
      </c>
      <c r="C15" s="89" t="s">
        <v>146</v>
      </c>
      <c r="D15" s="94">
        <v>45693</v>
      </c>
      <c r="E15" s="95" t="s">
        <v>96</v>
      </c>
      <c r="F15" s="89">
        <v>0</v>
      </c>
      <c r="I15" s="89" t="s">
        <v>109</v>
      </c>
      <c r="J15" s="89" t="s">
        <v>146</v>
      </c>
      <c r="K15" s="94">
        <v>45693</v>
      </c>
      <c r="L15" s="95" t="s">
        <v>96</v>
      </c>
      <c r="M15" s="89">
        <v>0</v>
      </c>
      <c r="P15" s="87" t="s">
        <v>109</v>
      </c>
      <c r="Q15" s="87" t="s">
        <v>146</v>
      </c>
      <c r="R15" s="93">
        <v>45693</v>
      </c>
      <c r="S15" s="115" t="s">
        <v>96</v>
      </c>
      <c r="T15" s="89">
        <v>0</v>
      </c>
      <c r="W15" s="89" t="s">
        <v>109</v>
      </c>
      <c r="X15" s="89" t="s">
        <v>146</v>
      </c>
      <c r="Y15" s="94">
        <v>45693</v>
      </c>
      <c r="Z15" s="95" t="s">
        <v>96</v>
      </c>
      <c r="AA15" s="89">
        <v>0</v>
      </c>
    </row>
    <row r="16" spans="2:27" x14ac:dyDescent="0.3">
      <c r="B16" s="89" t="s">
        <v>109</v>
      </c>
      <c r="C16" s="89" t="s">
        <v>146</v>
      </c>
      <c r="D16" s="94">
        <v>45693</v>
      </c>
      <c r="E16" s="96" t="s">
        <v>161</v>
      </c>
      <c r="F16" s="89">
        <v>4</v>
      </c>
      <c r="I16" s="89" t="s">
        <v>109</v>
      </c>
      <c r="J16" s="89" t="s">
        <v>146</v>
      </c>
      <c r="K16" s="94">
        <v>45693</v>
      </c>
      <c r="L16" s="95" t="s">
        <v>161</v>
      </c>
      <c r="M16" s="89">
        <v>0</v>
      </c>
      <c r="P16" s="86" t="s">
        <v>109</v>
      </c>
      <c r="Q16" s="86" t="s">
        <v>146</v>
      </c>
      <c r="R16" s="92">
        <v>45693</v>
      </c>
      <c r="S16" s="114" t="s">
        <v>161</v>
      </c>
      <c r="T16" s="89">
        <v>18</v>
      </c>
      <c r="W16" s="89" t="s">
        <v>109</v>
      </c>
      <c r="X16" s="89" t="s">
        <v>146</v>
      </c>
      <c r="Y16" s="94">
        <v>45693</v>
      </c>
      <c r="Z16" s="95" t="s">
        <v>161</v>
      </c>
      <c r="AA16" s="89">
        <v>13</v>
      </c>
    </row>
    <row r="17" spans="2:27" x14ac:dyDescent="0.3">
      <c r="B17" s="89" t="s">
        <v>109</v>
      </c>
      <c r="C17" s="89" t="s">
        <v>146</v>
      </c>
      <c r="D17" s="94">
        <v>45694</v>
      </c>
      <c r="E17" s="95" t="s">
        <v>93</v>
      </c>
      <c r="F17" s="89">
        <v>0</v>
      </c>
      <c r="I17" s="89" t="s">
        <v>109</v>
      </c>
      <c r="J17" s="89" t="s">
        <v>146</v>
      </c>
      <c r="K17" s="94">
        <v>45694</v>
      </c>
      <c r="L17" s="95" t="s">
        <v>93</v>
      </c>
      <c r="M17" s="89">
        <v>0</v>
      </c>
      <c r="P17" s="87" t="s">
        <v>109</v>
      </c>
      <c r="Q17" s="87" t="s">
        <v>146</v>
      </c>
      <c r="R17" s="93">
        <v>45694</v>
      </c>
      <c r="S17" s="115" t="s">
        <v>93</v>
      </c>
      <c r="T17" s="89">
        <v>0</v>
      </c>
      <c r="W17" s="89" t="s">
        <v>109</v>
      </c>
      <c r="X17" s="89" t="s">
        <v>146</v>
      </c>
      <c r="Y17" s="94">
        <v>45694</v>
      </c>
      <c r="Z17" s="95" t="s">
        <v>93</v>
      </c>
      <c r="AA17" s="89">
        <v>0</v>
      </c>
    </row>
    <row r="18" spans="2:27" x14ac:dyDescent="0.3">
      <c r="B18" s="89" t="s">
        <v>109</v>
      </c>
      <c r="C18" s="89" t="s">
        <v>146</v>
      </c>
      <c r="D18" s="94">
        <v>45694</v>
      </c>
      <c r="E18" s="95" t="s">
        <v>17</v>
      </c>
      <c r="F18" s="89">
        <v>0</v>
      </c>
      <c r="I18" s="89" t="s">
        <v>109</v>
      </c>
      <c r="J18" s="89" t="s">
        <v>146</v>
      </c>
      <c r="K18" s="94">
        <v>45694</v>
      </c>
      <c r="L18" s="95" t="s">
        <v>17</v>
      </c>
      <c r="M18" s="89">
        <v>0</v>
      </c>
      <c r="P18" s="86" t="s">
        <v>109</v>
      </c>
      <c r="Q18" s="86" t="s">
        <v>146</v>
      </c>
      <c r="R18" s="92">
        <v>45694</v>
      </c>
      <c r="S18" s="114" t="s">
        <v>17</v>
      </c>
      <c r="T18" s="89">
        <v>0</v>
      </c>
      <c r="W18" s="89" t="s">
        <v>109</v>
      </c>
      <c r="X18" s="89" t="s">
        <v>146</v>
      </c>
      <c r="Y18" s="94">
        <v>45694</v>
      </c>
      <c r="Z18" s="95" t="s">
        <v>17</v>
      </c>
      <c r="AA18" s="89">
        <v>0</v>
      </c>
    </row>
    <row r="19" spans="2:27" x14ac:dyDescent="0.3">
      <c r="B19" s="89" t="s">
        <v>109</v>
      </c>
      <c r="C19" s="89" t="s">
        <v>146</v>
      </c>
      <c r="D19" s="94">
        <v>45694</v>
      </c>
      <c r="E19" s="95" t="s">
        <v>92</v>
      </c>
      <c r="F19" s="89">
        <v>0</v>
      </c>
      <c r="I19" s="89" t="s">
        <v>109</v>
      </c>
      <c r="J19" s="89" t="s">
        <v>146</v>
      </c>
      <c r="K19" s="94">
        <v>45694</v>
      </c>
      <c r="L19" s="95" t="s">
        <v>92</v>
      </c>
      <c r="M19" s="89">
        <v>0</v>
      </c>
      <c r="P19" s="87" t="s">
        <v>109</v>
      </c>
      <c r="Q19" s="87" t="s">
        <v>146</v>
      </c>
      <c r="R19" s="93">
        <v>45694</v>
      </c>
      <c r="S19" s="115" t="s">
        <v>92</v>
      </c>
      <c r="T19" s="89">
        <v>0</v>
      </c>
      <c r="W19" s="89" t="s">
        <v>109</v>
      </c>
      <c r="X19" s="89" t="s">
        <v>146</v>
      </c>
      <c r="Y19" s="94">
        <v>45694</v>
      </c>
      <c r="Z19" s="95" t="s">
        <v>92</v>
      </c>
      <c r="AA19" s="89">
        <v>0</v>
      </c>
    </row>
    <row r="20" spans="2:27" x14ac:dyDescent="0.3">
      <c r="B20" s="89" t="s">
        <v>109</v>
      </c>
      <c r="C20" s="89" t="s">
        <v>146</v>
      </c>
      <c r="D20" s="94">
        <v>45694</v>
      </c>
      <c r="E20" s="95" t="s">
        <v>16</v>
      </c>
      <c r="F20" s="89">
        <v>0</v>
      </c>
      <c r="I20" s="89" t="s">
        <v>109</v>
      </c>
      <c r="J20" s="89" t="s">
        <v>146</v>
      </c>
      <c r="K20" s="94">
        <v>45694</v>
      </c>
      <c r="L20" s="95" t="s">
        <v>16</v>
      </c>
      <c r="M20" s="89">
        <v>0</v>
      </c>
      <c r="P20" s="86" t="s">
        <v>109</v>
      </c>
      <c r="Q20" s="86" t="s">
        <v>146</v>
      </c>
      <c r="R20" s="92">
        <v>45694</v>
      </c>
      <c r="S20" s="114" t="s">
        <v>16</v>
      </c>
      <c r="T20" s="89">
        <v>3.2</v>
      </c>
      <c r="W20" s="89" t="s">
        <v>109</v>
      </c>
      <c r="X20" s="89" t="s">
        <v>146</v>
      </c>
      <c r="Y20" s="94">
        <v>45694</v>
      </c>
      <c r="Z20" s="95" t="s">
        <v>16</v>
      </c>
      <c r="AA20" s="89">
        <v>4.5</v>
      </c>
    </row>
    <row r="21" spans="2:27" x14ac:dyDescent="0.3">
      <c r="B21" s="89" t="s">
        <v>109</v>
      </c>
      <c r="C21" s="89" t="s">
        <v>146</v>
      </c>
      <c r="D21" s="94">
        <v>45694</v>
      </c>
      <c r="E21" s="95" t="s">
        <v>20</v>
      </c>
      <c r="F21" s="89">
        <v>0</v>
      </c>
      <c r="I21" s="89" t="s">
        <v>109</v>
      </c>
      <c r="J21" s="89" t="s">
        <v>146</v>
      </c>
      <c r="K21" s="94">
        <v>45694</v>
      </c>
      <c r="L21" s="95" t="s">
        <v>20</v>
      </c>
      <c r="M21" s="89">
        <v>0</v>
      </c>
      <c r="P21" s="87" t="s">
        <v>109</v>
      </c>
      <c r="Q21" s="87" t="s">
        <v>146</v>
      </c>
      <c r="R21" s="93">
        <v>45694</v>
      </c>
      <c r="S21" s="115" t="s">
        <v>20</v>
      </c>
      <c r="T21" s="89">
        <v>6.4</v>
      </c>
      <c r="W21" s="89" t="s">
        <v>109</v>
      </c>
      <c r="X21" s="89" t="s">
        <v>146</v>
      </c>
      <c r="Y21" s="94">
        <v>45694</v>
      </c>
      <c r="Z21" s="95" t="s">
        <v>20</v>
      </c>
      <c r="AA21" s="89">
        <v>0</v>
      </c>
    </row>
    <row r="22" spans="2:27" x14ac:dyDescent="0.3">
      <c r="B22" s="89" t="s">
        <v>109</v>
      </c>
      <c r="C22" s="89" t="s">
        <v>146</v>
      </c>
      <c r="D22" s="94">
        <v>45694</v>
      </c>
      <c r="E22" s="95" t="s">
        <v>95</v>
      </c>
      <c r="F22" s="89">
        <v>0</v>
      </c>
      <c r="I22" s="89" t="s">
        <v>109</v>
      </c>
      <c r="J22" s="89" t="s">
        <v>146</v>
      </c>
      <c r="K22" s="94">
        <v>45694</v>
      </c>
      <c r="L22" s="95" t="s">
        <v>95</v>
      </c>
      <c r="M22" s="89">
        <v>0</v>
      </c>
      <c r="P22" s="86" t="s">
        <v>109</v>
      </c>
      <c r="Q22" s="86" t="s">
        <v>146</v>
      </c>
      <c r="R22" s="92">
        <v>45694</v>
      </c>
      <c r="S22" s="114" t="s">
        <v>95</v>
      </c>
      <c r="T22" s="89">
        <v>0</v>
      </c>
      <c r="W22" s="89" t="s">
        <v>109</v>
      </c>
      <c r="X22" s="89" t="s">
        <v>146</v>
      </c>
      <c r="Y22" s="94">
        <v>45694</v>
      </c>
      <c r="Z22" s="95" t="s">
        <v>95</v>
      </c>
      <c r="AA22" s="89">
        <v>0</v>
      </c>
    </row>
    <row r="23" spans="2:27" x14ac:dyDescent="0.3">
      <c r="B23" s="89" t="s">
        <v>109</v>
      </c>
      <c r="C23" s="89" t="s">
        <v>146</v>
      </c>
      <c r="D23" s="94">
        <v>45694</v>
      </c>
      <c r="E23" s="95" t="s">
        <v>100</v>
      </c>
      <c r="F23" s="89">
        <v>0</v>
      </c>
      <c r="I23" s="89" t="s">
        <v>109</v>
      </c>
      <c r="J23" s="89" t="s">
        <v>146</v>
      </c>
      <c r="K23" s="94">
        <v>45694</v>
      </c>
      <c r="L23" s="95" t="s">
        <v>100</v>
      </c>
      <c r="M23" s="89">
        <v>0</v>
      </c>
      <c r="P23" s="87" t="s">
        <v>109</v>
      </c>
      <c r="Q23" s="87" t="s">
        <v>146</v>
      </c>
      <c r="R23" s="93">
        <v>45694</v>
      </c>
      <c r="S23" s="115" t="s">
        <v>100</v>
      </c>
      <c r="T23" s="89">
        <v>3.2</v>
      </c>
      <c r="W23" s="89" t="s">
        <v>109</v>
      </c>
      <c r="X23" s="89" t="s">
        <v>146</v>
      </c>
      <c r="Y23" s="94">
        <v>45694</v>
      </c>
      <c r="Z23" s="95" t="s">
        <v>100</v>
      </c>
      <c r="AA23" s="89">
        <v>0</v>
      </c>
    </row>
    <row r="24" spans="2:27" x14ac:dyDescent="0.3">
      <c r="B24" s="89" t="s">
        <v>109</v>
      </c>
      <c r="C24" s="89" t="s">
        <v>146</v>
      </c>
      <c r="D24" s="94">
        <v>45694</v>
      </c>
      <c r="E24" s="95" t="s">
        <v>103</v>
      </c>
      <c r="F24" s="89">
        <v>0</v>
      </c>
      <c r="I24" s="89" t="s">
        <v>109</v>
      </c>
      <c r="J24" s="89" t="s">
        <v>146</v>
      </c>
      <c r="K24" s="94">
        <v>45694</v>
      </c>
      <c r="L24" s="95" t="s">
        <v>103</v>
      </c>
      <c r="M24" s="89">
        <v>0</v>
      </c>
      <c r="P24" s="86" t="s">
        <v>109</v>
      </c>
      <c r="Q24" s="86" t="s">
        <v>146</v>
      </c>
      <c r="R24" s="92">
        <v>45694</v>
      </c>
      <c r="S24" s="114" t="s">
        <v>103</v>
      </c>
      <c r="T24" s="89">
        <v>0</v>
      </c>
      <c r="W24" s="89" t="s">
        <v>109</v>
      </c>
      <c r="X24" s="89" t="s">
        <v>146</v>
      </c>
      <c r="Y24" s="94">
        <v>45694</v>
      </c>
      <c r="Z24" s="95" t="s">
        <v>103</v>
      </c>
      <c r="AA24" s="89">
        <v>0</v>
      </c>
    </row>
    <row r="25" spans="2:27" x14ac:dyDescent="0.3">
      <c r="B25" s="89" t="s">
        <v>109</v>
      </c>
      <c r="C25" s="89" t="s">
        <v>146</v>
      </c>
      <c r="D25" s="94">
        <v>45694</v>
      </c>
      <c r="E25" s="95" t="s">
        <v>97</v>
      </c>
      <c r="F25" s="89">
        <v>0</v>
      </c>
      <c r="I25" s="89" t="s">
        <v>109</v>
      </c>
      <c r="J25" s="89" t="s">
        <v>146</v>
      </c>
      <c r="K25" s="94">
        <v>45694</v>
      </c>
      <c r="L25" s="95" t="s">
        <v>97</v>
      </c>
      <c r="M25" s="89">
        <v>0</v>
      </c>
      <c r="P25" s="87" t="s">
        <v>109</v>
      </c>
      <c r="Q25" s="87" t="s">
        <v>146</v>
      </c>
      <c r="R25" s="93">
        <v>45694</v>
      </c>
      <c r="S25" s="115" t="s">
        <v>97</v>
      </c>
      <c r="T25" s="89">
        <v>0</v>
      </c>
      <c r="W25" s="89" t="s">
        <v>109</v>
      </c>
      <c r="X25" s="89" t="s">
        <v>146</v>
      </c>
      <c r="Y25" s="94">
        <v>45694</v>
      </c>
      <c r="Z25" s="95" t="s">
        <v>97</v>
      </c>
      <c r="AA25" s="89">
        <v>0</v>
      </c>
    </row>
    <row r="26" spans="2:27" x14ac:dyDescent="0.3">
      <c r="B26" s="89" t="s">
        <v>109</v>
      </c>
      <c r="C26" s="89" t="s">
        <v>146</v>
      </c>
      <c r="D26" s="94">
        <v>45694</v>
      </c>
      <c r="E26" s="95" t="s">
        <v>96</v>
      </c>
      <c r="F26" s="89">
        <v>0</v>
      </c>
      <c r="I26" s="89" t="s">
        <v>109</v>
      </c>
      <c r="J26" s="89" t="s">
        <v>146</v>
      </c>
      <c r="K26" s="94">
        <v>45694</v>
      </c>
      <c r="L26" s="95" t="s">
        <v>96</v>
      </c>
      <c r="M26" s="89">
        <v>0</v>
      </c>
      <c r="P26" s="86" t="s">
        <v>109</v>
      </c>
      <c r="Q26" s="86" t="s">
        <v>146</v>
      </c>
      <c r="R26" s="92">
        <v>45694</v>
      </c>
      <c r="S26" s="114" t="s">
        <v>96</v>
      </c>
      <c r="T26" s="89">
        <v>0</v>
      </c>
      <c r="W26" s="89" t="s">
        <v>109</v>
      </c>
      <c r="X26" s="89" t="s">
        <v>146</v>
      </c>
      <c r="Y26" s="94">
        <v>45694</v>
      </c>
      <c r="Z26" s="95" t="s">
        <v>96</v>
      </c>
      <c r="AA26" s="89">
        <v>0</v>
      </c>
    </row>
    <row r="27" spans="2:27" x14ac:dyDescent="0.3">
      <c r="B27" s="89" t="s">
        <v>109</v>
      </c>
      <c r="C27" s="89" t="s">
        <v>146</v>
      </c>
      <c r="D27" s="94">
        <v>45694</v>
      </c>
      <c r="E27" s="96" t="s">
        <v>161</v>
      </c>
      <c r="F27" s="89">
        <v>4</v>
      </c>
      <c r="I27" s="89" t="s">
        <v>109</v>
      </c>
      <c r="J27" s="89" t="s">
        <v>146</v>
      </c>
      <c r="K27" s="94">
        <v>45694</v>
      </c>
      <c r="L27" s="95" t="s">
        <v>161</v>
      </c>
      <c r="M27" s="89">
        <v>37</v>
      </c>
      <c r="P27" s="87" t="s">
        <v>109</v>
      </c>
      <c r="Q27" s="87" t="s">
        <v>146</v>
      </c>
      <c r="R27" s="93">
        <v>45694</v>
      </c>
      <c r="S27" s="115" t="s">
        <v>161</v>
      </c>
      <c r="T27" s="89">
        <v>2.4</v>
      </c>
      <c r="W27" s="89" t="s">
        <v>109</v>
      </c>
      <c r="X27" s="89" t="s">
        <v>146</v>
      </c>
      <c r="Y27" s="94">
        <v>45694</v>
      </c>
      <c r="Z27" s="95" t="s">
        <v>161</v>
      </c>
      <c r="AA27" s="89">
        <v>7.5</v>
      </c>
    </row>
    <row r="28" spans="2:27" x14ac:dyDescent="0.3">
      <c r="B28" s="89" t="s">
        <v>109</v>
      </c>
      <c r="C28" s="89" t="s">
        <v>147</v>
      </c>
      <c r="D28" s="94">
        <v>45698</v>
      </c>
      <c r="E28" s="95" t="s">
        <v>93</v>
      </c>
      <c r="F28" s="89">
        <v>0</v>
      </c>
      <c r="I28" s="89" t="s">
        <v>109</v>
      </c>
      <c r="J28" s="89" t="s">
        <v>147</v>
      </c>
      <c r="K28" s="94">
        <v>45698</v>
      </c>
      <c r="L28" s="95" t="s">
        <v>93</v>
      </c>
      <c r="M28" s="89">
        <v>0</v>
      </c>
      <c r="P28" s="86" t="s">
        <v>109</v>
      </c>
      <c r="Q28" s="86" t="s">
        <v>147</v>
      </c>
      <c r="R28" s="92">
        <v>45698</v>
      </c>
      <c r="S28" s="114" t="s">
        <v>93</v>
      </c>
      <c r="T28" s="89">
        <v>0</v>
      </c>
      <c r="W28" s="89" t="s">
        <v>109</v>
      </c>
      <c r="X28" s="89" t="s">
        <v>147</v>
      </c>
      <c r="Y28" s="94">
        <v>45698</v>
      </c>
      <c r="Z28" s="95" t="s">
        <v>93</v>
      </c>
      <c r="AA28" s="89">
        <v>4.2</v>
      </c>
    </row>
    <row r="29" spans="2:27" x14ac:dyDescent="0.3">
      <c r="B29" s="89" t="s">
        <v>109</v>
      </c>
      <c r="C29" s="89" t="s">
        <v>147</v>
      </c>
      <c r="D29" s="94">
        <v>45698</v>
      </c>
      <c r="E29" s="95" t="s">
        <v>17</v>
      </c>
      <c r="F29" s="89">
        <v>0</v>
      </c>
      <c r="I29" s="89" t="s">
        <v>109</v>
      </c>
      <c r="J29" s="89" t="s">
        <v>147</v>
      </c>
      <c r="K29" s="94">
        <v>45698</v>
      </c>
      <c r="L29" s="95" t="s">
        <v>17</v>
      </c>
      <c r="M29" s="89">
        <v>0</v>
      </c>
      <c r="P29" s="87" t="s">
        <v>109</v>
      </c>
      <c r="Q29" s="87" t="s">
        <v>147</v>
      </c>
      <c r="R29" s="93">
        <v>45698</v>
      </c>
      <c r="S29" s="115" t="s">
        <v>17</v>
      </c>
      <c r="T29" s="89">
        <v>0</v>
      </c>
      <c r="W29" s="89" t="s">
        <v>109</v>
      </c>
      <c r="X29" s="89" t="s">
        <v>147</v>
      </c>
      <c r="Y29" s="94">
        <v>45698</v>
      </c>
      <c r="Z29" s="95" t="s">
        <v>17</v>
      </c>
      <c r="AA29" s="89">
        <v>0</v>
      </c>
    </row>
    <row r="30" spans="2:27" x14ac:dyDescent="0.3">
      <c r="B30" s="89" t="s">
        <v>109</v>
      </c>
      <c r="C30" s="89" t="s">
        <v>147</v>
      </c>
      <c r="D30" s="94">
        <v>45698</v>
      </c>
      <c r="E30" s="95" t="s">
        <v>92</v>
      </c>
      <c r="F30" s="89">
        <v>0</v>
      </c>
      <c r="I30" s="89" t="s">
        <v>109</v>
      </c>
      <c r="J30" s="89" t="s">
        <v>147</v>
      </c>
      <c r="K30" s="94">
        <v>45698</v>
      </c>
      <c r="L30" s="95" t="s">
        <v>92</v>
      </c>
      <c r="M30" s="89">
        <v>0</v>
      </c>
      <c r="P30" s="86" t="s">
        <v>109</v>
      </c>
      <c r="Q30" s="86" t="s">
        <v>147</v>
      </c>
      <c r="R30" s="92">
        <v>45698</v>
      </c>
      <c r="S30" s="114" t="s">
        <v>92</v>
      </c>
      <c r="T30" s="89">
        <v>4.2</v>
      </c>
      <c r="W30" s="89" t="s">
        <v>109</v>
      </c>
      <c r="X30" s="89" t="s">
        <v>147</v>
      </c>
      <c r="Y30" s="94">
        <v>45698</v>
      </c>
      <c r="Z30" s="95" t="s">
        <v>92</v>
      </c>
      <c r="AA30" s="89">
        <v>0</v>
      </c>
    </row>
    <row r="31" spans="2:27" x14ac:dyDescent="0.3">
      <c r="B31" s="89" t="s">
        <v>109</v>
      </c>
      <c r="C31" s="89" t="s">
        <v>147</v>
      </c>
      <c r="D31" s="94">
        <v>45698</v>
      </c>
      <c r="E31" s="95" t="s">
        <v>16</v>
      </c>
      <c r="F31" s="89">
        <v>0</v>
      </c>
      <c r="I31" s="89" t="s">
        <v>109</v>
      </c>
      <c r="J31" s="89" t="s">
        <v>147</v>
      </c>
      <c r="K31" s="94">
        <v>45698</v>
      </c>
      <c r="L31" s="95" t="s">
        <v>16</v>
      </c>
      <c r="M31" s="89">
        <v>0</v>
      </c>
      <c r="P31" s="87" t="s">
        <v>109</v>
      </c>
      <c r="Q31" s="87" t="s">
        <v>147</v>
      </c>
      <c r="R31" s="93">
        <v>45698</v>
      </c>
      <c r="S31" s="115" t="s">
        <v>16</v>
      </c>
      <c r="T31" s="89">
        <v>0</v>
      </c>
      <c r="W31" s="89" t="s">
        <v>109</v>
      </c>
      <c r="X31" s="89" t="s">
        <v>147</v>
      </c>
      <c r="Y31" s="94">
        <v>45698</v>
      </c>
      <c r="Z31" s="95" t="s">
        <v>16</v>
      </c>
      <c r="AA31" s="89">
        <v>0</v>
      </c>
    </row>
    <row r="32" spans="2:27" x14ac:dyDescent="0.3">
      <c r="B32" s="89" t="s">
        <v>109</v>
      </c>
      <c r="C32" s="89" t="s">
        <v>147</v>
      </c>
      <c r="D32" s="94">
        <v>45698</v>
      </c>
      <c r="E32" s="95" t="s">
        <v>20</v>
      </c>
      <c r="F32" s="89">
        <v>0</v>
      </c>
      <c r="I32" s="89" t="s">
        <v>109</v>
      </c>
      <c r="J32" s="89" t="s">
        <v>147</v>
      </c>
      <c r="K32" s="94">
        <v>45698</v>
      </c>
      <c r="L32" s="95" t="s">
        <v>20</v>
      </c>
      <c r="M32" s="89">
        <v>0</v>
      </c>
      <c r="P32" s="86" t="s">
        <v>109</v>
      </c>
      <c r="Q32" s="86" t="s">
        <v>147</v>
      </c>
      <c r="R32" s="92">
        <v>45698</v>
      </c>
      <c r="S32" s="114" t="s">
        <v>20</v>
      </c>
      <c r="T32" s="89">
        <v>0</v>
      </c>
      <c r="W32" s="89" t="s">
        <v>109</v>
      </c>
      <c r="X32" s="89" t="s">
        <v>147</v>
      </c>
      <c r="Y32" s="94">
        <v>45698</v>
      </c>
      <c r="Z32" s="95" t="s">
        <v>20</v>
      </c>
      <c r="AA32" s="89">
        <v>0</v>
      </c>
    </row>
    <row r="33" spans="2:27" x14ac:dyDescent="0.3">
      <c r="B33" s="89" t="s">
        <v>109</v>
      </c>
      <c r="C33" s="89" t="s">
        <v>147</v>
      </c>
      <c r="D33" s="94">
        <v>45698</v>
      </c>
      <c r="E33" s="95" t="s">
        <v>95</v>
      </c>
      <c r="F33" s="89">
        <v>0</v>
      </c>
      <c r="I33" s="89" t="s">
        <v>109</v>
      </c>
      <c r="J33" s="89" t="s">
        <v>147</v>
      </c>
      <c r="K33" s="94">
        <v>45698</v>
      </c>
      <c r="L33" s="95" t="s">
        <v>95</v>
      </c>
      <c r="M33" s="89">
        <v>2.27</v>
      </c>
      <c r="P33" s="87" t="s">
        <v>109</v>
      </c>
      <c r="Q33" s="87" t="s">
        <v>147</v>
      </c>
      <c r="R33" s="93">
        <v>45698</v>
      </c>
      <c r="S33" s="115" t="s">
        <v>95</v>
      </c>
      <c r="T33" s="89">
        <v>11.7</v>
      </c>
      <c r="W33" s="89" t="s">
        <v>109</v>
      </c>
      <c r="X33" s="89" t="s">
        <v>147</v>
      </c>
      <c r="Y33" s="94">
        <v>45698</v>
      </c>
      <c r="Z33" s="95" t="s">
        <v>95</v>
      </c>
      <c r="AA33" s="89">
        <v>4.2</v>
      </c>
    </row>
    <row r="34" spans="2:27" x14ac:dyDescent="0.3">
      <c r="B34" s="89" t="s">
        <v>109</v>
      </c>
      <c r="C34" s="89" t="s">
        <v>147</v>
      </c>
      <c r="D34" s="94">
        <v>45698</v>
      </c>
      <c r="E34" s="95" t="s">
        <v>100</v>
      </c>
      <c r="F34" s="89">
        <v>0</v>
      </c>
      <c r="I34" s="89" t="s">
        <v>109</v>
      </c>
      <c r="J34" s="89" t="s">
        <v>147</v>
      </c>
      <c r="K34" s="94">
        <v>45698</v>
      </c>
      <c r="L34" s="95" t="s">
        <v>100</v>
      </c>
      <c r="M34" s="89">
        <v>0</v>
      </c>
      <c r="P34" s="86" t="s">
        <v>109</v>
      </c>
      <c r="Q34" s="86" t="s">
        <v>147</v>
      </c>
      <c r="R34" s="92">
        <v>45698</v>
      </c>
      <c r="S34" s="114" t="s">
        <v>100</v>
      </c>
      <c r="T34" s="89">
        <v>0</v>
      </c>
      <c r="W34" s="89" t="s">
        <v>109</v>
      </c>
      <c r="X34" s="89" t="s">
        <v>147</v>
      </c>
      <c r="Y34" s="94">
        <v>45698</v>
      </c>
      <c r="Z34" s="95" t="s">
        <v>100</v>
      </c>
      <c r="AA34" s="89">
        <v>0</v>
      </c>
    </row>
    <row r="35" spans="2:27" x14ac:dyDescent="0.3">
      <c r="B35" s="89" t="s">
        <v>109</v>
      </c>
      <c r="C35" s="89" t="s">
        <v>147</v>
      </c>
      <c r="D35" s="94">
        <v>45698</v>
      </c>
      <c r="E35" s="95" t="s">
        <v>103</v>
      </c>
      <c r="F35" s="89">
        <v>0</v>
      </c>
      <c r="I35" s="89" t="s">
        <v>109</v>
      </c>
      <c r="J35" s="89" t="s">
        <v>147</v>
      </c>
      <c r="K35" s="94">
        <v>45698</v>
      </c>
      <c r="L35" s="95" t="s">
        <v>103</v>
      </c>
      <c r="M35" s="89">
        <v>0</v>
      </c>
      <c r="P35" s="87" t="s">
        <v>109</v>
      </c>
      <c r="Q35" s="87" t="s">
        <v>147</v>
      </c>
      <c r="R35" s="93">
        <v>45698</v>
      </c>
      <c r="S35" s="115" t="s">
        <v>103</v>
      </c>
      <c r="T35" s="89">
        <v>0</v>
      </c>
      <c r="W35" s="89" t="s">
        <v>109</v>
      </c>
      <c r="X35" s="89" t="s">
        <v>147</v>
      </c>
      <c r="Y35" s="94">
        <v>45698</v>
      </c>
      <c r="Z35" s="95" t="s">
        <v>103</v>
      </c>
      <c r="AA35" s="89">
        <v>0</v>
      </c>
    </row>
    <row r="36" spans="2:27" x14ac:dyDescent="0.3">
      <c r="B36" s="89" t="s">
        <v>109</v>
      </c>
      <c r="C36" s="89" t="s">
        <v>147</v>
      </c>
      <c r="D36" s="94">
        <v>45698</v>
      </c>
      <c r="E36" s="95" t="s">
        <v>97</v>
      </c>
      <c r="F36" s="89">
        <v>0</v>
      </c>
      <c r="I36" s="89" t="s">
        <v>109</v>
      </c>
      <c r="J36" s="89" t="s">
        <v>147</v>
      </c>
      <c r="K36" s="94">
        <v>45698</v>
      </c>
      <c r="L36" s="95" t="s">
        <v>97</v>
      </c>
      <c r="M36" s="89">
        <v>0</v>
      </c>
      <c r="P36" s="86" t="s">
        <v>109</v>
      </c>
      <c r="Q36" s="86" t="s">
        <v>147</v>
      </c>
      <c r="R36" s="92">
        <v>45698</v>
      </c>
      <c r="S36" s="114" t="s">
        <v>97</v>
      </c>
      <c r="T36" s="89">
        <v>0</v>
      </c>
      <c r="W36" s="89" t="s">
        <v>109</v>
      </c>
      <c r="X36" s="89" t="s">
        <v>147</v>
      </c>
      <c r="Y36" s="94">
        <v>45698</v>
      </c>
      <c r="Z36" s="95" t="s">
        <v>97</v>
      </c>
      <c r="AA36" s="89">
        <v>0</v>
      </c>
    </row>
    <row r="37" spans="2:27" x14ac:dyDescent="0.3">
      <c r="B37" s="89" t="s">
        <v>109</v>
      </c>
      <c r="C37" s="89" t="s">
        <v>147</v>
      </c>
      <c r="D37" s="94">
        <v>45698</v>
      </c>
      <c r="E37" s="95" t="s">
        <v>96</v>
      </c>
      <c r="F37" s="89">
        <v>0</v>
      </c>
      <c r="I37" s="89" t="s">
        <v>109</v>
      </c>
      <c r="J37" s="89" t="s">
        <v>147</v>
      </c>
      <c r="K37" s="94">
        <v>45698</v>
      </c>
      <c r="L37" s="95" t="s">
        <v>96</v>
      </c>
      <c r="M37" s="89">
        <v>0</v>
      </c>
      <c r="P37" s="87" t="s">
        <v>109</v>
      </c>
      <c r="Q37" s="87" t="s">
        <v>147</v>
      </c>
      <c r="R37" s="93">
        <v>45698</v>
      </c>
      <c r="S37" s="115" t="s">
        <v>96</v>
      </c>
      <c r="T37" s="89">
        <v>0</v>
      </c>
      <c r="W37" s="89" t="s">
        <v>109</v>
      </c>
      <c r="X37" s="89" t="s">
        <v>147</v>
      </c>
      <c r="Y37" s="94">
        <v>45698</v>
      </c>
      <c r="Z37" s="95" t="s">
        <v>96</v>
      </c>
      <c r="AA37" s="89">
        <v>0</v>
      </c>
    </row>
    <row r="38" spans="2:27" x14ac:dyDescent="0.3">
      <c r="B38" s="89" t="s">
        <v>109</v>
      </c>
      <c r="C38" s="89" t="s">
        <v>147</v>
      </c>
      <c r="D38" s="94">
        <v>45698</v>
      </c>
      <c r="E38" s="96" t="s">
        <v>161</v>
      </c>
      <c r="F38" s="89">
        <v>0</v>
      </c>
      <c r="I38" s="89" t="s">
        <v>109</v>
      </c>
      <c r="J38" s="89" t="s">
        <v>147</v>
      </c>
      <c r="K38" s="94">
        <v>45698</v>
      </c>
      <c r="L38" s="95" t="s">
        <v>161</v>
      </c>
      <c r="M38" s="89">
        <v>24.731999999999999</v>
      </c>
      <c r="P38" s="86" t="s">
        <v>109</v>
      </c>
      <c r="Q38" s="86" t="s">
        <v>147</v>
      </c>
      <c r="R38" s="92">
        <v>45698</v>
      </c>
      <c r="S38" s="114" t="s">
        <v>161</v>
      </c>
      <c r="T38" s="89">
        <v>32.1</v>
      </c>
      <c r="W38" s="89" t="s">
        <v>109</v>
      </c>
      <c r="X38" s="89" t="s">
        <v>147</v>
      </c>
      <c r="Y38" s="94">
        <v>45698</v>
      </c>
      <c r="Z38" s="95" t="s">
        <v>161</v>
      </c>
      <c r="AA38" s="89">
        <v>67.7</v>
      </c>
    </row>
    <row r="39" spans="2:27" x14ac:dyDescent="0.3">
      <c r="B39" s="89" t="s">
        <v>109</v>
      </c>
      <c r="C39" s="89" t="s">
        <v>147</v>
      </c>
      <c r="D39" s="94">
        <v>45699</v>
      </c>
      <c r="E39" s="95" t="s">
        <v>93</v>
      </c>
      <c r="F39" s="89">
        <v>0</v>
      </c>
      <c r="I39" s="89" t="s">
        <v>109</v>
      </c>
      <c r="J39" s="89" t="s">
        <v>147</v>
      </c>
      <c r="K39" s="94">
        <v>45699</v>
      </c>
      <c r="L39" s="95" t="s">
        <v>93</v>
      </c>
      <c r="M39" s="89">
        <v>0</v>
      </c>
      <c r="P39" s="87" t="s">
        <v>109</v>
      </c>
      <c r="Q39" s="87" t="s">
        <v>147</v>
      </c>
      <c r="R39" s="93">
        <v>45699</v>
      </c>
      <c r="S39" s="115" t="s">
        <v>93</v>
      </c>
      <c r="T39" s="89">
        <v>0</v>
      </c>
      <c r="W39" s="89" t="s">
        <v>109</v>
      </c>
      <c r="X39" s="89" t="s">
        <v>147</v>
      </c>
      <c r="Y39" s="94">
        <v>45699</v>
      </c>
      <c r="Z39" s="95" t="s">
        <v>93</v>
      </c>
      <c r="AA39" s="89">
        <v>0</v>
      </c>
    </row>
    <row r="40" spans="2:27" x14ac:dyDescent="0.3">
      <c r="B40" s="89" t="s">
        <v>109</v>
      </c>
      <c r="C40" s="89" t="s">
        <v>147</v>
      </c>
      <c r="D40" s="94">
        <v>45699</v>
      </c>
      <c r="E40" s="95" t="s">
        <v>17</v>
      </c>
      <c r="F40" s="89">
        <v>0</v>
      </c>
      <c r="I40" s="89" t="s">
        <v>109</v>
      </c>
      <c r="J40" s="89" t="s">
        <v>147</v>
      </c>
      <c r="K40" s="94">
        <v>45699</v>
      </c>
      <c r="L40" s="95" t="s">
        <v>17</v>
      </c>
      <c r="M40" s="89">
        <v>0</v>
      </c>
      <c r="P40" s="86" t="s">
        <v>109</v>
      </c>
      <c r="Q40" s="86" t="s">
        <v>147</v>
      </c>
      <c r="R40" s="92">
        <v>45699</v>
      </c>
      <c r="S40" s="114" t="s">
        <v>17</v>
      </c>
      <c r="T40" s="89">
        <v>0</v>
      </c>
      <c r="W40" s="89" t="s">
        <v>109</v>
      </c>
      <c r="X40" s="89" t="s">
        <v>147</v>
      </c>
      <c r="Y40" s="94">
        <v>45699</v>
      </c>
      <c r="Z40" s="95" t="s">
        <v>17</v>
      </c>
      <c r="AA40" s="89">
        <v>93</v>
      </c>
    </row>
    <row r="41" spans="2:27" x14ac:dyDescent="0.3">
      <c r="B41" s="89" t="s">
        <v>109</v>
      </c>
      <c r="C41" s="89" t="s">
        <v>147</v>
      </c>
      <c r="D41" s="94">
        <v>45699</v>
      </c>
      <c r="E41" s="95" t="s">
        <v>92</v>
      </c>
      <c r="F41" s="89">
        <v>0</v>
      </c>
      <c r="I41" s="89" t="s">
        <v>109</v>
      </c>
      <c r="J41" s="89" t="s">
        <v>147</v>
      </c>
      <c r="K41" s="94">
        <v>45699</v>
      </c>
      <c r="L41" s="95" t="s">
        <v>92</v>
      </c>
      <c r="M41" s="89">
        <v>0</v>
      </c>
      <c r="P41" s="87" t="s">
        <v>109</v>
      </c>
      <c r="Q41" s="87" t="s">
        <v>147</v>
      </c>
      <c r="R41" s="93">
        <v>45699</v>
      </c>
      <c r="S41" s="115" t="s">
        <v>92</v>
      </c>
      <c r="T41" s="89">
        <v>0</v>
      </c>
      <c r="W41" s="89" t="s">
        <v>109</v>
      </c>
      <c r="X41" s="89" t="s">
        <v>147</v>
      </c>
      <c r="Y41" s="94">
        <v>45699</v>
      </c>
      <c r="Z41" s="95" t="s">
        <v>92</v>
      </c>
      <c r="AA41" s="89">
        <v>0</v>
      </c>
    </row>
    <row r="42" spans="2:27" x14ac:dyDescent="0.3">
      <c r="B42" s="89" t="s">
        <v>109</v>
      </c>
      <c r="C42" s="89" t="s">
        <v>147</v>
      </c>
      <c r="D42" s="94">
        <v>45699</v>
      </c>
      <c r="E42" s="95" t="s">
        <v>16</v>
      </c>
      <c r="F42" s="89">
        <v>0</v>
      </c>
      <c r="I42" s="89" t="s">
        <v>109</v>
      </c>
      <c r="J42" s="89" t="s">
        <v>147</v>
      </c>
      <c r="K42" s="94">
        <v>45699</v>
      </c>
      <c r="L42" s="95" t="s">
        <v>16</v>
      </c>
      <c r="M42" s="89">
        <v>0</v>
      </c>
      <c r="P42" s="86" t="s">
        <v>109</v>
      </c>
      <c r="Q42" s="86" t="s">
        <v>147</v>
      </c>
      <c r="R42" s="92">
        <v>45699</v>
      </c>
      <c r="S42" s="114" t="s">
        <v>16</v>
      </c>
      <c r="T42" s="89">
        <v>0</v>
      </c>
      <c r="W42" s="89" t="s">
        <v>109</v>
      </c>
      <c r="X42" s="89" t="s">
        <v>147</v>
      </c>
      <c r="Y42" s="94">
        <v>45699</v>
      </c>
      <c r="Z42" s="95" t="s">
        <v>16</v>
      </c>
      <c r="AA42" s="89">
        <v>0</v>
      </c>
    </row>
    <row r="43" spans="2:27" x14ac:dyDescent="0.3">
      <c r="B43" s="89" t="s">
        <v>109</v>
      </c>
      <c r="C43" s="89" t="s">
        <v>147</v>
      </c>
      <c r="D43" s="94">
        <v>45699</v>
      </c>
      <c r="E43" s="95" t="s">
        <v>20</v>
      </c>
      <c r="F43" s="89">
        <v>0</v>
      </c>
      <c r="I43" s="89" t="s">
        <v>109</v>
      </c>
      <c r="J43" s="89" t="s">
        <v>147</v>
      </c>
      <c r="K43" s="94">
        <v>45699</v>
      </c>
      <c r="L43" s="95" t="s">
        <v>20</v>
      </c>
      <c r="M43" s="89">
        <v>0</v>
      </c>
      <c r="P43" s="87" t="s">
        <v>109</v>
      </c>
      <c r="Q43" s="87" t="s">
        <v>147</v>
      </c>
      <c r="R43" s="93">
        <v>45699</v>
      </c>
      <c r="S43" s="115" t="s">
        <v>20</v>
      </c>
      <c r="T43" s="89">
        <v>0</v>
      </c>
      <c r="W43" s="89" t="s">
        <v>109</v>
      </c>
      <c r="X43" s="89" t="s">
        <v>147</v>
      </c>
      <c r="Y43" s="94">
        <v>45699</v>
      </c>
      <c r="Z43" s="95" t="s">
        <v>20</v>
      </c>
      <c r="AA43" s="89">
        <v>0</v>
      </c>
    </row>
    <row r="44" spans="2:27" x14ac:dyDescent="0.3">
      <c r="B44" s="89" t="s">
        <v>109</v>
      </c>
      <c r="C44" s="89" t="s">
        <v>147</v>
      </c>
      <c r="D44" s="94">
        <v>45699</v>
      </c>
      <c r="E44" s="95" t="s">
        <v>95</v>
      </c>
      <c r="F44" s="89">
        <v>0</v>
      </c>
      <c r="I44" s="89" t="s">
        <v>109</v>
      </c>
      <c r="J44" s="89" t="s">
        <v>147</v>
      </c>
      <c r="K44" s="94">
        <v>45699</v>
      </c>
      <c r="L44" s="95" t="s">
        <v>95</v>
      </c>
      <c r="M44" s="89">
        <v>0</v>
      </c>
      <c r="P44" s="86" t="s">
        <v>109</v>
      </c>
      <c r="Q44" s="86" t="s">
        <v>147</v>
      </c>
      <c r="R44" s="92">
        <v>45699</v>
      </c>
      <c r="S44" s="114" t="s">
        <v>95</v>
      </c>
      <c r="T44" s="89">
        <v>0</v>
      </c>
      <c r="W44" s="89" t="s">
        <v>109</v>
      </c>
      <c r="X44" s="89" t="s">
        <v>147</v>
      </c>
      <c r="Y44" s="94">
        <v>45699</v>
      </c>
      <c r="Z44" s="95" t="s">
        <v>95</v>
      </c>
      <c r="AA44" s="89">
        <v>0</v>
      </c>
    </row>
    <row r="45" spans="2:27" x14ac:dyDescent="0.3">
      <c r="B45" s="89" t="s">
        <v>109</v>
      </c>
      <c r="C45" s="89" t="s">
        <v>147</v>
      </c>
      <c r="D45" s="94">
        <v>45699</v>
      </c>
      <c r="E45" s="95" t="s">
        <v>100</v>
      </c>
      <c r="F45" s="89">
        <v>0</v>
      </c>
      <c r="I45" s="89" t="s">
        <v>109</v>
      </c>
      <c r="J45" s="89" t="s">
        <v>147</v>
      </c>
      <c r="K45" s="94">
        <v>45699</v>
      </c>
      <c r="L45" s="95" t="s">
        <v>100</v>
      </c>
      <c r="M45" s="89">
        <v>0</v>
      </c>
      <c r="P45" s="87" t="s">
        <v>109</v>
      </c>
      <c r="Q45" s="87" t="s">
        <v>147</v>
      </c>
      <c r="R45" s="93">
        <v>45699</v>
      </c>
      <c r="S45" s="115" t="s">
        <v>100</v>
      </c>
      <c r="T45" s="89">
        <v>0</v>
      </c>
      <c r="W45" s="89" t="s">
        <v>109</v>
      </c>
      <c r="X45" s="89" t="s">
        <v>147</v>
      </c>
      <c r="Y45" s="94">
        <v>45699</v>
      </c>
      <c r="Z45" s="95" t="s">
        <v>100</v>
      </c>
      <c r="AA45" s="89">
        <v>0</v>
      </c>
    </row>
    <row r="46" spans="2:27" x14ac:dyDescent="0.3">
      <c r="B46" s="89" t="s">
        <v>109</v>
      </c>
      <c r="C46" s="89" t="s">
        <v>147</v>
      </c>
      <c r="D46" s="94">
        <v>45699</v>
      </c>
      <c r="E46" s="95" t="s">
        <v>103</v>
      </c>
      <c r="F46" s="89">
        <v>0</v>
      </c>
      <c r="I46" s="89" t="s">
        <v>109</v>
      </c>
      <c r="J46" s="89" t="s">
        <v>147</v>
      </c>
      <c r="K46" s="94">
        <v>45699</v>
      </c>
      <c r="L46" s="95" t="s">
        <v>103</v>
      </c>
      <c r="M46" s="89">
        <v>0</v>
      </c>
      <c r="P46" s="86" t="s">
        <v>109</v>
      </c>
      <c r="Q46" s="86" t="s">
        <v>147</v>
      </c>
      <c r="R46" s="92">
        <v>45699</v>
      </c>
      <c r="S46" s="114" t="s">
        <v>103</v>
      </c>
      <c r="T46" s="89">
        <v>0</v>
      </c>
      <c r="W46" s="89" t="s">
        <v>109</v>
      </c>
      <c r="X46" s="89" t="s">
        <v>147</v>
      </c>
      <c r="Y46" s="94">
        <v>45699</v>
      </c>
      <c r="Z46" s="95" t="s">
        <v>103</v>
      </c>
      <c r="AA46" s="89">
        <v>0</v>
      </c>
    </row>
    <row r="47" spans="2:27" x14ac:dyDescent="0.3">
      <c r="B47" s="89" t="s">
        <v>109</v>
      </c>
      <c r="C47" s="89" t="s">
        <v>147</v>
      </c>
      <c r="D47" s="94">
        <v>45699</v>
      </c>
      <c r="E47" s="95" t="s">
        <v>97</v>
      </c>
      <c r="F47" s="89">
        <v>0</v>
      </c>
      <c r="I47" s="89" t="s">
        <v>109</v>
      </c>
      <c r="J47" s="89" t="s">
        <v>147</v>
      </c>
      <c r="K47" s="94">
        <v>45699</v>
      </c>
      <c r="L47" s="95" t="s">
        <v>97</v>
      </c>
      <c r="M47" s="89">
        <v>0</v>
      </c>
      <c r="P47" s="87" t="s">
        <v>109</v>
      </c>
      <c r="Q47" s="87" t="s">
        <v>147</v>
      </c>
      <c r="R47" s="93">
        <v>45699</v>
      </c>
      <c r="S47" s="115" t="s">
        <v>97</v>
      </c>
      <c r="T47" s="89">
        <v>0</v>
      </c>
      <c r="W47" s="89" t="s">
        <v>109</v>
      </c>
      <c r="X47" s="89" t="s">
        <v>147</v>
      </c>
      <c r="Y47" s="94">
        <v>45699</v>
      </c>
      <c r="Z47" s="95" t="s">
        <v>97</v>
      </c>
      <c r="AA47" s="89">
        <v>0</v>
      </c>
    </row>
    <row r="48" spans="2:27" x14ac:dyDescent="0.3">
      <c r="B48" s="89" t="s">
        <v>109</v>
      </c>
      <c r="C48" s="89" t="s">
        <v>147</v>
      </c>
      <c r="D48" s="94">
        <v>45699</v>
      </c>
      <c r="E48" s="95" t="s">
        <v>96</v>
      </c>
      <c r="F48" s="89">
        <v>0</v>
      </c>
      <c r="I48" s="89" t="s">
        <v>109</v>
      </c>
      <c r="J48" s="89" t="s">
        <v>147</v>
      </c>
      <c r="K48" s="94">
        <v>45699</v>
      </c>
      <c r="L48" s="95" t="s">
        <v>96</v>
      </c>
      <c r="M48" s="89">
        <v>0</v>
      </c>
      <c r="P48" s="86" t="s">
        <v>109</v>
      </c>
      <c r="Q48" s="86" t="s">
        <v>147</v>
      </c>
      <c r="R48" s="92">
        <v>45699</v>
      </c>
      <c r="S48" s="114" t="s">
        <v>96</v>
      </c>
      <c r="T48" s="89">
        <v>0</v>
      </c>
      <c r="W48" s="89" t="s">
        <v>109</v>
      </c>
      <c r="X48" s="89" t="s">
        <v>147</v>
      </c>
      <c r="Y48" s="94">
        <v>45699</v>
      </c>
      <c r="Z48" s="95" t="s">
        <v>96</v>
      </c>
      <c r="AA48" s="89">
        <v>0</v>
      </c>
    </row>
    <row r="49" spans="2:27" x14ac:dyDescent="0.3">
      <c r="B49" s="89" t="s">
        <v>109</v>
      </c>
      <c r="C49" s="89" t="s">
        <v>147</v>
      </c>
      <c r="D49" s="94">
        <v>45699</v>
      </c>
      <c r="E49" s="96" t="s">
        <v>161</v>
      </c>
      <c r="F49" s="89">
        <v>0</v>
      </c>
      <c r="I49" s="89" t="s">
        <v>109</v>
      </c>
      <c r="J49" s="89" t="s">
        <v>147</v>
      </c>
      <c r="K49" s="94">
        <v>45699</v>
      </c>
      <c r="L49" s="95" t="s">
        <v>161</v>
      </c>
      <c r="M49" s="89">
        <v>67</v>
      </c>
      <c r="P49" s="87" t="s">
        <v>109</v>
      </c>
      <c r="Q49" s="87" t="s">
        <v>147</v>
      </c>
      <c r="R49" s="93">
        <v>45699</v>
      </c>
      <c r="S49" s="115" t="s">
        <v>161</v>
      </c>
      <c r="T49" s="89">
        <v>0</v>
      </c>
      <c r="W49" s="89" t="s">
        <v>109</v>
      </c>
      <c r="X49" s="89" t="s">
        <v>147</v>
      </c>
      <c r="Y49" s="94">
        <v>45699</v>
      </c>
      <c r="Z49" s="95" t="s">
        <v>161</v>
      </c>
      <c r="AA49" s="89">
        <v>0</v>
      </c>
    </row>
    <row r="50" spans="2:27" x14ac:dyDescent="0.3">
      <c r="B50" s="89" t="s">
        <v>109</v>
      </c>
      <c r="C50" s="89" t="s">
        <v>147</v>
      </c>
      <c r="D50" s="94">
        <v>45700</v>
      </c>
      <c r="E50" s="95" t="s">
        <v>93</v>
      </c>
      <c r="F50" s="89">
        <v>0</v>
      </c>
      <c r="I50" s="89" t="s">
        <v>109</v>
      </c>
      <c r="J50" s="89" t="s">
        <v>147</v>
      </c>
      <c r="K50" s="94">
        <v>45700</v>
      </c>
      <c r="L50" s="95" t="s">
        <v>93</v>
      </c>
      <c r="M50" s="89">
        <v>0</v>
      </c>
      <c r="P50" s="86" t="s">
        <v>109</v>
      </c>
      <c r="Q50" s="86" t="s">
        <v>147</v>
      </c>
      <c r="R50" s="92">
        <v>45700</v>
      </c>
      <c r="S50" s="114" t="s">
        <v>93</v>
      </c>
      <c r="T50" s="89">
        <v>0</v>
      </c>
      <c r="W50" s="89" t="s">
        <v>109</v>
      </c>
      <c r="X50" s="89" t="s">
        <v>147</v>
      </c>
      <c r="Y50" s="94">
        <v>45700</v>
      </c>
      <c r="Z50" s="95" t="s">
        <v>93</v>
      </c>
      <c r="AA50" s="89">
        <v>0</v>
      </c>
    </row>
    <row r="51" spans="2:27" x14ac:dyDescent="0.3">
      <c r="B51" s="89" t="s">
        <v>109</v>
      </c>
      <c r="C51" s="89" t="s">
        <v>147</v>
      </c>
      <c r="D51" s="94">
        <v>45700</v>
      </c>
      <c r="E51" s="95" t="s">
        <v>17</v>
      </c>
      <c r="F51" s="89">
        <v>0</v>
      </c>
      <c r="I51" s="89" t="s">
        <v>109</v>
      </c>
      <c r="J51" s="89" t="s">
        <v>147</v>
      </c>
      <c r="K51" s="94">
        <v>45700</v>
      </c>
      <c r="L51" s="95" t="s">
        <v>17</v>
      </c>
      <c r="M51" s="89">
        <v>0</v>
      </c>
      <c r="P51" s="87" t="s">
        <v>109</v>
      </c>
      <c r="Q51" s="87" t="s">
        <v>147</v>
      </c>
      <c r="R51" s="93">
        <v>45700</v>
      </c>
      <c r="S51" s="115" t="s">
        <v>17</v>
      </c>
      <c r="T51" s="89">
        <v>0</v>
      </c>
      <c r="W51" s="89" t="s">
        <v>109</v>
      </c>
      <c r="X51" s="89" t="s">
        <v>147</v>
      </c>
      <c r="Y51" s="94">
        <v>45700</v>
      </c>
      <c r="Z51" s="95" t="s">
        <v>17</v>
      </c>
      <c r="AA51" s="89">
        <v>0</v>
      </c>
    </row>
    <row r="52" spans="2:27" x14ac:dyDescent="0.3">
      <c r="B52" s="89" t="s">
        <v>109</v>
      </c>
      <c r="C52" s="89" t="s">
        <v>147</v>
      </c>
      <c r="D52" s="94">
        <v>45700</v>
      </c>
      <c r="E52" s="95" t="s">
        <v>92</v>
      </c>
      <c r="F52" s="89">
        <v>0</v>
      </c>
      <c r="I52" s="89" t="s">
        <v>109</v>
      </c>
      <c r="J52" s="89" t="s">
        <v>147</v>
      </c>
      <c r="K52" s="94">
        <v>45700</v>
      </c>
      <c r="L52" s="95" t="s">
        <v>92</v>
      </c>
      <c r="M52" s="89">
        <v>0</v>
      </c>
      <c r="P52" s="86" t="s">
        <v>109</v>
      </c>
      <c r="Q52" s="86" t="s">
        <v>147</v>
      </c>
      <c r="R52" s="92">
        <v>45700</v>
      </c>
      <c r="S52" s="114" t="s">
        <v>92</v>
      </c>
      <c r="T52" s="89">
        <v>0</v>
      </c>
      <c r="W52" s="89" t="s">
        <v>109</v>
      </c>
      <c r="X52" s="89" t="s">
        <v>147</v>
      </c>
      <c r="Y52" s="94">
        <v>45700</v>
      </c>
      <c r="Z52" s="95" t="s">
        <v>92</v>
      </c>
      <c r="AA52" s="89">
        <v>0</v>
      </c>
    </row>
    <row r="53" spans="2:27" x14ac:dyDescent="0.3">
      <c r="B53" s="89" t="s">
        <v>109</v>
      </c>
      <c r="C53" s="89" t="s">
        <v>147</v>
      </c>
      <c r="D53" s="94">
        <v>45700</v>
      </c>
      <c r="E53" s="95" t="s">
        <v>16</v>
      </c>
      <c r="F53" s="89">
        <v>0</v>
      </c>
      <c r="I53" s="89" t="s">
        <v>109</v>
      </c>
      <c r="J53" s="89" t="s">
        <v>147</v>
      </c>
      <c r="K53" s="94">
        <v>45700</v>
      </c>
      <c r="L53" s="95" t="s">
        <v>16</v>
      </c>
      <c r="M53" s="89">
        <v>0</v>
      </c>
      <c r="P53" s="87" t="s">
        <v>109</v>
      </c>
      <c r="Q53" s="87" t="s">
        <v>147</v>
      </c>
      <c r="R53" s="93">
        <v>45700</v>
      </c>
      <c r="S53" s="115" t="s">
        <v>16</v>
      </c>
      <c r="T53" s="89">
        <v>0</v>
      </c>
      <c r="W53" s="89" t="s">
        <v>109</v>
      </c>
      <c r="X53" s="89" t="s">
        <v>147</v>
      </c>
      <c r="Y53" s="94">
        <v>45700</v>
      </c>
      <c r="Z53" s="95" t="s">
        <v>16</v>
      </c>
      <c r="AA53" s="89">
        <v>0</v>
      </c>
    </row>
    <row r="54" spans="2:27" x14ac:dyDescent="0.3">
      <c r="B54" s="89" t="s">
        <v>109</v>
      </c>
      <c r="C54" s="89" t="s">
        <v>147</v>
      </c>
      <c r="D54" s="94">
        <v>45700</v>
      </c>
      <c r="E54" s="95" t="s">
        <v>20</v>
      </c>
      <c r="F54" s="89">
        <v>0</v>
      </c>
      <c r="I54" s="89" t="s">
        <v>109</v>
      </c>
      <c r="J54" s="89" t="s">
        <v>147</v>
      </c>
      <c r="K54" s="94">
        <v>45700</v>
      </c>
      <c r="L54" s="95" t="s">
        <v>20</v>
      </c>
      <c r="M54" s="89">
        <v>0</v>
      </c>
      <c r="P54" s="86" t="s">
        <v>109</v>
      </c>
      <c r="Q54" s="86" t="s">
        <v>147</v>
      </c>
      <c r="R54" s="92">
        <v>45700</v>
      </c>
      <c r="S54" s="114" t="s">
        <v>20</v>
      </c>
      <c r="T54" s="89">
        <v>0</v>
      </c>
      <c r="W54" s="89" t="s">
        <v>109</v>
      </c>
      <c r="X54" s="89" t="s">
        <v>147</v>
      </c>
      <c r="Y54" s="94">
        <v>45700</v>
      </c>
      <c r="Z54" s="95" t="s">
        <v>20</v>
      </c>
      <c r="AA54" s="89">
        <v>0</v>
      </c>
    </row>
    <row r="55" spans="2:27" x14ac:dyDescent="0.3">
      <c r="B55" s="89" t="s">
        <v>109</v>
      </c>
      <c r="C55" s="89" t="s">
        <v>147</v>
      </c>
      <c r="D55" s="94">
        <v>45700</v>
      </c>
      <c r="E55" s="95" t="s">
        <v>95</v>
      </c>
      <c r="F55" s="89">
        <v>0</v>
      </c>
      <c r="I55" s="89" t="s">
        <v>109</v>
      </c>
      <c r="J55" s="89" t="s">
        <v>147</v>
      </c>
      <c r="K55" s="94">
        <v>45700</v>
      </c>
      <c r="L55" s="95" t="s">
        <v>95</v>
      </c>
      <c r="M55" s="89">
        <v>0</v>
      </c>
      <c r="P55" s="87" t="s">
        <v>109</v>
      </c>
      <c r="Q55" s="87" t="s">
        <v>147</v>
      </c>
      <c r="R55" s="93">
        <v>45700</v>
      </c>
      <c r="S55" s="115" t="s">
        <v>95</v>
      </c>
      <c r="T55" s="89">
        <v>0</v>
      </c>
      <c r="W55" s="89" t="s">
        <v>109</v>
      </c>
      <c r="X55" s="89" t="s">
        <v>147</v>
      </c>
      <c r="Y55" s="94">
        <v>45700</v>
      </c>
      <c r="Z55" s="95" t="s">
        <v>95</v>
      </c>
      <c r="AA55" s="89">
        <v>0</v>
      </c>
    </row>
    <row r="56" spans="2:27" x14ac:dyDescent="0.3">
      <c r="B56" s="89" t="s">
        <v>109</v>
      </c>
      <c r="C56" s="89" t="s">
        <v>147</v>
      </c>
      <c r="D56" s="94">
        <v>45700</v>
      </c>
      <c r="E56" s="95" t="s">
        <v>100</v>
      </c>
      <c r="F56" s="89">
        <v>0</v>
      </c>
      <c r="I56" s="89" t="s">
        <v>109</v>
      </c>
      <c r="J56" s="89" t="s">
        <v>147</v>
      </c>
      <c r="K56" s="94">
        <v>45700</v>
      </c>
      <c r="L56" s="95" t="s">
        <v>100</v>
      </c>
      <c r="M56" s="89">
        <v>0</v>
      </c>
      <c r="P56" s="86" t="s">
        <v>109</v>
      </c>
      <c r="Q56" s="86" t="s">
        <v>147</v>
      </c>
      <c r="R56" s="92">
        <v>45700</v>
      </c>
      <c r="S56" s="114" t="s">
        <v>100</v>
      </c>
      <c r="T56" s="89">
        <v>0</v>
      </c>
      <c r="W56" s="89" t="s">
        <v>109</v>
      </c>
      <c r="X56" s="89" t="s">
        <v>147</v>
      </c>
      <c r="Y56" s="94">
        <v>45700</v>
      </c>
      <c r="Z56" s="95" t="s">
        <v>100</v>
      </c>
      <c r="AA56" s="89">
        <v>0</v>
      </c>
    </row>
    <row r="57" spans="2:27" x14ac:dyDescent="0.3">
      <c r="B57" s="89" t="s">
        <v>109</v>
      </c>
      <c r="C57" s="89" t="s">
        <v>147</v>
      </c>
      <c r="D57" s="94">
        <v>45700</v>
      </c>
      <c r="E57" s="95" t="s">
        <v>103</v>
      </c>
      <c r="F57" s="89">
        <v>0</v>
      </c>
      <c r="I57" s="89" t="s">
        <v>109</v>
      </c>
      <c r="J57" s="89" t="s">
        <v>147</v>
      </c>
      <c r="K57" s="94">
        <v>45700</v>
      </c>
      <c r="L57" s="95" t="s">
        <v>103</v>
      </c>
      <c r="M57" s="89">
        <v>0</v>
      </c>
      <c r="P57" s="87" t="s">
        <v>109</v>
      </c>
      <c r="Q57" s="87" t="s">
        <v>147</v>
      </c>
      <c r="R57" s="93">
        <v>45700</v>
      </c>
      <c r="S57" s="115" t="s">
        <v>103</v>
      </c>
      <c r="T57" s="89">
        <v>0</v>
      </c>
      <c r="W57" s="89" t="s">
        <v>109</v>
      </c>
      <c r="X57" s="89" t="s">
        <v>147</v>
      </c>
      <c r="Y57" s="94">
        <v>45700</v>
      </c>
      <c r="Z57" s="95" t="s">
        <v>103</v>
      </c>
      <c r="AA57" s="89">
        <v>0</v>
      </c>
    </row>
    <row r="58" spans="2:27" x14ac:dyDescent="0.3">
      <c r="B58" s="89" t="s">
        <v>109</v>
      </c>
      <c r="C58" s="89" t="s">
        <v>147</v>
      </c>
      <c r="D58" s="94">
        <v>45700</v>
      </c>
      <c r="E58" s="95" t="s">
        <v>97</v>
      </c>
      <c r="F58" s="89">
        <v>0</v>
      </c>
      <c r="I58" s="89" t="s">
        <v>109</v>
      </c>
      <c r="J58" s="89" t="s">
        <v>147</v>
      </c>
      <c r="K58" s="94">
        <v>45700</v>
      </c>
      <c r="L58" s="95" t="s">
        <v>97</v>
      </c>
      <c r="M58" s="89">
        <v>0</v>
      </c>
      <c r="P58" s="86" t="s">
        <v>109</v>
      </c>
      <c r="Q58" s="86" t="s">
        <v>147</v>
      </c>
      <c r="R58" s="92">
        <v>45700</v>
      </c>
      <c r="S58" s="114" t="s">
        <v>97</v>
      </c>
      <c r="T58" s="89">
        <v>0</v>
      </c>
      <c r="W58" s="89" t="s">
        <v>109</v>
      </c>
      <c r="X58" s="89" t="s">
        <v>147</v>
      </c>
      <c r="Y58" s="94">
        <v>45700</v>
      </c>
      <c r="Z58" s="95" t="s">
        <v>97</v>
      </c>
      <c r="AA58" s="89">
        <v>0</v>
      </c>
    </row>
    <row r="59" spans="2:27" x14ac:dyDescent="0.3">
      <c r="B59" s="89" t="s">
        <v>109</v>
      </c>
      <c r="C59" s="89" t="s">
        <v>147</v>
      </c>
      <c r="D59" s="94">
        <v>45700</v>
      </c>
      <c r="E59" s="95" t="s">
        <v>96</v>
      </c>
      <c r="F59" s="89">
        <v>0</v>
      </c>
      <c r="I59" s="89" t="s">
        <v>109</v>
      </c>
      <c r="J59" s="89" t="s">
        <v>147</v>
      </c>
      <c r="K59" s="94">
        <v>45700</v>
      </c>
      <c r="L59" s="95" t="s">
        <v>96</v>
      </c>
      <c r="M59" s="89">
        <v>0</v>
      </c>
      <c r="P59" s="87" t="s">
        <v>109</v>
      </c>
      <c r="Q59" s="87" t="s">
        <v>147</v>
      </c>
      <c r="R59" s="93">
        <v>45700</v>
      </c>
      <c r="S59" s="115" t="s">
        <v>96</v>
      </c>
      <c r="T59" s="89">
        <v>0</v>
      </c>
      <c r="W59" s="89" t="s">
        <v>109</v>
      </c>
      <c r="X59" s="89" t="s">
        <v>147</v>
      </c>
      <c r="Y59" s="94">
        <v>45700</v>
      </c>
      <c r="Z59" s="95" t="s">
        <v>96</v>
      </c>
      <c r="AA59" s="89">
        <v>0</v>
      </c>
    </row>
    <row r="60" spans="2:27" x14ac:dyDescent="0.3">
      <c r="B60" s="89" t="s">
        <v>109</v>
      </c>
      <c r="C60" s="89" t="s">
        <v>147</v>
      </c>
      <c r="D60" s="94">
        <v>45700</v>
      </c>
      <c r="E60" s="96" t="s">
        <v>161</v>
      </c>
      <c r="F60" s="89">
        <v>0</v>
      </c>
      <c r="I60" s="89" t="s">
        <v>109</v>
      </c>
      <c r="J60" s="89" t="s">
        <v>147</v>
      </c>
      <c r="K60" s="94">
        <v>45700</v>
      </c>
      <c r="L60" s="95" t="s">
        <v>161</v>
      </c>
      <c r="M60" s="89">
        <v>0</v>
      </c>
      <c r="P60" s="86" t="s">
        <v>109</v>
      </c>
      <c r="Q60" s="86" t="s">
        <v>147</v>
      </c>
      <c r="R60" s="92">
        <v>45700</v>
      </c>
      <c r="S60" s="114" t="s">
        <v>161</v>
      </c>
      <c r="T60" s="89">
        <v>0</v>
      </c>
      <c r="W60" s="89" t="s">
        <v>109</v>
      </c>
      <c r="X60" s="89" t="s">
        <v>147</v>
      </c>
      <c r="Y60" s="94">
        <v>45700</v>
      </c>
      <c r="Z60" s="95" t="s">
        <v>161</v>
      </c>
      <c r="AA60" s="89">
        <v>61</v>
      </c>
    </row>
    <row r="61" spans="2:27" x14ac:dyDescent="0.3">
      <c r="B61" s="89" t="s">
        <v>109</v>
      </c>
      <c r="C61" s="89" t="s">
        <v>147</v>
      </c>
      <c r="D61" s="94">
        <v>45701</v>
      </c>
      <c r="E61" s="95" t="s">
        <v>93</v>
      </c>
      <c r="F61" s="89">
        <v>0</v>
      </c>
      <c r="I61" s="89" t="s">
        <v>109</v>
      </c>
      <c r="J61" s="89" t="s">
        <v>147</v>
      </c>
      <c r="K61" s="94">
        <v>45701</v>
      </c>
      <c r="L61" s="95" t="s">
        <v>93</v>
      </c>
      <c r="M61" s="89">
        <v>0</v>
      </c>
      <c r="P61" s="87" t="s">
        <v>109</v>
      </c>
      <c r="Q61" s="87" t="s">
        <v>147</v>
      </c>
      <c r="R61" s="93">
        <v>45701</v>
      </c>
      <c r="S61" s="115" t="s">
        <v>93</v>
      </c>
      <c r="T61" s="89">
        <v>0</v>
      </c>
      <c r="W61" s="89" t="s">
        <v>109</v>
      </c>
      <c r="X61" s="89" t="s">
        <v>147</v>
      </c>
      <c r="Y61" s="94">
        <v>45701</v>
      </c>
      <c r="Z61" s="95" t="s">
        <v>93</v>
      </c>
      <c r="AA61" s="89">
        <v>0</v>
      </c>
    </row>
    <row r="62" spans="2:27" x14ac:dyDescent="0.3">
      <c r="B62" s="89" t="s">
        <v>109</v>
      </c>
      <c r="C62" s="89" t="s">
        <v>147</v>
      </c>
      <c r="D62" s="94">
        <v>45701</v>
      </c>
      <c r="E62" s="95" t="s">
        <v>17</v>
      </c>
      <c r="F62" s="89">
        <v>0</v>
      </c>
      <c r="I62" s="89" t="s">
        <v>109</v>
      </c>
      <c r="J62" s="89" t="s">
        <v>147</v>
      </c>
      <c r="K62" s="94">
        <v>45701</v>
      </c>
      <c r="L62" s="95" t="s">
        <v>17</v>
      </c>
      <c r="M62" s="89">
        <v>0</v>
      </c>
      <c r="P62" s="86" t="s">
        <v>109</v>
      </c>
      <c r="Q62" s="86" t="s">
        <v>147</v>
      </c>
      <c r="R62" s="92">
        <v>45701</v>
      </c>
      <c r="S62" s="114" t="s">
        <v>17</v>
      </c>
      <c r="T62" s="89">
        <v>0</v>
      </c>
      <c r="W62" s="89" t="s">
        <v>109</v>
      </c>
      <c r="X62" s="89" t="s">
        <v>147</v>
      </c>
      <c r="Y62" s="94">
        <v>45701</v>
      </c>
      <c r="Z62" s="95" t="s">
        <v>17</v>
      </c>
      <c r="AA62" s="89">
        <v>0</v>
      </c>
    </row>
    <row r="63" spans="2:27" x14ac:dyDescent="0.3">
      <c r="B63" s="89" t="s">
        <v>109</v>
      </c>
      <c r="C63" s="89" t="s">
        <v>147</v>
      </c>
      <c r="D63" s="94">
        <v>45701</v>
      </c>
      <c r="E63" s="95" t="s">
        <v>92</v>
      </c>
      <c r="F63" s="89">
        <v>0</v>
      </c>
      <c r="I63" s="89" t="s">
        <v>109</v>
      </c>
      <c r="J63" s="89" t="s">
        <v>147</v>
      </c>
      <c r="K63" s="94">
        <v>45701</v>
      </c>
      <c r="L63" s="95" t="s">
        <v>92</v>
      </c>
      <c r="M63" s="89">
        <v>37.299999999999997</v>
      </c>
      <c r="P63" s="87" t="s">
        <v>109</v>
      </c>
      <c r="Q63" s="87" t="s">
        <v>147</v>
      </c>
      <c r="R63" s="93">
        <v>45701</v>
      </c>
      <c r="S63" s="115" t="s">
        <v>92</v>
      </c>
      <c r="T63" s="89">
        <v>0</v>
      </c>
      <c r="W63" s="89" t="s">
        <v>109</v>
      </c>
      <c r="X63" s="89" t="s">
        <v>147</v>
      </c>
      <c r="Y63" s="94">
        <v>45701</v>
      </c>
      <c r="Z63" s="95" t="s">
        <v>92</v>
      </c>
      <c r="AA63" s="89">
        <v>0</v>
      </c>
    </row>
    <row r="64" spans="2:27" x14ac:dyDescent="0.3">
      <c r="B64" s="89" t="s">
        <v>109</v>
      </c>
      <c r="C64" s="89" t="s">
        <v>147</v>
      </c>
      <c r="D64" s="94">
        <v>45701</v>
      </c>
      <c r="E64" s="95" t="s">
        <v>16</v>
      </c>
      <c r="F64" s="89">
        <v>0</v>
      </c>
      <c r="I64" s="89" t="s">
        <v>109</v>
      </c>
      <c r="J64" s="89" t="s">
        <v>147</v>
      </c>
      <c r="K64" s="94">
        <v>45701</v>
      </c>
      <c r="L64" s="95" t="s">
        <v>16</v>
      </c>
      <c r="M64" s="89">
        <v>0</v>
      </c>
      <c r="P64" s="86" t="s">
        <v>109</v>
      </c>
      <c r="Q64" s="86" t="s">
        <v>147</v>
      </c>
      <c r="R64" s="92">
        <v>45701</v>
      </c>
      <c r="S64" s="114" t="s">
        <v>16</v>
      </c>
      <c r="T64" s="89">
        <v>0</v>
      </c>
      <c r="W64" s="89" t="s">
        <v>109</v>
      </c>
      <c r="X64" s="89" t="s">
        <v>147</v>
      </c>
      <c r="Y64" s="94">
        <v>45701</v>
      </c>
      <c r="Z64" s="95" t="s">
        <v>16</v>
      </c>
      <c r="AA64" s="89">
        <v>0</v>
      </c>
    </row>
    <row r="65" spans="2:27" x14ac:dyDescent="0.3">
      <c r="B65" s="89" t="s">
        <v>109</v>
      </c>
      <c r="C65" s="89" t="s">
        <v>147</v>
      </c>
      <c r="D65" s="94">
        <v>45701</v>
      </c>
      <c r="E65" s="95" t="s">
        <v>20</v>
      </c>
      <c r="F65" s="89">
        <v>0</v>
      </c>
      <c r="I65" s="89" t="s">
        <v>109</v>
      </c>
      <c r="J65" s="89" t="s">
        <v>147</v>
      </c>
      <c r="K65" s="94">
        <v>45701</v>
      </c>
      <c r="L65" s="95" t="s">
        <v>20</v>
      </c>
      <c r="M65" s="89">
        <v>0</v>
      </c>
      <c r="P65" s="87" t="s">
        <v>109</v>
      </c>
      <c r="Q65" s="87" t="s">
        <v>147</v>
      </c>
      <c r="R65" s="93">
        <v>45701</v>
      </c>
      <c r="S65" s="115" t="s">
        <v>20</v>
      </c>
      <c r="T65" s="89">
        <v>0</v>
      </c>
      <c r="W65" s="89" t="s">
        <v>109</v>
      </c>
      <c r="X65" s="89" t="s">
        <v>147</v>
      </c>
      <c r="Y65" s="94">
        <v>45701</v>
      </c>
      <c r="Z65" s="95" t="s">
        <v>20</v>
      </c>
      <c r="AA65" s="89">
        <v>0</v>
      </c>
    </row>
    <row r="66" spans="2:27" x14ac:dyDescent="0.3">
      <c r="B66" s="89" t="s">
        <v>109</v>
      </c>
      <c r="C66" s="89" t="s">
        <v>147</v>
      </c>
      <c r="D66" s="94">
        <v>45701</v>
      </c>
      <c r="E66" s="95" t="s">
        <v>95</v>
      </c>
      <c r="F66" s="89">
        <v>0</v>
      </c>
      <c r="I66" s="89" t="s">
        <v>109</v>
      </c>
      <c r="J66" s="89" t="s">
        <v>147</v>
      </c>
      <c r="K66" s="94">
        <v>45701</v>
      </c>
      <c r="L66" s="95" t="s">
        <v>95</v>
      </c>
      <c r="M66" s="89">
        <v>0</v>
      </c>
      <c r="P66" s="86" t="s">
        <v>109</v>
      </c>
      <c r="Q66" s="86" t="s">
        <v>147</v>
      </c>
      <c r="R66" s="92">
        <v>45701</v>
      </c>
      <c r="S66" s="114" t="s">
        <v>95</v>
      </c>
      <c r="T66" s="89">
        <v>0</v>
      </c>
      <c r="W66" s="89" t="s">
        <v>109</v>
      </c>
      <c r="X66" s="89" t="s">
        <v>147</v>
      </c>
      <c r="Y66" s="94">
        <v>45701</v>
      </c>
      <c r="Z66" s="95" t="s">
        <v>95</v>
      </c>
      <c r="AA66" s="89">
        <v>0</v>
      </c>
    </row>
    <row r="67" spans="2:27" x14ac:dyDescent="0.3">
      <c r="B67" s="89" t="s">
        <v>109</v>
      </c>
      <c r="C67" s="89" t="s">
        <v>147</v>
      </c>
      <c r="D67" s="94">
        <v>45701</v>
      </c>
      <c r="E67" s="95" t="s">
        <v>100</v>
      </c>
      <c r="F67" s="89">
        <v>0</v>
      </c>
      <c r="I67" s="89" t="s">
        <v>109</v>
      </c>
      <c r="J67" s="89" t="s">
        <v>147</v>
      </c>
      <c r="K67" s="94">
        <v>45701</v>
      </c>
      <c r="L67" s="95" t="s">
        <v>100</v>
      </c>
      <c r="M67" s="89">
        <v>0</v>
      </c>
      <c r="P67" s="87" t="s">
        <v>109</v>
      </c>
      <c r="Q67" s="87" t="s">
        <v>147</v>
      </c>
      <c r="R67" s="93">
        <v>45701</v>
      </c>
      <c r="S67" s="115" t="s">
        <v>100</v>
      </c>
      <c r="T67" s="89">
        <v>0</v>
      </c>
      <c r="W67" s="89" t="s">
        <v>109</v>
      </c>
      <c r="X67" s="89" t="s">
        <v>147</v>
      </c>
      <c r="Y67" s="94">
        <v>45701</v>
      </c>
      <c r="Z67" s="95" t="s">
        <v>100</v>
      </c>
      <c r="AA67" s="89">
        <v>0</v>
      </c>
    </row>
    <row r="68" spans="2:27" x14ac:dyDescent="0.3">
      <c r="B68" s="89" t="s">
        <v>109</v>
      </c>
      <c r="C68" s="89" t="s">
        <v>147</v>
      </c>
      <c r="D68" s="94">
        <v>45701</v>
      </c>
      <c r="E68" s="95" t="s">
        <v>103</v>
      </c>
      <c r="F68" s="89">
        <v>0</v>
      </c>
      <c r="I68" s="89" t="s">
        <v>109</v>
      </c>
      <c r="J68" s="89" t="s">
        <v>147</v>
      </c>
      <c r="K68" s="94">
        <v>45701</v>
      </c>
      <c r="L68" s="95" t="s">
        <v>103</v>
      </c>
      <c r="M68" s="89">
        <v>0</v>
      </c>
      <c r="P68" s="86" t="s">
        <v>109</v>
      </c>
      <c r="Q68" s="86" t="s">
        <v>147</v>
      </c>
      <c r="R68" s="92">
        <v>45701</v>
      </c>
      <c r="S68" s="114" t="s">
        <v>103</v>
      </c>
      <c r="T68" s="89">
        <v>0</v>
      </c>
      <c r="W68" s="89" t="s">
        <v>109</v>
      </c>
      <c r="X68" s="89" t="s">
        <v>147</v>
      </c>
      <c r="Y68" s="94">
        <v>45701</v>
      </c>
      <c r="Z68" s="95" t="s">
        <v>103</v>
      </c>
      <c r="AA68" s="89">
        <v>0</v>
      </c>
    </row>
    <row r="69" spans="2:27" x14ac:dyDescent="0.3">
      <c r="B69" s="89" t="s">
        <v>109</v>
      </c>
      <c r="C69" s="89" t="s">
        <v>147</v>
      </c>
      <c r="D69" s="94">
        <v>45701</v>
      </c>
      <c r="E69" s="95" t="s">
        <v>97</v>
      </c>
      <c r="F69" s="89">
        <v>0</v>
      </c>
      <c r="I69" s="89" t="s">
        <v>109</v>
      </c>
      <c r="J69" s="89" t="s">
        <v>147</v>
      </c>
      <c r="K69" s="94">
        <v>45701</v>
      </c>
      <c r="L69" s="95" t="s">
        <v>97</v>
      </c>
      <c r="M69" s="89">
        <v>0</v>
      </c>
      <c r="P69" s="87" t="s">
        <v>109</v>
      </c>
      <c r="Q69" s="87" t="s">
        <v>147</v>
      </c>
      <c r="R69" s="93">
        <v>45701</v>
      </c>
      <c r="S69" s="115" t="s">
        <v>97</v>
      </c>
      <c r="T69" s="89">
        <v>0</v>
      </c>
      <c r="W69" s="89" t="s">
        <v>109</v>
      </c>
      <c r="X69" s="89" t="s">
        <v>147</v>
      </c>
      <c r="Y69" s="94">
        <v>45701</v>
      </c>
      <c r="Z69" s="95" t="s">
        <v>97</v>
      </c>
      <c r="AA69" s="89">
        <v>0</v>
      </c>
    </row>
    <row r="70" spans="2:27" x14ac:dyDescent="0.3">
      <c r="B70" s="89" t="s">
        <v>109</v>
      </c>
      <c r="C70" s="89" t="s">
        <v>147</v>
      </c>
      <c r="D70" s="94">
        <v>45701</v>
      </c>
      <c r="E70" s="95" t="s">
        <v>96</v>
      </c>
      <c r="F70" s="89">
        <v>0</v>
      </c>
      <c r="I70" s="89" t="s">
        <v>109</v>
      </c>
      <c r="J70" s="89" t="s">
        <v>147</v>
      </c>
      <c r="K70" s="94">
        <v>45701</v>
      </c>
      <c r="L70" s="95" t="s">
        <v>96</v>
      </c>
      <c r="M70" s="89">
        <v>0</v>
      </c>
      <c r="P70" s="86" t="s">
        <v>109</v>
      </c>
      <c r="Q70" s="86" t="s">
        <v>147</v>
      </c>
      <c r="R70" s="92">
        <v>45701</v>
      </c>
      <c r="S70" s="114" t="s">
        <v>96</v>
      </c>
      <c r="T70" s="89">
        <v>0</v>
      </c>
      <c r="W70" s="89" t="s">
        <v>109</v>
      </c>
      <c r="X70" s="89" t="s">
        <v>147</v>
      </c>
      <c r="Y70" s="94">
        <v>45701</v>
      </c>
      <c r="Z70" s="95" t="s">
        <v>96</v>
      </c>
      <c r="AA70" s="89">
        <v>0</v>
      </c>
    </row>
    <row r="71" spans="2:27" x14ac:dyDescent="0.3">
      <c r="B71" s="89" t="s">
        <v>109</v>
      </c>
      <c r="C71" s="89" t="s">
        <v>147</v>
      </c>
      <c r="D71" s="94">
        <v>45701</v>
      </c>
      <c r="E71" s="96" t="s">
        <v>161</v>
      </c>
      <c r="F71" s="89">
        <v>0</v>
      </c>
      <c r="I71" s="89" t="s">
        <v>109</v>
      </c>
      <c r="J71" s="89" t="s">
        <v>147</v>
      </c>
      <c r="K71" s="94">
        <v>45701</v>
      </c>
      <c r="L71" s="95" t="s">
        <v>161</v>
      </c>
      <c r="M71" s="89">
        <v>48.7</v>
      </c>
      <c r="P71" s="87" t="s">
        <v>109</v>
      </c>
      <c r="Q71" s="87" t="s">
        <v>147</v>
      </c>
      <c r="R71" s="93">
        <v>45701</v>
      </c>
      <c r="S71" s="115" t="s">
        <v>161</v>
      </c>
      <c r="T71" s="89">
        <v>0</v>
      </c>
      <c r="W71" s="89" t="s">
        <v>109</v>
      </c>
      <c r="X71" s="89" t="s">
        <v>147</v>
      </c>
      <c r="Y71" s="94">
        <v>45701</v>
      </c>
      <c r="Z71" s="95" t="s">
        <v>161</v>
      </c>
      <c r="AA71" s="89">
        <v>59</v>
      </c>
    </row>
    <row r="72" spans="2:27" x14ac:dyDescent="0.3">
      <c r="B72" s="89" t="s">
        <v>109</v>
      </c>
      <c r="C72" s="89" t="s">
        <v>147</v>
      </c>
      <c r="D72" s="94">
        <v>45702</v>
      </c>
      <c r="E72" s="95" t="s">
        <v>93</v>
      </c>
      <c r="F72" s="89">
        <v>0</v>
      </c>
      <c r="I72" s="89" t="s">
        <v>109</v>
      </c>
      <c r="J72" s="89" t="s">
        <v>147</v>
      </c>
      <c r="K72" s="94">
        <v>45702</v>
      </c>
      <c r="L72" s="95" t="s">
        <v>93</v>
      </c>
      <c r="M72" s="89">
        <v>0</v>
      </c>
      <c r="P72" s="86" t="s">
        <v>109</v>
      </c>
      <c r="Q72" s="86" t="s">
        <v>147</v>
      </c>
      <c r="R72" s="92">
        <v>45702</v>
      </c>
      <c r="S72" s="114" t="s">
        <v>93</v>
      </c>
      <c r="T72" s="89">
        <v>0</v>
      </c>
      <c r="W72" s="89" t="s">
        <v>109</v>
      </c>
      <c r="X72" s="89" t="s">
        <v>147</v>
      </c>
      <c r="Y72" s="94">
        <v>45702</v>
      </c>
      <c r="Z72" s="95" t="s">
        <v>93</v>
      </c>
      <c r="AA72" s="89">
        <v>0</v>
      </c>
    </row>
    <row r="73" spans="2:27" x14ac:dyDescent="0.3">
      <c r="B73" s="89" t="s">
        <v>109</v>
      </c>
      <c r="C73" s="89" t="s">
        <v>147</v>
      </c>
      <c r="D73" s="94">
        <v>45702</v>
      </c>
      <c r="E73" s="95" t="s">
        <v>17</v>
      </c>
      <c r="F73" s="89">
        <v>0</v>
      </c>
      <c r="I73" s="89" t="s">
        <v>109</v>
      </c>
      <c r="J73" s="89" t="s">
        <v>147</v>
      </c>
      <c r="K73" s="94">
        <v>45702</v>
      </c>
      <c r="L73" s="95" t="s">
        <v>17</v>
      </c>
      <c r="M73" s="89">
        <v>0</v>
      </c>
      <c r="P73" s="87" t="s">
        <v>109</v>
      </c>
      <c r="Q73" s="87" t="s">
        <v>147</v>
      </c>
      <c r="R73" s="93">
        <v>45702</v>
      </c>
      <c r="S73" s="115" t="s">
        <v>17</v>
      </c>
      <c r="T73" s="89">
        <v>0</v>
      </c>
      <c r="W73" s="89" t="s">
        <v>109</v>
      </c>
      <c r="X73" s="89" t="s">
        <v>147</v>
      </c>
      <c r="Y73" s="94">
        <v>45702</v>
      </c>
      <c r="Z73" s="95" t="s">
        <v>17</v>
      </c>
      <c r="AA73" s="89">
        <v>0</v>
      </c>
    </row>
    <row r="74" spans="2:27" x14ac:dyDescent="0.3">
      <c r="B74" s="89" t="s">
        <v>109</v>
      </c>
      <c r="C74" s="89" t="s">
        <v>147</v>
      </c>
      <c r="D74" s="94">
        <v>45702</v>
      </c>
      <c r="E74" s="95" t="s">
        <v>92</v>
      </c>
      <c r="F74" s="89">
        <v>0</v>
      </c>
      <c r="I74" s="89" t="s">
        <v>109</v>
      </c>
      <c r="J74" s="89" t="s">
        <v>147</v>
      </c>
      <c r="K74" s="94">
        <v>45702</v>
      </c>
      <c r="L74" s="95" t="s">
        <v>92</v>
      </c>
      <c r="M74" s="89">
        <v>0</v>
      </c>
      <c r="P74" s="86" t="s">
        <v>109</v>
      </c>
      <c r="Q74" s="86" t="s">
        <v>147</v>
      </c>
      <c r="R74" s="92">
        <v>45702</v>
      </c>
      <c r="S74" s="114" t="s">
        <v>92</v>
      </c>
      <c r="T74" s="89">
        <v>0</v>
      </c>
      <c r="W74" s="89" t="s">
        <v>109</v>
      </c>
      <c r="X74" s="89" t="s">
        <v>147</v>
      </c>
      <c r="Y74" s="94">
        <v>45702</v>
      </c>
      <c r="Z74" s="95" t="s">
        <v>92</v>
      </c>
      <c r="AA74" s="89">
        <v>0</v>
      </c>
    </row>
    <row r="75" spans="2:27" x14ac:dyDescent="0.3">
      <c r="B75" s="89" t="s">
        <v>109</v>
      </c>
      <c r="C75" s="89" t="s">
        <v>147</v>
      </c>
      <c r="D75" s="94">
        <v>45702</v>
      </c>
      <c r="E75" s="95" t="s">
        <v>16</v>
      </c>
      <c r="F75" s="89">
        <v>0</v>
      </c>
      <c r="I75" s="89" t="s">
        <v>109</v>
      </c>
      <c r="J75" s="89" t="s">
        <v>147</v>
      </c>
      <c r="K75" s="94">
        <v>45702</v>
      </c>
      <c r="L75" s="95" t="s">
        <v>16</v>
      </c>
      <c r="M75" s="89">
        <v>0</v>
      </c>
      <c r="P75" s="87" t="s">
        <v>109</v>
      </c>
      <c r="Q75" s="87" t="s">
        <v>147</v>
      </c>
      <c r="R75" s="93">
        <v>45702</v>
      </c>
      <c r="S75" s="115" t="s">
        <v>16</v>
      </c>
      <c r="T75" s="89">
        <v>0</v>
      </c>
      <c r="W75" s="89" t="s">
        <v>109</v>
      </c>
      <c r="X75" s="89" t="s">
        <v>147</v>
      </c>
      <c r="Y75" s="94">
        <v>45702</v>
      </c>
      <c r="Z75" s="95" t="s">
        <v>16</v>
      </c>
      <c r="AA75" s="89">
        <v>0</v>
      </c>
    </row>
    <row r="76" spans="2:27" x14ac:dyDescent="0.3">
      <c r="B76" s="89" t="s">
        <v>109</v>
      </c>
      <c r="C76" s="89" t="s">
        <v>147</v>
      </c>
      <c r="D76" s="94">
        <v>45702</v>
      </c>
      <c r="E76" s="95" t="s">
        <v>20</v>
      </c>
      <c r="F76" s="89">
        <v>0</v>
      </c>
      <c r="I76" s="89" t="s">
        <v>109</v>
      </c>
      <c r="J76" s="89" t="s">
        <v>147</v>
      </c>
      <c r="K76" s="94">
        <v>45702</v>
      </c>
      <c r="L76" s="95" t="s">
        <v>20</v>
      </c>
      <c r="M76" s="89">
        <v>0</v>
      </c>
      <c r="P76" s="86" t="s">
        <v>109</v>
      </c>
      <c r="Q76" s="86" t="s">
        <v>147</v>
      </c>
      <c r="R76" s="92">
        <v>45702</v>
      </c>
      <c r="S76" s="114" t="s">
        <v>20</v>
      </c>
      <c r="T76" s="89">
        <v>0</v>
      </c>
      <c r="W76" s="89" t="s">
        <v>109</v>
      </c>
      <c r="X76" s="89" t="s">
        <v>147</v>
      </c>
      <c r="Y76" s="94">
        <v>45702</v>
      </c>
      <c r="Z76" s="95" t="s">
        <v>20</v>
      </c>
      <c r="AA76" s="89">
        <v>0</v>
      </c>
    </row>
    <row r="77" spans="2:27" x14ac:dyDescent="0.3">
      <c r="B77" s="89" t="s">
        <v>109</v>
      </c>
      <c r="C77" s="89" t="s">
        <v>147</v>
      </c>
      <c r="D77" s="94">
        <v>45702</v>
      </c>
      <c r="E77" s="95" t="s">
        <v>95</v>
      </c>
      <c r="F77" s="89">
        <v>0</v>
      </c>
      <c r="I77" s="89" t="s">
        <v>109</v>
      </c>
      <c r="J77" s="89" t="s">
        <v>147</v>
      </c>
      <c r="K77" s="94">
        <v>45702</v>
      </c>
      <c r="L77" s="95" t="s">
        <v>95</v>
      </c>
      <c r="M77" s="89">
        <v>0</v>
      </c>
      <c r="P77" s="87" t="s">
        <v>109</v>
      </c>
      <c r="Q77" s="87" t="s">
        <v>147</v>
      </c>
      <c r="R77" s="93">
        <v>45702</v>
      </c>
      <c r="S77" s="115" t="s">
        <v>95</v>
      </c>
      <c r="T77" s="89">
        <v>0</v>
      </c>
      <c r="W77" s="89" t="s">
        <v>109</v>
      </c>
      <c r="X77" s="89" t="s">
        <v>147</v>
      </c>
      <c r="Y77" s="94">
        <v>45702</v>
      </c>
      <c r="Z77" s="95" t="s">
        <v>95</v>
      </c>
      <c r="AA77" s="89">
        <v>0</v>
      </c>
    </row>
    <row r="78" spans="2:27" x14ac:dyDescent="0.3">
      <c r="B78" s="89" t="s">
        <v>109</v>
      </c>
      <c r="C78" s="89" t="s">
        <v>147</v>
      </c>
      <c r="D78" s="94">
        <v>45702</v>
      </c>
      <c r="E78" s="95" t="s">
        <v>100</v>
      </c>
      <c r="F78" s="89">
        <v>0</v>
      </c>
      <c r="I78" s="89" t="s">
        <v>109</v>
      </c>
      <c r="J78" s="89" t="s">
        <v>147</v>
      </c>
      <c r="K78" s="94">
        <v>45702</v>
      </c>
      <c r="L78" s="95" t="s">
        <v>100</v>
      </c>
      <c r="M78" s="89">
        <v>0</v>
      </c>
      <c r="P78" s="86" t="s">
        <v>109</v>
      </c>
      <c r="Q78" s="86" t="s">
        <v>147</v>
      </c>
      <c r="R78" s="92">
        <v>45702</v>
      </c>
      <c r="S78" s="114" t="s">
        <v>100</v>
      </c>
      <c r="T78" s="89">
        <v>0</v>
      </c>
      <c r="W78" s="89" t="s">
        <v>109</v>
      </c>
      <c r="X78" s="89" t="s">
        <v>147</v>
      </c>
      <c r="Y78" s="94">
        <v>45702</v>
      </c>
      <c r="Z78" s="95" t="s">
        <v>100</v>
      </c>
      <c r="AA78" s="89">
        <v>0</v>
      </c>
    </row>
    <row r="79" spans="2:27" x14ac:dyDescent="0.3">
      <c r="B79" s="89" t="s">
        <v>109</v>
      </c>
      <c r="C79" s="89" t="s">
        <v>147</v>
      </c>
      <c r="D79" s="94">
        <v>45702</v>
      </c>
      <c r="E79" s="95" t="s">
        <v>103</v>
      </c>
      <c r="F79" s="89">
        <v>0</v>
      </c>
      <c r="I79" s="89" t="s">
        <v>109</v>
      </c>
      <c r="J79" s="89" t="s">
        <v>147</v>
      </c>
      <c r="K79" s="94">
        <v>45702</v>
      </c>
      <c r="L79" s="95" t="s">
        <v>103</v>
      </c>
      <c r="M79" s="89">
        <v>0</v>
      </c>
      <c r="P79" s="87" t="s">
        <v>109</v>
      </c>
      <c r="Q79" s="87" t="s">
        <v>147</v>
      </c>
      <c r="R79" s="93">
        <v>45702</v>
      </c>
      <c r="S79" s="115" t="s">
        <v>103</v>
      </c>
      <c r="T79" s="89">
        <v>0</v>
      </c>
      <c r="W79" s="89" t="s">
        <v>109</v>
      </c>
      <c r="X79" s="89" t="s">
        <v>147</v>
      </c>
      <c r="Y79" s="94">
        <v>45702</v>
      </c>
      <c r="Z79" s="95" t="s">
        <v>103</v>
      </c>
      <c r="AA79" s="89">
        <v>0</v>
      </c>
    </row>
    <row r="80" spans="2:27" x14ac:dyDescent="0.3">
      <c r="B80" s="89" t="s">
        <v>109</v>
      </c>
      <c r="C80" s="89" t="s">
        <v>147</v>
      </c>
      <c r="D80" s="94">
        <v>45702</v>
      </c>
      <c r="E80" s="95" t="s">
        <v>97</v>
      </c>
      <c r="F80" s="89">
        <v>0</v>
      </c>
      <c r="I80" s="89" t="s">
        <v>109</v>
      </c>
      <c r="J80" s="89" t="s">
        <v>147</v>
      </c>
      <c r="K80" s="94">
        <v>45702</v>
      </c>
      <c r="L80" s="95" t="s">
        <v>97</v>
      </c>
      <c r="M80" s="89">
        <v>0</v>
      </c>
      <c r="P80" s="86" t="s">
        <v>109</v>
      </c>
      <c r="Q80" s="86" t="s">
        <v>147</v>
      </c>
      <c r="R80" s="92">
        <v>45702</v>
      </c>
      <c r="S80" s="114" t="s">
        <v>97</v>
      </c>
      <c r="T80" s="89">
        <v>0</v>
      </c>
      <c r="W80" s="89" t="s">
        <v>109</v>
      </c>
      <c r="X80" s="89" t="s">
        <v>147</v>
      </c>
      <c r="Y80" s="94">
        <v>45702</v>
      </c>
      <c r="Z80" s="95" t="s">
        <v>97</v>
      </c>
      <c r="AA80" s="89">
        <v>0</v>
      </c>
    </row>
    <row r="81" spans="2:27" x14ac:dyDescent="0.3">
      <c r="B81" s="89" t="s">
        <v>109</v>
      </c>
      <c r="C81" s="89" t="s">
        <v>147</v>
      </c>
      <c r="D81" s="94">
        <v>45702</v>
      </c>
      <c r="E81" s="95" t="s">
        <v>96</v>
      </c>
      <c r="F81" s="89">
        <v>0</v>
      </c>
      <c r="I81" s="89" t="s">
        <v>109</v>
      </c>
      <c r="J81" s="89" t="s">
        <v>147</v>
      </c>
      <c r="K81" s="94">
        <v>45702</v>
      </c>
      <c r="L81" s="95" t="s">
        <v>96</v>
      </c>
      <c r="M81" s="89">
        <v>0</v>
      </c>
      <c r="P81" s="87" t="s">
        <v>109</v>
      </c>
      <c r="Q81" s="87" t="s">
        <v>147</v>
      </c>
      <c r="R81" s="93">
        <v>45702</v>
      </c>
      <c r="S81" s="115" t="s">
        <v>96</v>
      </c>
      <c r="T81" s="89">
        <v>0</v>
      </c>
      <c r="W81" s="89" t="s">
        <v>109</v>
      </c>
      <c r="X81" s="89" t="s">
        <v>147</v>
      </c>
      <c r="Y81" s="94">
        <v>45702</v>
      </c>
      <c r="Z81" s="95" t="s">
        <v>96</v>
      </c>
      <c r="AA81" s="89">
        <v>0</v>
      </c>
    </row>
    <row r="82" spans="2:27" x14ac:dyDescent="0.3">
      <c r="B82" s="89" t="s">
        <v>109</v>
      </c>
      <c r="C82" s="89" t="s">
        <v>147</v>
      </c>
      <c r="D82" s="94">
        <v>45702</v>
      </c>
      <c r="E82" s="96" t="s">
        <v>161</v>
      </c>
      <c r="F82" s="89">
        <v>0</v>
      </c>
      <c r="I82" s="89" t="s">
        <v>109</v>
      </c>
      <c r="J82" s="89" t="s">
        <v>147</v>
      </c>
      <c r="K82" s="94">
        <v>45702</v>
      </c>
      <c r="L82" s="95" t="s">
        <v>161</v>
      </c>
      <c r="M82" s="89">
        <v>0</v>
      </c>
      <c r="P82" s="86" t="s">
        <v>109</v>
      </c>
      <c r="Q82" s="86" t="s">
        <v>147</v>
      </c>
      <c r="R82" s="92">
        <v>45702</v>
      </c>
      <c r="S82" s="114" t="s">
        <v>161</v>
      </c>
      <c r="T82" s="89">
        <v>0</v>
      </c>
      <c r="W82" s="89" t="s">
        <v>109</v>
      </c>
      <c r="X82" s="89" t="s">
        <v>147</v>
      </c>
      <c r="Y82" s="94">
        <v>45702</v>
      </c>
      <c r="Z82" s="95" t="s">
        <v>161</v>
      </c>
      <c r="AA82" s="89">
        <v>0</v>
      </c>
    </row>
    <row r="83" spans="2:27" x14ac:dyDescent="0.3">
      <c r="B83" s="89" t="s">
        <v>109</v>
      </c>
      <c r="C83" s="89" t="s">
        <v>148</v>
      </c>
      <c r="D83" s="94">
        <v>45705</v>
      </c>
      <c r="E83" s="95" t="s">
        <v>93</v>
      </c>
      <c r="F83" s="89">
        <v>0</v>
      </c>
      <c r="I83" s="89" t="s">
        <v>109</v>
      </c>
      <c r="J83" s="89" t="s">
        <v>148</v>
      </c>
      <c r="K83" s="94">
        <v>45705</v>
      </c>
      <c r="L83" s="95" t="s">
        <v>93</v>
      </c>
      <c r="M83" s="89">
        <v>0</v>
      </c>
      <c r="P83" s="87" t="s">
        <v>109</v>
      </c>
      <c r="Q83" s="87" t="s">
        <v>148</v>
      </c>
      <c r="R83" s="93">
        <v>45705</v>
      </c>
      <c r="S83" s="115" t="s">
        <v>93</v>
      </c>
      <c r="T83" s="89">
        <v>0</v>
      </c>
      <c r="W83" s="89" t="s">
        <v>109</v>
      </c>
      <c r="X83" s="89" t="s">
        <v>148</v>
      </c>
      <c r="Y83" s="94">
        <v>45705</v>
      </c>
      <c r="Z83" s="95" t="s">
        <v>93</v>
      </c>
      <c r="AA83" s="89">
        <v>0</v>
      </c>
    </row>
    <row r="84" spans="2:27" x14ac:dyDescent="0.3">
      <c r="B84" s="89" t="s">
        <v>109</v>
      </c>
      <c r="C84" s="89" t="s">
        <v>148</v>
      </c>
      <c r="D84" s="94">
        <v>45705</v>
      </c>
      <c r="E84" s="95" t="s">
        <v>17</v>
      </c>
      <c r="F84" s="89">
        <v>0</v>
      </c>
      <c r="I84" s="89" t="s">
        <v>109</v>
      </c>
      <c r="J84" s="89" t="s">
        <v>148</v>
      </c>
      <c r="K84" s="94">
        <v>45705</v>
      </c>
      <c r="L84" s="95" t="s">
        <v>17</v>
      </c>
      <c r="M84" s="89">
        <v>0</v>
      </c>
      <c r="P84" s="86" t="s">
        <v>109</v>
      </c>
      <c r="Q84" s="86" t="s">
        <v>148</v>
      </c>
      <c r="R84" s="92">
        <v>45705</v>
      </c>
      <c r="S84" s="114" t="s">
        <v>17</v>
      </c>
      <c r="T84" s="89">
        <v>0</v>
      </c>
      <c r="W84" s="89" t="s">
        <v>109</v>
      </c>
      <c r="X84" s="89" t="s">
        <v>148</v>
      </c>
      <c r="Y84" s="94">
        <v>45705</v>
      </c>
      <c r="Z84" s="95" t="s">
        <v>17</v>
      </c>
      <c r="AA84" s="89">
        <v>0</v>
      </c>
    </row>
    <row r="85" spans="2:27" x14ac:dyDescent="0.3">
      <c r="B85" s="89" t="s">
        <v>109</v>
      </c>
      <c r="C85" s="89" t="s">
        <v>148</v>
      </c>
      <c r="D85" s="94">
        <v>45705</v>
      </c>
      <c r="E85" s="95" t="s">
        <v>92</v>
      </c>
      <c r="F85" s="89">
        <v>0</v>
      </c>
      <c r="I85" s="89" t="s">
        <v>109</v>
      </c>
      <c r="J85" s="89" t="s">
        <v>148</v>
      </c>
      <c r="K85" s="94">
        <v>45705</v>
      </c>
      <c r="L85" s="95" t="s">
        <v>92</v>
      </c>
      <c r="M85" s="89">
        <v>0</v>
      </c>
      <c r="P85" s="87" t="s">
        <v>109</v>
      </c>
      <c r="Q85" s="87" t="s">
        <v>148</v>
      </c>
      <c r="R85" s="93">
        <v>45705</v>
      </c>
      <c r="S85" s="115" t="s">
        <v>92</v>
      </c>
      <c r="T85" s="89">
        <v>0</v>
      </c>
      <c r="W85" s="89" t="s">
        <v>109</v>
      </c>
      <c r="X85" s="89" t="s">
        <v>148</v>
      </c>
      <c r="Y85" s="94">
        <v>45705</v>
      </c>
      <c r="Z85" s="95" t="s">
        <v>92</v>
      </c>
      <c r="AA85" s="89">
        <v>0</v>
      </c>
    </row>
    <row r="86" spans="2:27" x14ac:dyDescent="0.3">
      <c r="B86" s="89" t="s">
        <v>109</v>
      </c>
      <c r="C86" s="89" t="s">
        <v>148</v>
      </c>
      <c r="D86" s="94">
        <v>45705</v>
      </c>
      <c r="E86" s="95" t="s">
        <v>16</v>
      </c>
      <c r="F86" s="89">
        <v>0</v>
      </c>
      <c r="I86" s="89" t="s">
        <v>109</v>
      </c>
      <c r="J86" s="89" t="s">
        <v>148</v>
      </c>
      <c r="K86" s="94">
        <v>45705</v>
      </c>
      <c r="L86" s="95" t="s">
        <v>16</v>
      </c>
      <c r="M86" s="89">
        <v>0</v>
      </c>
      <c r="P86" s="86" t="s">
        <v>109</v>
      </c>
      <c r="Q86" s="86" t="s">
        <v>148</v>
      </c>
      <c r="R86" s="92">
        <v>45705</v>
      </c>
      <c r="S86" s="114" t="s">
        <v>16</v>
      </c>
      <c r="T86" s="89">
        <v>0</v>
      </c>
      <c r="W86" s="89" t="s">
        <v>109</v>
      </c>
      <c r="X86" s="89" t="s">
        <v>148</v>
      </c>
      <c r="Y86" s="94">
        <v>45705</v>
      </c>
      <c r="Z86" s="95" t="s">
        <v>16</v>
      </c>
      <c r="AA86" s="89">
        <v>0</v>
      </c>
    </row>
    <row r="87" spans="2:27" x14ac:dyDescent="0.3">
      <c r="B87" s="89" t="s">
        <v>109</v>
      </c>
      <c r="C87" s="89" t="s">
        <v>148</v>
      </c>
      <c r="D87" s="94">
        <v>45705</v>
      </c>
      <c r="E87" s="95" t="s">
        <v>20</v>
      </c>
      <c r="F87" s="89">
        <v>0</v>
      </c>
      <c r="I87" s="89" t="s">
        <v>109</v>
      </c>
      <c r="J87" s="89" t="s">
        <v>148</v>
      </c>
      <c r="K87" s="94">
        <v>45705</v>
      </c>
      <c r="L87" s="95" t="s">
        <v>20</v>
      </c>
      <c r="M87" s="89">
        <v>0</v>
      </c>
      <c r="P87" s="87" t="s">
        <v>109</v>
      </c>
      <c r="Q87" s="87" t="s">
        <v>148</v>
      </c>
      <c r="R87" s="93">
        <v>45705</v>
      </c>
      <c r="S87" s="115" t="s">
        <v>20</v>
      </c>
      <c r="T87" s="89">
        <v>0</v>
      </c>
      <c r="W87" s="89" t="s">
        <v>109</v>
      </c>
      <c r="X87" s="89" t="s">
        <v>148</v>
      </c>
      <c r="Y87" s="94">
        <v>45705</v>
      </c>
      <c r="Z87" s="95" t="s">
        <v>20</v>
      </c>
      <c r="AA87" s="89">
        <v>0</v>
      </c>
    </row>
    <row r="88" spans="2:27" x14ac:dyDescent="0.3">
      <c r="B88" s="89" t="s">
        <v>109</v>
      </c>
      <c r="C88" s="89" t="s">
        <v>148</v>
      </c>
      <c r="D88" s="94">
        <v>45705</v>
      </c>
      <c r="E88" s="95" t="s">
        <v>95</v>
      </c>
      <c r="F88" s="89">
        <v>0</v>
      </c>
      <c r="I88" s="89" t="s">
        <v>109</v>
      </c>
      <c r="J88" s="89" t="s">
        <v>148</v>
      </c>
      <c r="K88" s="94">
        <v>45705</v>
      </c>
      <c r="L88" s="95" t="s">
        <v>95</v>
      </c>
      <c r="M88" s="89">
        <v>0</v>
      </c>
      <c r="P88" s="86" t="s">
        <v>109</v>
      </c>
      <c r="Q88" s="86" t="s">
        <v>148</v>
      </c>
      <c r="R88" s="92">
        <v>45705</v>
      </c>
      <c r="S88" s="114" t="s">
        <v>95</v>
      </c>
      <c r="T88" s="89">
        <v>0</v>
      </c>
      <c r="W88" s="89" t="s">
        <v>109</v>
      </c>
      <c r="X88" s="89" t="s">
        <v>148</v>
      </c>
      <c r="Y88" s="94">
        <v>45705</v>
      </c>
      <c r="Z88" s="95" t="s">
        <v>95</v>
      </c>
      <c r="AA88" s="89">
        <v>0</v>
      </c>
    </row>
    <row r="89" spans="2:27" x14ac:dyDescent="0.3">
      <c r="B89" s="89" t="s">
        <v>109</v>
      </c>
      <c r="C89" s="89" t="s">
        <v>148</v>
      </c>
      <c r="D89" s="94">
        <v>45705</v>
      </c>
      <c r="E89" s="95" t="s">
        <v>100</v>
      </c>
      <c r="F89" s="89">
        <v>0</v>
      </c>
      <c r="I89" s="89" t="s">
        <v>109</v>
      </c>
      <c r="J89" s="89" t="s">
        <v>148</v>
      </c>
      <c r="K89" s="94">
        <v>45705</v>
      </c>
      <c r="L89" s="95" t="s">
        <v>100</v>
      </c>
      <c r="M89" s="89">
        <v>0</v>
      </c>
      <c r="P89" s="87" t="s">
        <v>109</v>
      </c>
      <c r="Q89" s="87" t="s">
        <v>148</v>
      </c>
      <c r="R89" s="93">
        <v>45705</v>
      </c>
      <c r="S89" s="115" t="s">
        <v>100</v>
      </c>
      <c r="T89" s="89">
        <v>0</v>
      </c>
      <c r="W89" s="89" t="s">
        <v>109</v>
      </c>
      <c r="X89" s="89" t="s">
        <v>148</v>
      </c>
      <c r="Y89" s="94">
        <v>45705</v>
      </c>
      <c r="Z89" s="95" t="s">
        <v>100</v>
      </c>
      <c r="AA89" s="89">
        <v>0</v>
      </c>
    </row>
    <row r="90" spans="2:27" x14ac:dyDescent="0.3">
      <c r="B90" s="89" t="s">
        <v>109</v>
      </c>
      <c r="C90" s="89" t="s">
        <v>148</v>
      </c>
      <c r="D90" s="94">
        <v>45705</v>
      </c>
      <c r="E90" s="95" t="s">
        <v>103</v>
      </c>
      <c r="F90" s="89">
        <v>0</v>
      </c>
      <c r="I90" s="89" t="s">
        <v>109</v>
      </c>
      <c r="J90" s="89" t="s">
        <v>148</v>
      </c>
      <c r="K90" s="94">
        <v>45705</v>
      </c>
      <c r="L90" s="95" t="s">
        <v>103</v>
      </c>
      <c r="M90" s="89">
        <v>0</v>
      </c>
      <c r="P90" s="86" t="s">
        <v>109</v>
      </c>
      <c r="Q90" s="86" t="s">
        <v>148</v>
      </c>
      <c r="R90" s="92">
        <v>45705</v>
      </c>
      <c r="S90" s="114" t="s">
        <v>103</v>
      </c>
      <c r="T90" s="89">
        <v>0</v>
      </c>
      <c r="W90" s="89" t="s">
        <v>109</v>
      </c>
      <c r="X90" s="89" t="s">
        <v>148</v>
      </c>
      <c r="Y90" s="94">
        <v>45705</v>
      </c>
      <c r="Z90" s="95" t="s">
        <v>103</v>
      </c>
      <c r="AA90" s="89">
        <v>0</v>
      </c>
    </row>
    <row r="91" spans="2:27" x14ac:dyDescent="0.3">
      <c r="B91" s="89" t="s">
        <v>109</v>
      </c>
      <c r="C91" s="89" t="s">
        <v>148</v>
      </c>
      <c r="D91" s="94">
        <v>45705</v>
      </c>
      <c r="E91" s="95" t="s">
        <v>97</v>
      </c>
      <c r="F91" s="89">
        <v>0</v>
      </c>
      <c r="I91" s="89" t="s">
        <v>109</v>
      </c>
      <c r="J91" s="89" t="s">
        <v>148</v>
      </c>
      <c r="K91" s="94">
        <v>45705</v>
      </c>
      <c r="L91" s="95" t="s">
        <v>97</v>
      </c>
      <c r="M91" s="89">
        <v>0</v>
      </c>
      <c r="P91" s="87" t="s">
        <v>109</v>
      </c>
      <c r="Q91" s="87" t="s">
        <v>148</v>
      </c>
      <c r="R91" s="93">
        <v>45705</v>
      </c>
      <c r="S91" s="115" t="s">
        <v>97</v>
      </c>
      <c r="T91" s="89">
        <v>0</v>
      </c>
      <c r="W91" s="89" t="s">
        <v>109</v>
      </c>
      <c r="X91" s="89" t="s">
        <v>148</v>
      </c>
      <c r="Y91" s="94">
        <v>45705</v>
      </c>
      <c r="Z91" s="95" t="s">
        <v>97</v>
      </c>
      <c r="AA91" s="89">
        <v>0</v>
      </c>
    </row>
    <row r="92" spans="2:27" x14ac:dyDescent="0.3">
      <c r="B92" s="89" t="s">
        <v>109</v>
      </c>
      <c r="C92" s="89" t="s">
        <v>148</v>
      </c>
      <c r="D92" s="94">
        <v>45705</v>
      </c>
      <c r="E92" s="95" t="s">
        <v>96</v>
      </c>
      <c r="F92" s="89">
        <v>0</v>
      </c>
      <c r="I92" s="89" t="s">
        <v>109</v>
      </c>
      <c r="J92" s="89" t="s">
        <v>148</v>
      </c>
      <c r="K92" s="94">
        <v>45705</v>
      </c>
      <c r="L92" s="95" t="s">
        <v>96</v>
      </c>
      <c r="M92" s="89">
        <v>0</v>
      </c>
      <c r="P92" s="86" t="s">
        <v>109</v>
      </c>
      <c r="Q92" s="86" t="s">
        <v>148</v>
      </c>
      <c r="R92" s="92">
        <v>45705</v>
      </c>
      <c r="S92" s="114" t="s">
        <v>96</v>
      </c>
      <c r="T92" s="89">
        <v>0</v>
      </c>
      <c r="W92" s="89" t="s">
        <v>109</v>
      </c>
      <c r="X92" s="89" t="s">
        <v>148</v>
      </c>
      <c r="Y92" s="94">
        <v>45705</v>
      </c>
      <c r="Z92" s="95" t="s">
        <v>96</v>
      </c>
      <c r="AA92" s="89">
        <v>0</v>
      </c>
    </row>
    <row r="93" spans="2:27" x14ac:dyDescent="0.3">
      <c r="B93" s="89" t="s">
        <v>109</v>
      </c>
      <c r="C93" s="89" t="s">
        <v>148</v>
      </c>
      <c r="D93" s="94">
        <v>45705</v>
      </c>
      <c r="E93" s="96" t="s">
        <v>161</v>
      </c>
      <c r="F93" s="89">
        <v>0</v>
      </c>
      <c r="I93" s="89" t="s">
        <v>109</v>
      </c>
      <c r="J93" s="89" t="s">
        <v>148</v>
      </c>
      <c r="K93" s="94">
        <v>45705</v>
      </c>
      <c r="L93" s="95" t="s">
        <v>161</v>
      </c>
      <c r="M93" s="89">
        <v>64</v>
      </c>
      <c r="P93" s="87" t="s">
        <v>109</v>
      </c>
      <c r="Q93" s="87" t="s">
        <v>148</v>
      </c>
      <c r="R93" s="93">
        <v>45705</v>
      </c>
      <c r="S93" s="115" t="s">
        <v>161</v>
      </c>
      <c r="T93" s="89">
        <v>0</v>
      </c>
      <c r="W93" s="89" t="s">
        <v>109</v>
      </c>
      <c r="X93" s="89" t="s">
        <v>148</v>
      </c>
      <c r="Y93" s="94">
        <v>45705</v>
      </c>
      <c r="Z93" s="95" t="s">
        <v>161</v>
      </c>
      <c r="AA93" s="89">
        <v>58</v>
      </c>
    </row>
    <row r="94" spans="2:27" x14ac:dyDescent="0.3">
      <c r="B94" s="89" t="s">
        <v>109</v>
      </c>
      <c r="C94" s="89" t="s">
        <v>148</v>
      </c>
      <c r="D94" s="94">
        <v>45706</v>
      </c>
      <c r="E94" s="95" t="s">
        <v>93</v>
      </c>
      <c r="F94" s="89">
        <v>0</v>
      </c>
      <c r="I94" s="89" t="s">
        <v>109</v>
      </c>
      <c r="J94" s="89" t="s">
        <v>148</v>
      </c>
      <c r="K94" s="94">
        <v>45706</v>
      </c>
      <c r="L94" s="95" t="s">
        <v>93</v>
      </c>
      <c r="M94" s="89">
        <v>0</v>
      </c>
      <c r="P94" s="86" t="s">
        <v>109</v>
      </c>
      <c r="Q94" s="86" t="s">
        <v>148</v>
      </c>
      <c r="R94" s="92">
        <v>45706</v>
      </c>
      <c r="S94" s="114" t="s">
        <v>93</v>
      </c>
      <c r="T94" s="89">
        <v>0</v>
      </c>
      <c r="W94" s="89" t="s">
        <v>109</v>
      </c>
      <c r="X94" s="89" t="s">
        <v>148</v>
      </c>
      <c r="Y94" s="94">
        <v>45706</v>
      </c>
      <c r="Z94" s="95" t="s">
        <v>93</v>
      </c>
      <c r="AA94" s="89">
        <v>0</v>
      </c>
    </row>
    <row r="95" spans="2:27" x14ac:dyDescent="0.3">
      <c r="B95" s="89" t="s">
        <v>109</v>
      </c>
      <c r="C95" s="89" t="s">
        <v>148</v>
      </c>
      <c r="D95" s="94">
        <v>45706</v>
      </c>
      <c r="E95" s="95" t="s">
        <v>17</v>
      </c>
      <c r="F95" s="89">
        <v>50.25</v>
      </c>
      <c r="I95" s="89" t="s">
        <v>109</v>
      </c>
      <c r="J95" s="89" t="s">
        <v>148</v>
      </c>
      <c r="K95" s="94">
        <v>45706</v>
      </c>
      <c r="L95" s="95" t="s">
        <v>17</v>
      </c>
      <c r="M95" s="89">
        <v>0</v>
      </c>
      <c r="P95" s="87" t="s">
        <v>109</v>
      </c>
      <c r="Q95" s="87" t="s">
        <v>148</v>
      </c>
      <c r="R95" s="93">
        <v>45706</v>
      </c>
      <c r="S95" s="115" t="s">
        <v>17</v>
      </c>
      <c r="T95" s="89">
        <v>0</v>
      </c>
      <c r="W95" s="89" t="s">
        <v>109</v>
      </c>
      <c r="X95" s="89" t="s">
        <v>148</v>
      </c>
      <c r="Y95" s="94">
        <v>45706</v>
      </c>
      <c r="Z95" s="95" t="s">
        <v>17</v>
      </c>
      <c r="AA95" s="89">
        <v>0</v>
      </c>
    </row>
    <row r="96" spans="2:27" x14ac:dyDescent="0.3">
      <c r="B96" s="89" t="s">
        <v>109</v>
      </c>
      <c r="C96" s="89" t="s">
        <v>148</v>
      </c>
      <c r="D96" s="94">
        <v>45706</v>
      </c>
      <c r="E96" s="95" t="s">
        <v>92</v>
      </c>
      <c r="F96" s="89">
        <v>0</v>
      </c>
      <c r="I96" s="89" t="s">
        <v>109</v>
      </c>
      <c r="J96" s="89" t="s">
        <v>148</v>
      </c>
      <c r="K96" s="94">
        <v>45706</v>
      </c>
      <c r="L96" s="95" t="s">
        <v>92</v>
      </c>
      <c r="M96" s="89">
        <v>0</v>
      </c>
      <c r="P96" s="86" t="s">
        <v>109</v>
      </c>
      <c r="Q96" s="86" t="s">
        <v>148</v>
      </c>
      <c r="R96" s="92">
        <v>45706</v>
      </c>
      <c r="S96" s="114" t="s">
        <v>92</v>
      </c>
      <c r="T96" s="89">
        <v>0</v>
      </c>
      <c r="W96" s="89" t="s">
        <v>109</v>
      </c>
      <c r="X96" s="89" t="s">
        <v>148</v>
      </c>
      <c r="Y96" s="94">
        <v>45706</v>
      </c>
      <c r="Z96" s="95" t="s">
        <v>92</v>
      </c>
      <c r="AA96" s="89">
        <v>0</v>
      </c>
    </row>
    <row r="97" spans="2:27" x14ac:dyDescent="0.3">
      <c r="B97" s="89" t="s">
        <v>109</v>
      </c>
      <c r="C97" s="89" t="s">
        <v>148</v>
      </c>
      <c r="D97" s="94">
        <v>45706</v>
      </c>
      <c r="E97" s="95" t="s">
        <v>16</v>
      </c>
      <c r="F97" s="89">
        <v>0</v>
      </c>
      <c r="I97" s="89" t="s">
        <v>109</v>
      </c>
      <c r="J97" s="89" t="s">
        <v>148</v>
      </c>
      <c r="K97" s="94">
        <v>45706</v>
      </c>
      <c r="L97" s="95" t="s">
        <v>16</v>
      </c>
      <c r="M97" s="89">
        <v>0</v>
      </c>
      <c r="P97" s="87" t="s">
        <v>109</v>
      </c>
      <c r="Q97" s="87" t="s">
        <v>148</v>
      </c>
      <c r="R97" s="93">
        <v>45706</v>
      </c>
      <c r="S97" s="115" t="s">
        <v>16</v>
      </c>
      <c r="T97" s="89">
        <v>0</v>
      </c>
      <c r="W97" s="89" t="s">
        <v>109</v>
      </c>
      <c r="X97" s="89" t="s">
        <v>148</v>
      </c>
      <c r="Y97" s="94">
        <v>45706</v>
      </c>
      <c r="Z97" s="95" t="s">
        <v>16</v>
      </c>
      <c r="AA97" s="89">
        <v>0</v>
      </c>
    </row>
    <row r="98" spans="2:27" x14ac:dyDescent="0.3">
      <c r="B98" s="89" t="s">
        <v>109</v>
      </c>
      <c r="C98" s="89" t="s">
        <v>148</v>
      </c>
      <c r="D98" s="94">
        <v>45706</v>
      </c>
      <c r="E98" s="95" t="s">
        <v>20</v>
      </c>
      <c r="F98" s="89">
        <v>0</v>
      </c>
      <c r="I98" s="89" t="s">
        <v>109</v>
      </c>
      <c r="J98" s="89" t="s">
        <v>148</v>
      </c>
      <c r="K98" s="94">
        <v>45706</v>
      </c>
      <c r="L98" s="95" t="s">
        <v>20</v>
      </c>
      <c r="M98" s="89">
        <v>0</v>
      </c>
      <c r="P98" s="86" t="s">
        <v>109</v>
      </c>
      <c r="Q98" s="86" t="s">
        <v>148</v>
      </c>
      <c r="R98" s="92">
        <v>45706</v>
      </c>
      <c r="S98" s="114" t="s">
        <v>20</v>
      </c>
      <c r="T98" s="89">
        <v>0</v>
      </c>
      <c r="W98" s="89" t="s">
        <v>109</v>
      </c>
      <c r="X98" s="89" t="s">
        <v>148</v>
      </c>
      <c r="Y98" s="94">
        <v>45706</v>
      </c>
      <c r="Z98" s="95" t="s">
        <v>20</v>
      </c>
      <c r="AA98" s="89">
        <v>0</v>
      </c>
    </row>
    <row r="99" spans="2:27" x14ac:dyDescent="0.3">
      <c r="B99" s="89" t="s">
        <v>109</v>
      </c>
      <c r="C99" s="89" t="s">
        <v>148</v>
      </c>
      <c r="D99" s="94">
        <v>45706</v>
      </c>
      <c r="E99" s="95" t="s">
        <v>95</v>
      </c>
      <c r="F99" s="89">
        <v>0</v>
      </c>
      <c r="I99" s="89" t="s">
        <v>109</v>
      </c>
      <c r="J99" s="89" t="s">
        <v>148</v>
      </c>
      <c r="K99" s="94">
        <v>45706</v>
      </c>
      <c r="L99" s="95" t="s">
        <v>95</v>
      </c>
      <c r="M99" s="89">
        <v>0</v>
      </c>
      <c r="P99" s="87" t="s">
        <v>109</v>
      </c>
      <c r="Q99" s="87" t="s">
        <v>148</v>
      </c>
      <c r="R99" s="93">
        <v>45706</v>
      </c>
      <c r="S99" s="115" t="s">
        <v>95</v>
      </c>
      <c r="T99" s="89">
        <v>0</v>
      </c>
      <c r="W99" s="89" t="s">
        <v>109</v>
      </c>
      <c r="X99" s="89" t="s">
        <v>148</v>
      </c>
      <c r="Y99" s="94">
        <v>45706</v>
      </c>
      <c r="Z99" s="95" t="s">
        <v>95</v>
      </c>
      <c r="AA99" s="89">
        <v>0</v>
      </c>
    </row>
    <row r="100" spans="2:27" x14ac:dyDescent="0.3">
      <c r="B100" s="89" t="s">
        <v>109</v>
      </c>
      <c r="C100" s="89" t="s">
        <v>148</v>
      </c>
      <c r="D100" s="94">
        <v>45706</v>
      </c>
      <c r="E100" s="95" t="s">
        <v>100</v>
      </c>
      <c r="F100" s="89">
        <v>0</v>
      </c>
      <c r="I100" s="89" t="s">
        <v>109</v>
      </c>
      <c r="J100" s="89" t="s">
        <v>148</v>
      </c>
      <c r="K100" s="94">
        <v>45706</v>
      </c>
      <c r="L100" s="95" t="s">
        <v>100</v>
      </c>
      <c r="M100" s="89">
        <v>0</v>
      </c>
      <c r="P100" s="86" t="s">
        <v>109</v>
      </c>
      <c r="Q100" s="86" t="s">
        <v>148</v>
      </c>
      <c r="R100" s="92">
        <v>45706</v>
      </c>
      <c r="S100" s="114" t="s">
        <v>100</v>
      </c>
      <c r="T100" s="89">
        <v>0</v>
      </c>
      <c r="W100" s="89" t="s">
        <v>109</v>
      </c>
      <c r="X100" s="89" t="s">
        <v>148</v>
      </c>
      <c r="Y100" s="94">
        <v>45706</v>
      </c>
      <c r="Z100" s="95" t="s">
        <v>100</v>
      </c>
      <c r="AA100" s="89">
        <v>0</v>
      </c>
    </row>
    <row r="101" spans="2:27" x14ac:dyDescent="0.3">
      <c r="B101" s="89" t="s">
        <v>109</v>
      </c>
      <c r="C101" s="89" t="s">
        <v>148</v>
      </c>
      <c r="D101" s="94">
        <v>45706</v>
      </c>
      <c r="E101" s="95" t="s">
        <v>103</v>
      </c>
      <c r="F101" s="89">
        <v>0</v>
      </c>
      <c r="I101" s="89" t="s">
        <v>109</v>
      </c>
      <c r="J101" s="89" t="s">
        <v>148</v>
      </c>
      <c r="K101" s="94">
        <v>45706</v>
      </c>
      <c r="L101" s="95" t="s">
        <v>103</v>
      </c>
      <c r="M101" s="89">
        <v>0</v>
      </c>
      <c r="P101" s="87" t="s">
        <v>109</v>
      </c>
      <c r="Q101" s="87" t="s">
        <v>148</v>
      </c>
      <c r="R101" s="93">
        <v>45706</v>
      </c>
      <c r="S101" s="115" t="s">
        <v>103</v>
      </c>
      <c r="T101" s="89">
        <v>0</v>
      </c>
      <c r="W101" s="89" t="s">
        <v>109</v>
      </c>
      <c r="X101" s="89" t="s">
        <v>148</v>
      </c>
      <c r="Y101" s="94">
        <v>45706</v>
      </c>
      <c r="Z101" s="95" t="s">
        <v>103</v>
      </c>
      <c r="AA101" s="89">
        <v>0</v>
      </c>
    </row>
    <row r="102" spans="2:27" x14ac:dyDescent="0.3">
      <c r="B102" s="89" t="s">
        <v>109</v>
      </c>
      <c r="C102" s="89" t="s">
        <v>148</v>
      </c>
      <c r="D102" s="94">
        <v>45706</v>
      </c>
      <c r="E102" s="95" t="s">
        <v>97</v>
      </c>
      <c r="F102" s="89">
        <v>0</v>
      </c>
      <c r="I102" s="89" t="s">
        <v>109</v>
      </c>
      <c r="J102" s="89" t="s">
        <v>148</v>
      </c>
      <c r="K102" s="94">
        <v>45706</v>
      </c>
      <c r="L102" s="95" t="s">
        <v>97</v>
      </c>
      <c r="M102" s="89">
        <v>0</v>
      </c>
      <c r="P102" s="86" t="s">
        <v>109</v>
      </c>
      <c r="Q102" s="86" t="s">
        <v>148</v>
      </c>
      <c r="R102" s="92">
        <v>45706</v>
      </c>
      <c r="S102" s="114" t="s">
        <v>97</v>
      </c>
      <c r="T102" s="89">
        <v>0</v>
      </c>
      <c r="W102" s="89" t="s">
        <v>109</v>
      </c>
      <c r="X102" s="89" t="s">
        <v>148</v>
      </c>
      <c r="Y102" s="94">
        <v>45706</v>
      </c>
      <c r="Z102" s="95" t="s">
        <v>97</v>
      </c>
      <c r="AA102" s="89">
        <v>0</v>
      </c>
    </row>
    <row r="103" spans="2:27" x14ac:dyDescent="0.3">
      <c r="B103" s="89" t="s">
        <v>109</v>
      </c>
      <c r="C103" s="89" t="s">
        <v>148</v>
      </c>
      <c r="D103" s="94">
        <v>45706</v>
      </c>
      <c r="E103" s="95" t="s">
        <v>96</v>
      </c>
      <c r="F103" s="89">
        <v>0</v>
      </c>
      <c r="I103" s="89" t="s">
        <v>109</v>
      </c>
      <c r="J103" s="89" t="s">
        <v>148</v>
      </c>
      <c r="K103" s="94">
        <v>45706</v>
      </c>
      <c r="L103" s="95" t="s">
        <v>96</v>
      </c>
      <c r="M103" s="89">
        <v>0</v>
      </c>
      <c r="P103" s="87" t="s">
        <v>109</v>
      </c>
      <c r="Q103" s="87" t="s">
        <v>148</v>
      </c>
      <c r="R103" s="93">
        <v>45706</v>
      </c>
      <c r="S103" s="115" t="s">
        <v>96</v>
      </c>
      <c r="T103" s="89">
        <v>0</v>
      </c>
      <c r="W103" s="89" t="s">
        <v>109</v>
      </c>
      <c r="X103" s="89" t="s">
        <v>148</v>
      </c>
      <c r="Y103" s="94">
        <v>45706</v>
      </c>
      <c r="Z103" s="95" t="s">
        <v>96</v>
      </c>
      <c r="AA103" s="89">
        <v>0</v>
      </c>
    </row>
    <row r="104" spans="2:27" x14ac:dyDescent="0.3">
      <c r="B104" s="89" t="s">
        <v>109</v>
      </c>
      <c r="C104" s="89" t="s">
        <v>148</v>
      </c>
      <c r="D104" s="94">
        <v>45706</v>
      </c>
      <c r="E104" s="96" t="s">
        <v>161</v>
      </c>
      <c r="F104" s="89">
        <v>16.75</v>
      </c>
      <c r="I104" s="89" t="s">
        <v>109</v>
      </c>
      <c r="J104" s="89" t="s">
        <v>148</v>
      </c>
      <c r="K104" s="94">
        <v>45706</v>
      </c>
      <c r="L104" s="95" t="s">
        <v>161</v>
      </c>
      <c r="M104" s="89">
        <v>23</v>
      </c>
      <c r="P104" s="86" t="s">
        <v>109</v>
      </c>
      <c r="Q104" s="86" t="s">
        <v>148</v>
      </c>
      <c r="R104" s="92">
        <v>45706</v>
      </c>
      <c r="S104" s="114" t="s">
        <v>161</v>
      </c>
      <c r="T104" s="89">
        <v>0</v>
      </c>
      <c r="W104" s="89" t="s">
        <v>109</v>
      </c>
      <c r="X104" s="89" t="s">
        <v>148</v>
      </c>
      <c r="Y104" s="94">
        <v>45706</v>
      </c>
      <c r="Z104" s="95" t="s">
        <v>161</v>
      </c>
      <c r="AA104" s="89">
        <v>29</v>
      </c>
    </row>
    <row r="105" spans="2:27" x14ac:dyDescent="0.3">
      <c r="B105" s="89" t="s">
        <v>109</v>
      </c>
      <c r="C105" s="89" t="s">
        <v>148</v>
      </c>
      <c r="D105" s="94">
        <v>45707</v>
      </c>
      <c r="E105" s="95" t="s">
        <v>93</v>
      </c>
      <c r="F105" s="89">
        <v>0</v>
      </c>
      <c r="I105" s="89" t="s">
        <v>109</v>
      </c>
      <c r="J105" s="89" t="s">
        <v>148</v>
      </c>
      <c r="K105" s="94">
        <v>45707</v>
      </c>
      <c r="L105" s="95" t="s">
        <v>93</v>
      </c>
      <c r="M105" s="89">
        <v>0</v>
      </c>
      <c r="P105" s="87" t="s">
        <v>109</v>
      </c>
      <c r="Q105" s="87" t="s">
        <v>148</v>
      </c>
      <c r="R105" s="93">
        <v>45707</v>
      </c>
      <c r="S105" s="115" t="s">
        <v>93</v>
      </c>
      <c r="T105" s="89">
        <v>0</v>
      </c>
      <c r="W105" s="89" t="s">
        <v>109</v>
      </c>
      <c r="X105" s="89" t="s">
        <v>148</v>
      </c>
      <c r="Y105" s="94">
        <v>45707</v>
      </c>
      <c r="Z105" s="95" t="s">
        <v>93</v>
      </c>
      <c r="AA105" s="89">
        <v>0</v>
      </c>
    </row>
    <row r="106" spans="2:27" x14ac:dyDescent="0.3">
      <c r="B106" s="89" t="s">
        <v>109</v>
      </c>
      <c r="C106" s="89" t="s">
        <v>148</v>
      </c>
      <c r="D106" s="94">
        <v>45707</v>
      </c>
      <c r="E106" s="95" t="s">
        <v>17</v>
      </c>
      <c r="F106" s="89">
        <v>0</v>
      </c>
      <c r="I106" s="89" t="s">
        <v>109</v>
      </c>
      <c r="J106" s="89" t="s">
        <v>148</v>
      </c>
      <c r="K106" s="94">
        <v>45707</v>
      </c>
      <c r="L106" s="95" t="s">
        <v>17</v>
      </c>
      <c r="M106" s="89">
        <v>0</v>
      </c>
      <c r="P106" s="86" t="s">
        <v>109</v>
      </c>
      <c r="Q106" s="86" t="s">
        <v>148</v>
      </c>
      <c r="R106" s="92">
        <v>45707</v>
      </c>
      <c r="S106" s="114" t="s">
        <v>17</v>
      </c>
      <c r="T106" s="89">
        <v>0</v>
      </c>
      <c r="W106" s="89" t="s">
        <v>109</v>
      </c>
      <c r="X106" s="89" t="s">
        <v>148</v>
      </c>
      <c r="Y106" s="94">
        <v>45707</v>
      </c>
      <c r="Z106" s="95" t="s">
        <v>17</v>
      </c>
      <c r="AA106" s="89">
        <v>20.399999999999999</v>
      </c>
    </row>
    <row r="107" spans="2:27" x14ac:dyDescent="0.3">
      <c r="B107" s="89" t="s">
        <v>109</v>
      </c>
      <c r="C107" s="89" t="s">
        <v>148</v>
      </c>
      <c r="D107" s="94">
        <v>45707</v>
      </c>
      <c r="E107" s="95" t="s">
        <v>92</v>
      </c>
      <c r="F107" s="89">
        <v>0</v>
      </c>
      <c r="I107" s="89" t="s">
        <v>109</v>
      </c>
      <c r="J107" s="89" t="s">
        <v>148</v>
      </c>
      <c r="K107" s="94">
        <v>45707</v>
      </c>
      <c r="L107" s="95" t="s">
        <v>92</v>
      </c>
      <c r="M107" s="89">
        <v>0</v>
      </c>
      <c r="P107" s="87" t="s">
        <v>109</v>
      </c>
      <c r="Q107" s="87" t="s">
        <v>148</v>
      </c>
      <c r="R107" s="93">
        <v>45707</v>
      </c>
      <c r="S107" s="115" t="s">
        <v>92</v>
      </c>
      <c r="T107" s="89">
        <v>0</v>
      </c>
      <c r="W107" s="89" t="s">
        <v>109</v>
      </c>
      <c r="X107" s="89" t="s">
        <v>148</v>
      </c>
      <c r="Y107" s="94">
        <v>45707</v>
      </c>
      <c r="Z107" s="95" t="s">
        <v>92</v>
      </c>
      <c r="AA107" s="89">
        <v>0</v>
      </c>
    </row>
    <row r="108" spans="2:27" x14ac:dyDescent="0.3">
      <c r="B108" s="89" t="s">
        <v>109</v>
      </c>
      <c r="C108" s="89" t="s">
        <v>148</v>
      </c>
      <c r="D108" s="94">
        <v>45707</v>
      </c>
      <c r="E108" s="95" t="s">
        <v>16</v>
      </c>
      <c r="F108" s="89">
        <v>0</v>
      </c>
      <c r="I108" s="89" t="s">
        <v>109</v>
      </c>
      <c r="J108" s="89" t="s">
        <v>148</v>
      </c>
      <c r="K108" s="94">
        <v>45707</v>
      </c>
      <c r="L108" s="95" t="s">
        <v>16</v>
      </c>
      <c r="M108" s="89">
        <v>0</v>
      </c>
      <c r="P108" s="86" t="s">
        <v>109</v>
      </c>
      <c r="Q108" s="86" t="s">
        <v>148</v>
      </c>
      <c r="R108" s="92">
        <v>45707</v>
      </c>
      <c r="S108" s="114" t="s">
        <v>16</v>
      </c>
      <c r="T108" s="89">
        <v>0</v>
      </c>
      <c r="W108" s="89" t="s">
        <v>109</v>
      </c>
      <c r="X108" s="89" t="s">
        <v>148</v>
      </c>
      <c r="Y108" s="94">
        <v>45707</v>
      </c>
      <c r="Z108" s="95" t="s">
        <v>16</v>
      </c>
      <c r="AA108" s="89">
        <v>0</v>
      </c>
    </row>
    <row r="109" spans="2:27" x14ac:dyDescent="0.3">
      <c r="B109" s="89" t="s">
        <v>109</v>
      </c>
      <c r="C109" s="89" t="s">
        <v>148</v>
      </c>
      <c r="D109" s="94">
        <v>45707</v>
      </c>
      <c r="E109" s="95" t="s">
        <v>20</v>
      </c>
      <c r="F109" s="89">
        <v>0</v>
      </c>
      <c r="I109" s="89" t="s">
        <v>109</v>
      </c>
      <c r="J109" s="89" t="s">
        <v>148</v>
      </c>
      <c r="K109" s="94">
        <v>45707</v>
      </c>
      <c r="L109" s="95" t="s">
        <v>20</v>
      </c>
      <c r="M109" s="89">
        <v>0</v>
      </c>
      <c r="P109" s="87" t="s">
        <v>109</v>
      </c>
      <c r="Q109" s="87" t="s">
        <v>148</v>
      </c>
      <c r="R109" s="93">
        <v>45707</v>
      </c>
      <c r="S109" s="115" t="s">
        <v>20</v>
      </c>
      <c r="T109" s="89">
        <v>0</v>
      </c>
      <c r="W109" s="89" t="s">
        <v>109</v>
      </c>
      <c r="X109" s="89" t="s">
        <v>148</v>
      </c>
      <c r="Y109" s="94">
        <v>45707</v>
      </c>
      <c r="Z109" s="95" t="s">
        <v>20</v>
      </c>
      <c r="AA109" s="89">
        <v>0</v>
      </c>
    </row>
    <row r="110" spans="2:27" x14ac:dyDescent="0.3">
      <c r="B110" s="89" t="s">
        <v>109</v>
      </c>
      <c r="C110" s="89" t="s">
        <v>148</v>
      </c>
      <c r="D110" s="94">
        <v>45707</v>
      </c>
      <c r="E110" s="95" t="s">
        <v>95</v>
      </c>
      <c r="F110" s="89">
        <v>0</v>
      </c>
      <c r="I110" s="89" t="s">
        <v>109</v>
      </c>
      <c r="J110" s="89" t="s">
        <v>148</v>
      </c>
      <c r="K110" s="94">
        <v>45707</v>
      </c>
      <c r="L110" s="95" t="s">
        <v>95</v>
      </c>
      <c r="M110" s="89">
        <v>0</v>
      </c>
      <c r="P110" s="86" t="s">
        <v>109</v>
      </c>
      <c r="Q110" s="86" t="s">
        <v>148</v>
      </c>
      <c r="R110" s="92">
        <v>45707</v>
      </c>
      <c r="S110" s="114" t="s">
        <v>95</v>
      </c>
      <c r="T110" s="89">
        <v>0</v>
      </c>
      <c r="W110" s="89" t="s">
        <v>109</v>
      </c>
      <c r="X110" s="89" t="s">
        <v>148</v>
      </c>
      <c r="Y110" s="94">
        <v>45707</v>
      </c>
      <c r="Z110" s="95" t="s">
        <v>95</v>
      </c>
      <c r="AA110" s="89">
        <v>0</v>
      </c>
    </row>
    <row r="111" spans="2:27" x14ac:dyDescent="0.3">
      <c r="B111" s="89" t="s">
        <v>109</v>
      </c>
      <c r="C111" s="89" t="s">
        <v>148</v>
      </c>
      <c r="D111" s="94">
        <v>45707</v>
      </c>
      <c r="E111" s="95" t="s">
        <v>100</v>
      </c>
      <c r="F111" s="89">
        <v>0</v>
      </c>
      <c r="I111" s="89" t="s">
        <v>109</v>
      </c>
      <c r="J111" s="89" t="s">
        <v>148</v>
      </c>
      <c r="K111" s="94">
        <v>45707</v>
      </c>
      <c r="L111" s="95" t="s">
        <v>100</v>
      </c>
      <c r="M111" s="89">
        <v>0</v>
      </c>
      <c r="P111" s="87" t="s">
        <v>109</v>
      </c>
      <c r="Q111" s="87" t="s">
        <v>148</v>
      </c>
      <c r="R111" s="93">
        <v>45707</v>
      </c>
      <c r="S111" s="115" t="s">
        <v>100</v>
      </c>
      <c r="T111" s="89">
        <v>0</v>
      </c>
      <c r="W111" s="89" t="s">
        <v>109</v>
      </c>
      <c r="X111" s="89" t="s">
        <v>148</v>
      </c>
      <c r="Y111" s="94">
        <v>45707</v>
      </c>
      <c r="Z111" s="95" t="s">
        <v>100</v>
      </c>
      <c r="AA111" s="89">
        <v>0</v>
      </c>
    </row>
    <row r="112" spans="2:27" x14ac:dyDescent="0.3">
      <c r="B112" s="89" t="s">
        <v>109</v>
      </c>
      <c r="C112" s="89" t="s">
        <v>148</v>
      </c>
      <c r="D112" s="94">
        <v>45707</v>
      </c>
      <c r="E112" s="95" t="s">
        <v>103</v>
      </c>
      <c r="F112" s="89">
        <v>0</v>
      </c>
      <c r="I112" s="89" t="s">
        <v>109</v>
      </c>
      <c r="J112" s="89" t="s">
        <v>148</v>
      </c>
      <c r="K112" s="94">
        <v>45707</v>
      </c>
      <c r="L112" s="95" t="s">
        <v>103</v>
      </c>
      <c r="M112" s="89">
        <v>0</v>
      </c>
      <c r="P112" s="86" t="s">
        <v>109</v>
      </c>
      <c r="Q112" s="86" t="s">
        <v>148</v>
      </c>
      <c r="R112" s="92">
        <v>45707</v>
      </c>
      <c r="S112" s="114" t="s">
        <v>103</v>
      </c>
      <c r="T112" s="89">
        <v>0</v>
      </c>
      <c r="W112" s="89" t="s">
        <v>109</v>
      </c>
      <c r="X112" s="89" t="s">
        <v>148</v>
      </c>
      <c r="Y112" s="94">
        <v>45707</v>
      </c>
      <c r="Z112" s="95" t="s">
        <v>103</v>
      </c>
      <c r="AA112" s="89">
        <v>0</v>
      </c>
    </row>
    <row r="113" spans="2:27" x14ac:dyDescent="0.3">
      <c r="B113" s="89" t="s">
        <v>109</v>
      </c>
      <c r="C113" s="89" t="s">
        <v>148</v>
      </c>
      <c r="D113" s="94">
        <v>45707</v>
      </c>
      <c r="E113" s="95" t="s">
        <v>97</v>
      </c>
      <c r="F113" s="89">
        <v>0</v>
      </c>
      <c r="I113" s="89" t="s">
        <v>109</v>
      </c>
      <c r="J113" s="89" t="s">
        <v>148</v>
      </c>
      <c r="K113" s="94">
        <v>45707</v>
      </c>
      <c r="L113" s="95" t="s">
        <v>97</v>
      </c>
      <c r="M113" s="89">
        <v>0</v>
      </c>
      <c r="P113" s="87" t="s">
        <v>109</v>
      </c>
      <c r="Q113" s="87" t="s">
        <v>148</v>
      </c>
      <c r="R113" s="93">
        <v>45707</v>
      </c>
      <c r="S113" s="115" t="s">
        <v>97</v>
      </c>
      <c r="T113" s="89">
        <v>0</v>
      </c>
      <c r="W113" s="89" t="s">
        <v>109</v>
      </c>
      <c r="X113" s="89" t="s">
        <v>148</v>
      </c>
      <c r="Y113" s="94">
        <v>45707</v>
      </c>
      <c r="Z113" s="95" t="s">
        <v>97</v>
      </c>
      <c r="AA113" s="89">
        <v>0</v>
      </c>
    </row>
    <row r="114" spans="2:27" x14ac:dyDescent="0.3">
      <c r="B114" s="89" t="s">
        <v>109</v>
      </c>
      <c r="C114" s="89" t="s">
        <v>148</v>
      </c>
      <c r="D114" s="94">
        <v>45707</v>
      </c>
      <c r="E114" s="95" t="s">
        <v>96</v>
      </c>
      <c r="F114" s="89">
        <v>0</v>
      </c>
      <c r="I114" s="89" t="s">
        <v>109</v>
      </c>
      <c r="J114" s="89" t="s">
        <v>148</v>
      </c>
      <c r="K114" s="94">
        <v>45707</v>
      </c>
      <c r="L114" s="95" t="s">
        <v>96</v>
      </c>
      <c r="M114" s="89">
        <v>0</v>
      </c>
      <c r="P114" s="86" t="s">
        <v>109</v>
      </c>
      <c r="Q114" s="86" t="s">
        <v>148</v>
      </c>
      <c r="R114" s="92">
        <v>45707</v>
      </c>
      <c r="S114" s="114" t="s">
        <v>96</v>
      </c>
      <c r="T114" s="89">
        <v>0</v>
      </c>
      <c r="W114" s="89" t="s">
        <v>109</v>
      </c>
      <c r="X114" s="89" t="s">
        <v>148</v>
      </c>
      <c r="Y114" s="94">
        <v>45707</v>
      </c>
      <c r="Z114" s="95" t="s">
        <v>96</v>
      </c>
      <c r="AA114" s="89">
        <v>0</v>
      </c>
    </row>
    <row r="115" spans="2:27" x14ac:dyDescent="0.3">
      <c r="B115" s="89" t="s">
        <v>109</v>
      </c>
      <c r="C115" s="89" t="s">
        <v>148</v>
      </c>
      <c r="D115" s="94">
        <v>45707</v>
      </c>
      <c r="E115" s="96" t="s">
        <v>161</v>
      </c>
      <c r="F115" s="89">
        <v>52</v>
      </c>
      <c r="I115" s="89" t="s">
        <v>109</v>
      </c>
      <c r="J115" s="89" t="s">
        <v>148</v>
      </c>
      <c r="K115" s="94">
        <v>45707</v>
      </c>
      <c r="L115" s="95" t="s">
        <v>161</v>
      </c>
      <c r="M115" s="89">
        <v>36</v>
      </c>
      <c r="P115" s="87" t="s">
        <v>109</v>
      </c>
      <c r="Q115" s="87" t="s">
        <v>148</v>
      </c>
      <c r="R115" s="93">
        <v>45707</v>
      </c>
      <c r="S115" s="115" t="s">
        <v>161</v>
      </c>
      <c r="T115" s="89">
        <v>0</v>
      </c>
      <c r="W115" s="89" t="s">
        <v>109</v>
      </c>
      <c r="X115" s="89" t="s">
        <v>148</v>
      </c>
      <c r="Y115" s="94">
        <v>45707</v>
      </c>
      <c r="Z115" s="95" t="s">
        <v>161</v>
      </c>
      <c r="AA115" s="89">
        <v>22.6</v>
      </c>
    </row>
    <row r="116" spans="2:27" x14ac:dyDescent="0.3">
      <c r="B116" s="89" t="s">
        <v>109</v>
      </c>
      <c r="C116" s="89" t="s">
        <v>148</v>
      </c>
      <c r="D116" s="94">
        <v>45708</v>
      </c>
      <c r="E116" s="95" t="s">
        <v>93</v>
      </c>
      <c r="F116" s="89">
        <v>11</v>
      </c>
      <c r="I116" s="89" t="s">
        <v>109</v>
      </c>
      <c r="J116" s="89" t="s">
        <v>148</v>
      </c>
      <c r="K116" s="94">
        <v>45708</v>
      </c>
      <c r="L116" s="95" t="s">
        <v>93</v>
      </c>
      <c r="M116" s="89">
        <v>0</v>
      </c>
      <c r="P116" s="86" t="s">
        <v>109</v>
      </c>
      <c r="Q116" s="86" t="s">
        <v>148</v>
      </c>
      <c r="R116" s="92">
        <v>45708</v>
      </c>
      <c r="S116" s="114" t="s">
        <v>93</v>
      </c>
      <c r="T116" s="89">
        <v>0</v>
      </c>
      <c r="W116" s="89" t="s">
        <v>109</v>
      </c>
      <c r="X116" s="89" t="s">
        <v>148</v>
      </c>
      <c r="Y116" s="94">
        <v>45708</v>
      </c>
      <c r="Z116" s="95" t="s">
        <v>93</v>
      </c>
      <c r="AA116" s="89">
        <v>0</v>
      </c>
    </row>
    <row r="117" spans="2:27" x14ac:dyDescent="0.3">
      <c r="B117" s="89" t="s">
        <v>109</v>
      </c>
      <c r="C117" s="89" t="s">
        <v>148</v>
      </c>
      <c r="D117" s="94">
        <v>45708</v>
      </c>
      <c r="E117" s="95" t="s">
        <v>17</v>
      </c>
      <c r="F117" s="89">
        <v>0</v>
      </c>
      <c r="I117" s="89" t="s">
        <v>109</v>
      </c>
      <c r="J117" s="89" t="s">
        <v>148</v>
      </c>
      <c r="K117" s="94">
        <v>45708</v>
      </c>
      <c r="L117" s="95" t="s">
        <v>17</v>
      </c>
      <c r="M117" s="89">
        <v>0</v>
      </c>
      <c r="P117" s="87" t="s">
        <v>109</v>
      </c>
      <c r="Q117" s="87" t="s">
        <v>148</v>
      </c>
      <c r="R117" s="93">
        <v>45708</v>
      </c>
      <c r="S117" s="115" t="s">
        <v>17</v>
      </c>
      <c r="T117" s="89">
        <v>0</v>
      </c>
      <c r="W117" s="89" t="s">
        <v>109</v>
      </c>
      <c r="X117" s="89" t="s">
        <v>148</v>
      </c>
      <c r="Y117" s="94">
        <v>45708</v>
      </c>
      <c r="Z117" s="95" t="s">
        <v>17</v>
      </c>
      <c r="AA117" s="89">
        <v>0</v>
      </c>
    </row>
    <row r="118" spans="2:27" x14ac:dyDescent="0.3">
      <c r="B118" s="89" t="s">
        <v>109</v>
      </c>
      <c r="C118" s="89" t="s">
        <v>148</v>
      </c>
      <c r="D118" s="94">
        <v>45708</v>
      </c>
      <c r="E118" s="95" t="s">
        <v>92</v>
      </c>
      <c r="F118" s="89">
        <v>0</v>
      </c>
      <c r="I118" s="89" t="s">
        <v>109</v>
      </c>
      <c r="J118" s="89" t="s">
        <v>148</v>
      </c>
      <c r="K118" s="94">
        <v>45708</v>
      </c>
      <c r="L118" s="95" t="s">
        <v>92</v>
      </c>
      <c r="M118" s="89">
        <v>0</v>
      </c>
      <c r="P118" s="86" t="s">
        <v>109</v>
      </c>
      <c r="Q118" s="86" t="s">
        <v>148</v>
      </c>
      <c r="R118" s="92">
        <v>45708</v>
      </c>
      <c r="S118" s="114" t="s">
        <v>92</v>
      </c>
      <c r="T118" s="89">
        <v>0</v>
      </c>
      <c r="W118" s="89" t="s">
        <v>109</v>
      </c>
      <c r="X118" s="89" t="s">
        <v>148</v>
      </c>
      <c r="Y118" s="94">
        <v>45708</v>
      </c>
      <c r="Z118" s="95" t="s">
        <v>92</v>
      </c>
      <c r="AA118" s="89">
        <v>0</v>
      </c>
    </row>
    <row r="119" spans="2:27" x14ac:dyDescent="0.3">
      <c r="B119" s="89" t="s">
        <v>109</v>
      </c>
      <c r="C119" s="89" t="s">
        <v>148</v>
      </c>
      <c r="D119" s="94">
        <v>45708</v>
      </c>
      <c r="E119" s="95" t="s">
        <v>16</v>
      </c>
      <c r="F119" s="89">
        <v>0</v>
      </c>
      <c r="I119" s="89" t="s">
        <v>109</v>
      </c>
      <c r="J119" s="89" t="s">
        <v>148</v>
      </c>
      <c r="K119" s="94">
        <v>45708</v>
      </c>
      <c r="L119" s="95" t="s">
        <v>16</v>
      </c>
      <c r="M119" s="89">
        <v>0</v>
      </c>
      <c r="P119" s="87" t="s">
        <v>109</v>
      </c>
      <c r="Q119" s="87" t="s">
        <v>148</v>
      </c>
      <c r="R119" s="93">
        <v>45708</v>
      </c>
      <c r="S119" s="115" t="s">
        <v>16</v>
      </c>
      <c r="T119" s="89">
        <v>0</v>
      </c>
      <c r="W119" s="89" t="s">
        <v>109</v>
      </c>
      <c r="X119" s="89" t="s">
        <v>148</v>
      </c>
      <c r="Y119" s="94">
        <v>45708</v>
      </c>
      <c r="Z119" s="95" t="s">
        <v>16</v>
      </c>
      <c r="AA119" s="89">
        <v>14.5</v>
      </c>
    </row>
    <row r="120" spans="2:27" x14ac:dyDescent="0.3">
      <c r="B120" s="89" t="s">
        <v>109</v>
      </c>
      <c r="C120" s="89" t="s">
        <v>148</v>
      </c>
      <c r="D120" s="94">
        <v>45708</v>
      </c>
      <c r="E120" s="95" t="s">
        <v>20</v>
      </c>
      <c r="F120" s="89">
        <v>0</v>
      </c>
      <c r="I120" s="89" t="s">
        <v>109</v>
      </c>
      <c r="J120" s="89" t="s">
        <v>148</v>
      </c>
      <c r="K120" s="94">
        <v>45708</v>
      </c>
      <c r="L120" s="95" t="s">
        <v>20</v>
      </c>
      <c r="M120" s="89">
        <v>0</v>
      </c>
      <c r="P120" s="86" t="s">
        <v>109</v>
      </c>
      <c r="Q120" s="86" t="s">
        <v>148</v>
      </c>
      <c r="R120" s="92">
        <v>45708</v>
      </c>
      <c r="S120" s="114" t="s">
        <v>20</v>
      </c>
      <c r="T120" s="89">
        <v>0</v>
      </c>
      <c r="W120" s="89" t="s">
        <v>109</v>
      </c>
      <c r="X120" s="89" t="s">
        <v>148</v>
      </c>
      <c r="Y120" s="94">
        <v>45708</v>
      </c>
      <c r="Z120" s="95" t="s">
        <v>20</v>
      </c>
      <c r="AA120" s="89">
        <v>0</v>
      </c>
    </row>
    <row r="121" spans="2:27" x14ac:dyDescent="0.3">
      <c r="B121" s="89" t="s">
        <v>109</v>
      </c>
      <c r="C121" s="89" t="s">
        <v>148</v>
      </c>
      <c r="D121" s="94">
        <v>45708</v>
      </c>
      <c r="E121" s="95" t="s">
        <v>95</v>
      </c>
      <c r="F121" s="89">
        <v>0</v>
      </c>
      <c r="I121" s="89" t="s">
        <v>109</v>
      </c>
      <c r="J121" s="89" t="s">
        <v>148</v>
      </c>
      <c r="K121" s="94">
        <v>45708</v>
      </c>
      <c r="L121" s="95" t="s">
        <v>95</v>
      </c>
      <c r="M121" s="89">
        <v>0</v>
      </c>
      <c r="P121" s="87" t="s">
        <v>109</v>
      </c>
      <c r="Q121" s="87" t="s">
        <v>148</v>
      </c>
      <c r="R121" s="93">
        <v>45708</v>
      </c>
      <c r="S121" s="115" t="s">
        <v>95</v>
      </c>
      <c r="T121" s="89">
        <v>0</v>
      </c>
      <c r="W121" s="89" t="s">
        <v>109</v>
      </c>
      <c r="X121" s="89" t="s">
        <v>148</v>
      </c>
      <c r="Y121" s="94">
        <v>45708</v>
      </c>
      <c r="Z121" s="95" t="s">
        <v>95</v>
      </c>
      <c r="AA121" s="89">
        <v>0</v>
      </c>
    </row>
    <row r="122" spans="2:27" x14ac:dyDescent="0.3">
      <c r="B122" s="89" t="s">
        <v>109</v>
      </c>
      <c r="C122" s="89" t="s">
        <v>148</v>
      </c>
      <c r="D122" s="94">
        <v>45708</v>
      </c>
      <c r="E122" s="95" t="s">
        <v>100</v>
      </c>
      <c r="F122" s="89">
        <v>0</v>
      </c>
      <c r="I122" s="89" t="s">
        <v>109</v>
      </c>
      <c r="J122" s="89" t="s">
        <v>148</v>
      </c>
      <c r="K122" s="94">
        <v>45708</v>
      </c>
      <c r="L122" s="95" t="s">
        <v>100</v>
      </c>
      <c r="M122" s="89">
        <v>0</v>
      </c>
      <c r="P122" s="86" t="s">
        <v>109</v>
      </c>
      <c r="Q122" s="86" t="s">
        <v>148</v>
      </c>
      <c r="R122" s="92">
        <v>45708</v>
      </c>
      <c r="S122" s="114" t="s">
        <v>100</v>
      </c>
      <c r="T122" s="89">
        <v>0</v>
      </c>
      <c r="W122" s="89" t="s">
        <v>109</v>
      </c>
      <c r="X122" s="89" t="s">
        <v>148</v>
      </c>
      <c r="Y122" s="94">
        <v>45708</v>
      </c>
      <c r="Z122" s="95" t="s">
        <v>100</v>
      </c>
      <c r="AA122" s="89">
        <v>0</v>
      </c>
    </row>
    <row r="123" spans="2:27" x14ac:dyDescent="0.3">
      <c r="B123" s="89" t="s">
        <v>109</v>
      </c>
      <c r="C123" s="89" t="s">
        <v>148</v>
      </c>
      <c r="D123" s="94">
        <v>45708</v>
      </c>
      <c r="E123" s="95" t="s">
        <v>103</v>
      </c>
      <c r="F123" s="89">
        <v>0</v>
      </c>
      <c r="I123" s="89" t="s">
        <v>109</v>
      </c>
      <c r="J123" s="89" t="s">
        <v>148</v>
      </c>
      <c r="K123" s="94">
        <v>45708</v>
      </c>
      <c r="L123" s="95" t="s">
        <v>103</v>
      </c>
      <c r="M123" s="89">
        <v>0</v>
      </c>
      <c r="P123" s="87" t="s">
        <v>109</v>
      </c>
      <c r="Q123" s="87" t="s">
        <v>148</v>
      </c>
      <c r="R123" s="93">
        <v>45708</v>
      </c>
      <c r="S123" s="115" t="s">
        <v>103</v>
      </c>
      <c r="T123" s="89">
        <v>0</v>
      </c>
      <c r="W123" s="89" t="s">
        <v>109</v>
      </c>
      <c r="X123" s="89" t="s">
        <v>148</v>
      </c>
      <c r="Y123" s="94">
        <v>45708</v>
      </c>
      <c r="Z123" s="95" t="s">
        <v>103</v>
      </c>
      <c r="AA123" s="89">
        <v>0</v>
      </c>
    </row>
    <row r="124" spans="2:27" x14ac:dyDescent="0.3">
      <c r="B124" s="89" t="s">
        <v>109</v>
      </c>
      <c r="C124" s="89" t="s">
        <v>148</v>
      </c>
      <c r="D124" s="94">
        <v>45708</v>
      </c>
      <c r="E124" s="95" t="s">
        <v>97</v>
      </c>
      <c r="F124" s="89">
        <v>0</v>
      </c>
      <c r="I124" s="89" t="s">
        <v>109</v>
      </c>
      <c r="J124" s="89" t="s">
        <v>148</v>
      </c>
      <c r="K124" s="94">
        <v>45708</v>
      </c>
      <c r="L124" s="95" t="s">
        <v>97</v>
      </c>
      <c r="M124" s="89">
        <v>0</v>
      </c>
      <c r="P124" s="86" t="s">
        <v>109</v>
      </c>
      <c r="Q124" s="86" t="s">
        <v>148</v>
      </c>
      <c r="R124" s="92">
        <v>45708</v>
      </c>
      <c r="S124" s="114" t="s">
        <v>97</v>
      </c>
      <c r="T124" s="89">
        <v>0</v>
      </c>
      <c r="W124" s="89" t="s">
        <v>109</v>
      </c>
      <c r="X124" s="89" t="s">
        <v>148</v>
      </c>
      <c r="Y124" s="94">
        <v>45708</v>
      </c>
      <c r="Z124" s="95" t="s">
        <v>97</v>
      </c>
      <c r="AA124" s="89">
        <v>19.5</v>
      </c>
    </row>
    <row r="125" spans="2:27" x14ac:dyDescent="0.3">
      <c r="B125" s="89" t="s">
        <v>109</v>
      </c>
      <c r="C125" s="89" t="s">
        <v>148</v>
      </c>
      <c r="D125" s="94">
        <v>45708</v>
      </c>
      <c r="E125" s="95" t="s">
        <v>96</v>
      </c>
      <c r="F125" s="89">
        <v>0</v>
      </c>
      <c r="I125" s="89" t="s">
        <v>109</v>
      </c>
      <c r="J125" s="89" t="s">
        <v>148</v>
      </c>
      <c r="K125" s="94">
        <v>45708</v>
      </c>
      <c r="L125" s="95" t="s">
        <v>96</v>
      </c>
      <c r="M125" s="89">
        <v>0</v>
      </c>
      <c r="P125" s="87" t="s">
        <v>109</v>
      </c>
      <c r="Q125" s="87" t="s">
        <v>148</v>
      </c>
      <c r="R125" s="93">
        <v>45708</v>
      </c>
      <c r="S125" s="115" t="s">
        <v>96</v>
      </c>
      <c r="T125" s="89">
        <v>0</v>
      </c>
      <c r="W125" s="89" t="s">
        <v>109</v>
      </c>
      <c r="X125" s="89" t="s">
        <v>148</v>
      </c>
      <c r="Y125" s="94">
        <v>45708</v>
      </c>
      <c r="Z125" s="95" t="s">
        <v>96</v>
      </c>
      <c r="AA125" s="89">
        <v>0</v>
      </c>
    </row>
    <row r="126" spans="2:27" x14ac:dyDescent="0.3">
      <c r="B126" s="89" t="s">
        <v>109</v>
      </c>
      <c r="C126" s="89" t="s">
        <v>148</v>
      </c>
      <c r="D126" s="94">
        <v>45708</v>
      </c>
      <c r="E126" s="96" t="s">
        <v>161</v>
      </c>
      <c r="F126" s="89">
        <v>0</v>
      </c>
      <c r="I126" s="89" t="s">
        <v>109</v>
      </c>
      <c r="J126" s="89" t="s">
        <v>148</v>
      </c>
      <c r="K126" s="94">
        <v>45708</v>
      </c>
      <c r="L126" s="95" t="s">
        <v>161</v>
      </c>
      <c r="M126" s="89">
        <v>15</v>
      </c>
      <c r="P126" s="86" t="s">
        <v>109</v>
      </c>
      <c r="Q126" s="86" t="s">
        <v>148</v>
      </c>
      <c r="R126" s="92">
        <v>45708</v>
      </c>
      <c r="S126" s="114" t="s">
        <v>161</v>
      </c>
      <c r="T126" s="89">
        <v>0</v>
      </c>
      <c r="W126" s="89" t="s">
        <v>109</v>
      </c>
      <c r="X126" s="89" t="s">
        <v>148</v>
      </c>
      <c r="Y126" s="94">
        <v>45708</v>
      </c>
      <c r="Z126" s="95" t="s">
        <v>161</v>
      </c>
      <c r="AA126" s="89">
        <v>11</v>
      </c>
    </row>
    <row r="127" spans="2:27" x14ac:dyDescent="0.3">
      <c r="B127" s="89" t="s">
        <v>109</v>
      </c>
      <c r="C127" s="89" t="s">
        <v>149</v>
      </c>
      <c r="D127" s="94">
        <v>45712</v>
      </c>
      <c r="E127" s="95" t="s">
        <v>93</v>
      </c>
      <c r="F127" s="89">
        <v>0</v>
      </c>
      <c r="I127" s="89" t="s">
        <v>109</v>
      </c>
      <c r="J127" s="89" t="s">
        <v>149</v>
      </c>
      <c r="K127" s="94">
        <v>45712</v>
      </c>
      <c r="L127" s="95" t="s">
        <v>93</v>
      </c>
      <c r="M127" s="89">
        <v>0</v>
      </c>
      <c r="P127" s="87" t="s">
        <v>109</v>
      </c>
      <c r="Q127" s="87" t="s">
        <v>149</v>
      </c>
      <c r="R127" s="93">
        <v>45712</v>
      </c>
      <c r="S127" s="115" t="s">
        <v>93</v>
      </c>
      <c r="T127" s="89">
        <v>0</v>
      </c>
      <c r="W127" s="89" t="s">
        <v>109</v>
      </c>
      <c r="X127" s="89" t="s">
        <v>149</v>
      </c>
      <c r="Y127" s="94">
        <v>45712</v>
      </c>
      <c r="Z127" s="95" t="s">
        <v>93</v>
      </c>
      <c r="AA127" s="89">
        <v>0</v>
      </c>
    </row>
    <row r="128" spans="2:27" x14ac:dyDescent="0.3">
      <c r="B128" s="89" t="s">
        <v>109</v>
      </c>
      <c r="C128" s="89" t="s">
        <v>149</v>
      </c>
      <c r="D128" s="94">
        <v>45712</v>
      </c>
      <c r="E128" s="95" t="s">
        <v>17</v>
      </c>
      <c r="F128" s="89">
        <v>0</v>
      </c>
      <c r="I128" s="89" t="s">
        <v>109</v>
      </c>
      <c r="J128" s="89" t="s">
        <v>149</v>
      </c>
      <c r="K128" s="94">
        <v>45712</v>
      </c>
      <c r="L128" s="95" t="s">
        <v>17</v>
      </c>
      <c r="M128" s="89">
        <v>0</v>
      </c>
      <c r="P128" s="86" t="s">
        <v>109</v>
      </c>
      <c r="Q128" s="86" t="s">
        <v>149</v>
      </c>
      <c r="R128" s="92">
        <v>45712</v>
      </c>
      <c r="S128" s="114" t="s">
        <v>17</v>
      </c>
      <c r="T128" s="89">
        <v>0</v>
      </c>
      <c r="W128" s="89" t="s">
        <v>109</v>
      </c>
      <c r="X128" s="89" t="s">
        <v>149</v>
      </c>
      <c r="Y128" s="94">
        <v>45712</v>
      </c>
      <c r="Z128" s="95" t="s">
        <v>17</v>
      </c>
      <c r="AA128" s="89">
        <v>0</v>
      </c>
    </row>
    <row r="129" spans="2:27" x14ac:dyDescent="0.3">
      <c r="B129" s="89" t="s">
        <v>109</v>
      </c>
      <c r="C129" s="89" t="s">
        <v>149</v>
      </c>
      <c r="D129" s="94">
        <v>45712</v>
      </c>
      <c r="E129" s="95" t="s">
        <v>92</v>
      </c>
      <c r="F129" s="89">
        <v>0</v>
      </c>
      <c r="I129" s="89" t="s">
        <v>109</v>
      </c>
      <c r="J129" s="89" t="s">
        <v>149</v>
      </c>
      <c r="K129" s="94">
        <v>45712</v>
      </c>
      <c r="L129" s="95" t="s">
        <v>92</v>
      </c>
      <c r="M129" s="89">
        <v>0</v>
      </c>
      <c r="P129" s="87" t="s">
        <v>109</v>
      </c>
      <c r="Q129" s="87" t="s">
        <v>149</v>
      </c>
      <c r="R129" s="93">
        <v>45712</v>
      </c>
      <c r="S129" s="115" t="s">
        <v>92</v>
      </c>
      <c r="T129" s="89">
        <v>0</v>
      </c>
      <c r="W129" s="89" t="s">
        <v>109</v>
      </c>
      <c r="X129" s="89" t="s">
        <v>149</v>
      </c>
      <c r="Y129" s="94">
        <v>45712</v>
      </c>
      <c r="Z129" s="95" t="s">
        <v>92</v>
      </c>
      <c r="AA129" s="89">
        <v>0</v>
      </c>
    </row>
    <row r="130" spans="2:27" x14ac:dyDescent="0.3">
      <c r="B130" s="89" t="s">
        <v>109</v>
      </c>
      <c r="C130" s="89" t="s">
        <v>149</v>
      </c>
      <c r="D130" s="94">
        <v>45712</v>
      </c>
      <c r="E130" s="95" t="s">
        <v>16</v>
      </c>
      <c r="F130" s="89">
        <v>0</v>
      </c>
      <c r="I130" s="89" t="s">
        <v>109</v>
      </c>
      <c r="J130" s="89" t="s">
        <v>149</v>
      </c>
      <c r="K130" s="94">
        <v>45712</v>
      </c>
      <c r="L130" s="95" t="s">
        <v>16</v>
      </c>
      <c r="M130" s="89">
        <v>4.7</v>
      </c>
      <c r="P130" s="86" t="s">
        <v>109</v>
      </c>
      <c r="Q130" s="86" t="s">
        <v>149</v>
      </c>
      <c r="R130" s="92">
        <v>45712</v>
      </c>
      <c r="S130" s="114" t="s">
        <v>16</v>
      </c>
      <c r="T130" s="89">
        <v>0</v>
      </c>
      <c r="W130" s="89" t="s">
        <v>109</v>
      </c>
      <c r="X130" s="89" t="s">
        <v>149</v>
      </c>
      <c r="Y130" s="94">
        <v>45712</v>
      </c>
      <c r="Z130" s="95" t="s">
        <v>16</v>
      </c>
      <c r="AA130" s="89">
        <v>0</v>
      </c>
    </row>
    <row r="131" spans="2:27" x14ac:dyDescent="0.3">
      <c r="B131" s="89" t="s">
        <v>109</v>
      </c>
      <c r="C131" s="89" t="s">
        <v>149</v>
      </c>
      <c r="D131" s="94">
        <v>45712</v>
      </c>
      <c r="E131" s="95" t="s">
        <v>20</v>
      </c>
      <c r="F131" s="89">
        <v>0</v>
      </c>
      <c r="I131" s="89" t="s">
        <v>109</v>
      </c>
      <c r="J131" s="89" t="s">
        <v>149</v>
      </c>
      <c r="K131" s="94">
        <v>45712</v>
      </c>
      <c r="L131" s="95" t="s">
        <v>20</v>
      </c>
      <c r="M131" s="89">
        <v>1.9</v>
      </c>
      <c r="P131" s="87" t="s">
        <v>109</v>
      </c>
      <c r="Q131" s="87" t="s">
        <v>149</v>
      </c>
      <c r="R131" s="93">
        <v>45712</v>
      </c>
      <c r="S131" s="115" t="s">
        <v>20</v>
      </c>
      <c r="T131" s="89">
        <v>0</v>
      </c>
      <c r="W131" s="89" t="s">
        <v>109</v>
      </c>
      <c r="X131" s="89" t="s">
        <v>149</v>
      </c>
      <c r="Y131" s="94">
        <v>45712</v>
      </c>
      <c r="Z131" s="95" t="s">
        <v>20</v>
      </c>
      <c r="AA131" s="89">
        <v>0</v>
      </c>
    </row>
    <row r="132" spans="2:27" x14ac:dyDescent="0.3">
      <c r="B132" s="89" t="s">
        <v>109</v>
      </c>
      <c r="C132" s="89" t="s">
        <v>149</v>
      </c>
      <c r="D132" s="94">
        <v>45712</v>
      </c>
      <c r="E132" s="95" t="s">
        <v>95</v>
      </c>
      <c r="F132" s="89">
        <v>0</v>
      </c>
      <c r="I132" s="89" t="s">
        <v>109</v>
      </c>
      <c r="J132" s="89" t="s">
        <v>149</v>
      </c>
      <c r="K132" s="94">
        <v>45712</v>
      </c>
      <c r="L132" s="95" t="s">
        <v>95</v>
      </c>
      <c r="M132" s="89">
        <v>1.9</v>
      </c>
      <c r="P132" s="86" t="s">
        <v>109</v>
      </c>
      <c r="Q132" s="86" t="s">
        <v>149</v>
      </c>
      <c r="R132" s="92">
        <v>45712</v>
      </c>
      <c r="S132" s="114" t="s">
        <v>95</v>
      </c>
      <c r="T132" s="89">
        <v>0</v>
      </c>
      <c r="W132" s="89" t="s">
        <v>109</v>
      </c>
      <c r="X132" s="89" t="s">
        <v>149</v>
      </c>
      <c r="Y132" s="94">
        <v>45712</v>
      </c>
      <c r="Z132" s="95" t="s">
        <v>95</v>
      </c>
      <c r="AA132" s="89">
        <v>17</v>
      </c>
    </row>
    <row r="133" spans="2:27" x14ac:dyDescent="0.3">
      <c r="B133" s="89" t="s">
        <v>109</v>
      </c>
      <c r="C133" s="89" t="s">
        <v>149</v>
      </c>
      <c r="D133" s="94">
        <v>45712</v>
      </c>
      <c r="E133" s="95" t="s">
        <v>100</v>
      </c>
      <c r="F133" s="89">
        <v>0</v>
      </c>
      <c r="I133" s="89" t="s">
        <v>109</v>
      </c>
      <c r="J133" s="89" t="s">
        <v>149</v>
      </c>
      <c r="K133" s="94">
        <v>45712</v>
      </c>
      <c r="L133" s="95" t="s">
        <v>100</v>
      </c>
      <c r="M133" s="89">
        <v>0</v>
      </c>
      <c r="P133" s="87" t="s">
        <v>109</v>
      </c>
      <c r="Q133" s="87" t="s">
        <v>149</v>
      </c>
      <c r="R133" s="93">
        <v>45712</v>
      </c>
      <c r="S133" s="115" t="s">
        <v>100</v>
      </c>
      <c r="T133" s="89">
        <v>0</v>
      </c>
      <c r="W133" s="89" t="s">
        <v>109</v>
      </c>
      <c r="X133" s="89" t="s">
        <v>149</v>
      </c>
      <c r="Y133" s="94">
        <v>45712</v>
      </c>
      <c r="Z133" s="95" t="s">
        <v>100</v>
      </c>
      <c r="AA133" s="89">
        <v>0</v>
      </c>
    </row>
    <row r="134" spans="2:27" x14ac:dyDescent="0.3">
      <c r="B134" s="89" t="s">
        <v>109</v>
      </c>
      <c r="C134" s="89" t="s">
        <v>149</v>
      </c>
      <c r="D134" s="94">
        <v>45712</v>
      </c>
      <c r="E134" s="95" t="s">
        <v>103</v>
      </c>
      <c r="F134" s="89">
        <v>0</v>
      </c>
      <c r="I134" s="89" t="s">
        <v>109</v>
      </c>
      <c r="J134" s="89" t="s">
        <v>149</v>
      </c>
      <c r="K134" s="94">
        <v>45712</v>
      </c>
      <c r="L134" s="95" t="s">
        <v>103</v>
      </c>
      <c r="M134" s="89">
        <v>0</v>
      </c>
      <c r="P134" s="86" t="s">
        <v>109</v>
      </c>
      <c r="Q134" s="86" t="s">
        <v>149</v>
      </c>
      <c r="R134" s="92">
        <v>45712</v>
      </c>
      <c r="S134" s="114" t="s">
        <v>103</v>
      </c>
      <c r="T134" s="89">
        <v>0</v>
      </c>
      <c r="W134" s="89" t="s">
        <v>109</v>
      </c>
      <c r="X134" s="89" t="s">
        <v>149</v>
      </c>
      <c r="Y134" s="94">
        <v>45712</v>
      </c>
      <c r="Z134" s="95" t="s">
        <v>103</v>
      </c>
      <c r="AA134" s="89">
        <v>0</v>
      </c>
    </row>
    <row r="135" spans="2:27" x14ac:dyDescent="0.3">
      <c r="B135" s="89" t="s">
        <v>109</v>
      </c>
      <c r="C135" s="89" t="s">
        <v>149</v>
      </c>
      <c r="D135" s="94">
        <v>45712</v>
      </c>
      <c r="E135" s="95" t="s">
        <v>97</v>
      </c>
      <c r="F135" s="89">
        <v>0</v>
      </c>
      <c r="I135" s="89" t="s">
        <v>109</v>
      </c>
      <c r="J135" s="89" t="s">
        <v>149</v>
      </c>
      <c r="K135" s="94">
        <v>45712</v>
      </c>
      <c r="L135" s="95" t="s">
        <v>97</v>
      </c>
      <c r="M135" s="89">
        <v>0</v>
      </c>
      <c r="P135" s="87" t="s">
        <v>109</v>
      </c>
      <c r="Q135" s="87" t="s">
        <v>149</v>
      </c>
      <c r="R135" s="93">
        <v>45712</v>
      </c>
      <c r="S135" s="115" t="s">
        <v>97</v>
      </c>
      <c r="T135" s="89">
        <v>0</v>
      </c>
      <c r="W135" s="89" t="s">
        <v>109</v>
      </c>
      <c r="X135" s="89" t="s">
        <v>149</v>
      </c>
      <c r="Y135" s="94">
        <v>45712</v>
      </c>
      <c r="Z135" s="95" t="s">
        <v>97</v>
      </c>
      <c r="AA135" s="89">
        <v>0</v>
      </c>
    </row>
    <row r="136" spans="2:27" x14ac:dyDescent="0.3">
      <c r="B136" s="89" t="s">
        <v>109</v>
      </c>
      <c r="C136" s="89" t="s">
        <v>149</v>
      </c>
      <c r="D136" s="94">
        <v>45712</v>
      </c>
      <c r="E136" s="95" t="s">
        <v>96</v>
      </c>
      <c r="F136" s="89">
        <v>0</v>
      </c>
      <c r="I136" s="89" t="s">
        <v>109</v>
      </c>
      <c r="J136" s="89" t="s">
        <v>149</v>
      </c>
      <c r="K136" s="94">
        <v>45712</v>
      </c>
      <c r="L136" s="95" t="s">
        <v>96</v>
      </c>
      <c r="M136" s="89">
        <v>0</v>
      </c>
      <c r="P136" s="86" t="s">
        <v>109</v>
      </c>
      <c r="Q136" s="86" t="s">
        <v>149</v>
      </c>
      <c r="R136" s="92">
        <v>45712</v>
      </c>
      <c r="S136" s="114" t="s">
        <v>96</v>
      </c>
      <c r="T136" s="89">
        <v>0</v>
      </c>
      <c r="W136" s="89" t="s">
        <v>109</v>
      </c>
      <c r="X136" s="89" t="s">
        <v>149</v>
      </c>
      <c r="Y136" s="94">
        <v>45712</v>
      </c>
      <c r="Z136" s="95" t="s">
        <v>96</v>
      </c>
      <c r="AA136" s="89">
        <v>0</v>
      </c>
    </row>
    <row r="137" spans="2:27" x14ac:dyDescent="0.3">
      <c r="B137" s="89" t="s">
        <v>109</v>
      </c>
      <c r="C137" s="89" t="s">
        <v>149</v>
      </c>
      <c r="D137" s="94">
        <v>45712</v>
      </c>
      <c r="E137" s="96" t="s">
        <v>161</v>
      </c>
      <c r="F137" s="89">
        <v>0</v>
      </c>
      <c r="I137" s="89" t="s">
        <v>109</v>
      </c>
      <c r="J137" s="89" t="s">
        <v>149</v>
      </c>
      <c r="K137" s="94">
        <v>45712</v>
      </c>
      <c r="L137" s="95" t="s">
        <v>161</v>
      </c>
      <c r="M137" s="89">
        <v>18.5</v>
      </c>
      <c r="P137" s="87" t="s">
        <v>109</v>
      </c>
      <c r="Q137" s="87" t="s">
        <v>149</v>
      </c>
      <c r="R137" s="93">
        <v>45712</v>
      </c>
      <c r="S137" s="115" t="s">
        <v>161</v>
      </c>
      <c r="T137" s="89">
        <v>0</v>
      </c>
      <c r="W137" s="89" t="s">
        <v>109</v>
      </c>
      <c r="X137" s="89" t="s">
        <v>149</v>
      </c>
      <c r="Y137" s="94">
        <v>45712</v>
      </c>
      <c r="Z137" s="95" t="s">
        <v>161</v>
      </c>
      <c r="AA137" s="89">
        <v>0</v>
      </c>
    </row>
    <row r="138" spans="2:27" x14ac:dyDescent="0.3">
      <c r="B138" s="89" t="s">
        <v>109</v>
      </c>
      <c r="C138" s="89" t="s">
        <v>149</v>
      </c>
      <c r="D138" s="94">
        <v>45713</v>
      </c>
      <c r="E138" s="95" t="s">
        <v>93</v>
      </c>
      <c r="F138" s="89">
        <v>0</v>
      </c>
      <c r="I138" s="89" t="s">
        <v>109</v>
      </c>
      <c r="J138" s="89" t="s">
        <v>149</v>
      </c>
      <c r="K138" s="94">
        <v>45713</v>
      </c>
      <c r="L138" s="95" t="s">
        <v>93</v>
      </c>
      <c r="M138" s="89">
        <v>0</v>
      </c>
      <c r="P138" s="86" t="s">
        <v>109</v>
      </c>
      <c r="Q138" s="86" t="s">
        <v>149</v>
      </c>
      <c r="R138" s="92">
        <v>45713</v>
      </c>
      <c r="S138" s="114" t="s">
        <v>93</v>
      </c>
      <c r="T138" s="89">
        <v>0</v>
      </c>
      <c r="W138" s="89" t="s">
        <v>109</v>
      </c>
      <c r="X138" s="89" t="s">
        <v>149</v>
      </c>
      <c r="Y138" s="94">
        <v>45713</v>
      </c>
      <c r="Z138" s="95" t="s">
        <v>93</v>
      </c>
      <c r="AA138" s="89">
        <v>0</v>
      </c>
    </row>
    <row r="139" spans="2:27" x14ac:dyDescent="0.3">
      <c r="B139" s="89" t="s">
        <v>109</v>
      </c>
      <c r="C139" s="89" t="s">
        <v>149</v>
      </c>
      <c r="D139" s="94">
        <v>45713</v>
      </c>
      <c r="E139" s="95" t="s">
        <v>17</v>
      </c>
      <c r="F139" s="89">
        <v>0</v>
      </c>
      <c r="I139" s="89" t="s">
        <v>109</v>
      </c>
      <c r="J139" s="89" t="s">
        <v>149</v>
      </c>
      <c r="K139" s="94">
        <v>45713</v>
      </c>
      <c r="L139" s="95" t="s">
        <v>17</v>
      </c>
      <c r="M139" s="89">
        <v>0</v>
      </c>
      <c r="P139" s="87" t="s">
        <v>109</v>
      </c>
      <c r="Q139" s="87" t="s">
        <v>149</v>
      </c>
      <c r="R139" s="93">
        <v>45713</v>
      </c>
      <c r="S139" s="115" t="s">
        <v>17</v>
      </c>
      <c r="T139" s="89">
        <v>0</v>
      </c>
      <c r="W139" s="89" t="s">
        <v>109</v>
      </c>
      <c r="X139" s="89" t="s">
        <v>149</v>
      </c>
      <c r="Y139" s="94">
        <v>45713</v>
      </c>
      <c r="Z139" s="95" t="s">
        <v>17</v>
      </c>
      <c r="AA139" s="89">
        <v>0</v>
      </c>
    </row>
    <row r="140" spans="2:27" x14ac:dyDescent="0.3">
      <c r="B140" s="89" t="s">
        <v>109</v>
      </c>
      <c r="C140" s="89" t="s">
        <v>149</v>
      </c>
      <c r="D140" s="94">
        <v>45713</v>
      </c>
      <c r="E140" s="95" t="s">
        <v>92</v>
      </c>
      <c r="F140" s="89">
        <v>0</v>
      </c>
      <c r="I140" s="89" t="s">
        <v>109</v>
      </c>
      <c r="J140" s="89" t="s">
        <v>149</v>
      </c>
      <c r="K140" s="94">
        <v>45713</v>
      </c>
      <c r="L140" s="95" t="s">
        <v>92</v>
      </c>
      <c r="M140" s="89">
        <v>0</v>
      </c>
      <c r="P140" s="86" t="s">
        <v>109</v>
      </c>
      <c r="Q140" s="86" t="s">
        <v>149</v>
      </c>
      <c r="R140" s="92">
        <v>45713</v>
      </c>
      <c r="S140" s="114" t="s">
        <v>92</v>
      </c>
      <c r="T140" s="89">
        <v>0</v>
      </c>
      <c r="W140" s="89" t="s">
        <v>109</v>
      </c>
      <c r="X140" s="89" t="s">
        <v>149</v>
      </c>
      <c r="Y140" s="94">
        <v>45713</v>
      </c>
      <c r="Z140" s="95" t="s">
        <v>92</v>
      </c>
      <c r="AA140" s="89">
        <v>0</v>
      </c>
    </row>
    <row r="141" spans="2:27" x14ac:dyDescent="0.3">
      <c r="B141" s="89" t="s">
        <v>109</v>
      </c>
      <c r="C141" s="89" t="s">
        <v>149</v>
      </c>
      <c r="D141" s="94">
        <v>45713</v>
      </c>
      <c r="E141" s="95" t="s">
        <v>16</v>
      </c>
      <c r="F141" s="89">
        <v>0</v>
      </c>
      <c r="I141" s="89" t="s">
        <v>109</v>
      </c>
      <c r="J141" s="89" t="s">
        <v>149</v>
      </c>
      <c r="K141" s="94">
        <v>45713</v>
      </c>
      <c r="L141" s="95" t="s">
        <v>16</v>
      </c>
      <c r="M141" s="89">
        <v>0</v>
      </c>
      <c r="P141" s="87" t="s">
        <v>109</v>
      </c>
      <c r="Q141" s="87" t="s">
        <v>149</v>
      </c>
      <c r="R141" s="93">
        <v>45713</v>
      </c>
      <c r="S141" s="115" t="s">
        <v>16</v>
      </c>
      <c r="T141" s="89">
        <v>0</v>
      </c>
      <c r="W141" s="89" t="s">
        <v>109</v>
      </c>
      <c r="X141" s="89" t="s">
        <v>149</v>
      </c>
      <c r="Y141" s="94">
        <v>45713</v>
      </c>
      <c r="Z141" s="95" t="s">
        <v>16</v>
      </c>
      <c r="AA141" s="89">
        <v>28.4</v>
      </c>
    </row>
    <row r="142" spans="2:27" x14ac:dyDescent="0.3">
      <c r="B142" s="89" t="s">
        <v>109</v>
      </c>
      <c r="C142" s="89" t="s">
        <v>149</v>
      </c>
      <c r="D142" s="94">
        <v>45713</v>
      </c>
      <c r="E142" s="95" t="s">
        <v>20</v>
      </c>
      <c r="F142" s="89">
        <v>0</v>
      </c>
      <c r="I142" s="89" t="s">
        <v>109</v>
      </c>
      <c r="J142" s="89" t="s">
        <v>149</v>
      </c>
      <c r="K142" s="94">
        <v>45713</v>
      </c>
      <c r="L142" s="95" t="s">
        <v>20</v>
      </c>
      <c r="M142" s="89">
        <v>25.2</v>
      </c>
      <c r="P142" s="86" t="s">
        <v>109</v>
      </c>
      <c r="Q142" s="86" t="s">
        <v>149</v>
      </c>
      <c r="R142" s="92">
        <v>45713</v>
      </c>
      <c r="S142" s="114" t="s">
        <v>20</v>
      </c>
      <c r="T142" s="89">
        <v>0</v>
      </c>
      <c r="W142" s="89" t="s">
        <v>109</v>
      </c>
      <c r="X142" s="89" t="s">
        <v>149</v>
      </c>
      <c r="Y142" s="94">
        <v>45713</v>
      </c>
      <c r="Z142" s="95" t="s">
        <v>20</v>
      </c>
      <c r="AA142" s="89">
        <v>28.4</v>
      </c>
    </row>
    <row r="143" spans="2:27" x14ac:dyDescent="0.3">
      <c r="B143" s="89" t="s">
        <v>109</v>
      </c>
      <c r="C143" s="89" t="s">
        <v>149</v>
      </c>
      <c r="D143" s="94">
        <v>45713</v>
      </c>
      <c r="E143" s="95" t="s">
        <v>95</v>
      </c>
      <c r="F143" s="89">
        <v>0</v>
      </c>
      <c r="I143" s="89" t="s">
        <v>109</v>
      </c>
      <c r="J143" s="89" t="s">
        <v>149</v>
      </c>
      <c r="K143" s="94">
        <v>45713</v>
      </c>
      <c r="L143" s="95" t="s">
        <v>95</v>
      </c>
      <c r="M143" s="89">
        <v>15.8</v>
      </c>
      <c r="P143" s="87" t="s">
        <v>109</v>
      </c>
      <c r="Q143" s="87" t="s">
        <v>149</v>
      </c>
      <c r="R143" s="93">
        <v>45713</v>
      </c>
      <c r="S143" s="115" t="s">
        <v>95</v>
      </c>
      <c r="T143" s="89">
        <v>0</v>
      </c>
      <c r="W143" s="89" t="s">
        <v>109</v>
      </c>
      <c r="X143" s="89" t="s">
        <v>149</v>
      </c>
      <c r="Y143" s="94">
        <v>45713</v>
      </c>
      <c r="Z143" s="95" t="s">
        <v>95</v>
      </c>
      <c r="AA143" s="89">
        <v>14.2</v>
      </c>
    </row>
    <row r="144" spans="2:27" x14ac:dyDescent="0.3">
      <c r="B144" s="89" t="s">
        <v>109</v>
      </c>
      <c r="C144" s="89" t="s">
        <v>149</v>
      </c>
      <c r="D144" s="94">
        <v>45713</v>
      </c>
      <c r="E144" s="95" t="s">
        <v>100</v>
      </c>
      <c r="F144" s="89">
        <v>0</v>
      </c>
      <c r="I144" s="89" t="s">
        <v>109</v>
      </c>
      <c r="J144" s="89" t="s">
        <v>149</v>
      </c>
      <c r="K144" s="94">
        <v>45713</v>
      </c>
      <c r="L144" s="95" t="s">
        <v>100</v>
      </c>
      <c r="M144" s="89">
        <v>0</v>
      </c>
      <c r="P144" s="86" t="s">
        <v>109</v>
      </c>
      <c r="Q144" s="86" t="s">
        <v>149</v>
      </c>
      <c r="R144" s="92">
        <v>45713</v>
      </c>
      <c r="S144" s="114" t="s">
        <v>100</v>
      </c>
      <c r="T144" s="89">
        <v>0</v>
      </c>
      <c r="W144" s="89" t="s">
        <v>109</v>
      </c>
      <c r="X144" s="89" t="s">
        <v>149</v>
      </c>
      <c r="Y144" s="94">
        <v>45713</v>
      </c>
      <c r="Z144" s="95" t="s">
        <v>100</v>
      </c>
      <c r="AA144" s="89">
        <v>0</v>
      </c>
    </row>
    <row r="145" spans="2:27" x14ac:dyDescent="0.3">
      <c r="B145" s="89" t="s">
        <v>109</v>
      </c>
      <c r="C145" s="89" t="s">
        <v>149</v>
      </c>
      <c r="D145" s="94">
        <v>45713</v>
      </c>
      <c r="E145" s="95" t="s">
        <v>103</v>
      </c>
      <c r="F145" s="89">
        <v>0</v>
      </c>
      <c r="I145" s="89" t="s">
        <v>109</v>
      </c>
      <c r="J145" s="89" t="s">
        <v>149</v>
      </c>
      <c r="K145" s="94">
        <v>45713</v>
      </c>
      <c r="L145" s="95" t="s">
        <v>103</v>
      </c>
      <c r="M145" s="89">
        <v>0</v>
      </c>
      <c r="P145" s="87" t="s">
        <v>109</v>
      </c>
      <c r="Q145" s="87" t="s">
        <v>149</v>
      </c>
      <c r="R145" s="93">
        <v>45713</v>
      </c>
      <c r="S145" s="115" t="s">
        <v>103</v>
      </c>
      <c r="T145" s="89">
        <v>0</v>
      </c>
      <c r="W145" s="89" t="s">
        <v>109</v>
      </c>
      <c r="X145" s="89" t="s">
        <v>149</v>
      </c>
      <c r="Y145" s="94">
        <v>45713</v>
      </c>
      <c r="Z145" s="95" t="s">
        <v>103</v>
      </c>
      <c r="AA145" s="89">
        <v>0</v>
      </c>
    </row>
    <row r="146" spans="2:27" x14ac:dyDescent="0.3">
      <c r="B146" s="89" t="s">
        <v>109</v>
      </c>
      <c r="C146" s="89" t="s">
        <v>149</v>
      </c>
      <c r="D146" s="94">
        <v>45713</v>
      </c>
      <c r="E146" s="95" t="s">
        <v>97</v>
      </c>
      <c r="F146" s="89">
        <v>0</v>
      </c>
      <c r="I146" s="89" t="s">
        <v>109</v>
      </c>
      <c r="J146" s="89" t="s">
        <v>149</v>
      </c>
      <c r="K146" s="94">
        <v>45713</v>
      </c>
      <c r="L146" s="95" t="s">
        <v>97</v>
      </c>
      <c r="M146" s="89">
        <v>0</v>
      </c>
      <c r="P146" s="86" t="s">
        <v>109</v>
      </c>
      <c r="Q146" s="86" t="s">
        <v>149</v>
      </c>
      <c r="R146" s="92">
        <v>45713</v>
      </c>
      <c r="S146" s="114" t="s">
        <v>97</v>
      </c>
      <c r="T146" s="89">
        <v>0</v>
      </c>
      <c r="W146" s="89" t="s">
        <v>109</v>
      </c>
      <c r="X146" s="89" t="s">
        <v>149</v>
      </c>
      <c r="Y146" s="94">
        <v>45713</v>
      </c>
      <c r="Z146" s="95" t="s">
        <v>97</v>
      </c>
      <c r="AA146" s="89">
        <v>0</v>
      </c>
    </row>
    <row r="147" spans="2:27" x14ac:dyDescent="0.3">
      <c r="B147" s="89" t="s">
        <v>109</v>
      </c>
      <c r="C147" s="89" t="s">
        <v>149</v>
      </c>
      <c r="D147" s="94">
        <v>45713</v>
      </c>
      <c r="E147" s="95" t="s">
        <v>96</v>
      </c>
      <c r="F147" s="89">
        <v>0</v>
      </c>
      <c r="I147" s="89" t="s">
        <v>109</v>
      </c>
      <c r="J147" s="89" t="s">
        <v>149</v>
      </c>
      <c r="K147" s="94">
        <v>45713</v>
      </c>
      <c r="L147" s="95" t="s">
        <v>96</v>
      </c>
      <c r="M147" s="89">
        <v>0</v>
      </c>
      <c r="P147" s="87" t="s">
        <v>109</v>
      </c>
      <c r="Q147" s="87" t="s">
        <v>149</v>
      </c>
      <c r="R147" s="93">
        <v>45713</v>
      </c>
      <c r="S147" s="115" t="s">
        <v>96</v>
      </c>
      <c r="T147" s="89">
        <v>0</v>
      </c>
      <c r="W147" s="89" t="s">
        <v>109</v>
      </c>
      <c r="X147" s="89" t="s">
        <v>149</v>
      </c>
      <c r="Y147" s="94">
        <v>45713</v>
      </c>
      <c r="Z147" s="95" t="s">
        <v>96</v>
      </c>
      <c r="AA147" s="89">
        <v>0</v>
      </c>
    </row>
    <row r="148" spans="2:27" x14ac:dyDescent="0.3">
      <c r="B148" s="89" t="s">
        <v>109</v>
      </c>
      <c r="C148" s="89" t="s">
        <v>149</v>
      </c>
      <c r="D148" s="94">
        <v>45713</v>
      </c>
      <c r="E148" s="96" t="s">
        <v>161</v>
      </c>
      <c r="F148" s="89">
        <v>0</v>
      </c>
      <c r="I148" s="89" t="s">
        <v>109</v>
      </c>
      <c r="J148" s="89" t="s">
        <v>149</v>
      </c>
      <c r="K148" s="94">
        <v>45713</v>
      </c>
      <c r="L148" s="95" t="s">
        <v>161</v>
      </c>
      <c r="M148" s="89">
        <v>34</v>
      </c>
      <c r="P148" s="86" t="s">
        <v>109</v>
      </c>
      <c r="Q148" s="86" t="s">
        <v>149</v>
      </c>
      <c r="R148" s="92">
        <v>45713</v>
      </c>
      <c r="S148" s="114" t="s">
        <v>161</v>
      </c>
      <c r="T148" s="89">
        <v>0</v>
      </c>
      <c r="W148" s="89" t="s">
        <v>109</v>
      </c>
      <c r="X148" s="89" t="s">
        <v>149</v>
      </c>
      <c r="Y148" s="94">
        <v>45713</v>
      </c>
      <c r="Z148" s="95" t="s">
        <v>161</v>
      </c>
      <c r="AA148" s="89">
        <v>0</v>
      </c>
    </row>
    <row r="149" spans="2:27" x14ac:dyDescent="0.3">
      <c r="B149" s="89" t="s">
        <v>109</v>
      </c>
      <c r="C149" s="89" t="s">
        <v>149</v>
      </c>
      <c r="D149" s="94">
        <v>45714</v>
      </c>
      <c r="E149" s="95" t="s">
        <v>93</v>
      </c>
      <c r="F149" s="89">
        <v>0</v>
      </c>
      <c r="I149" s="89" t="s">
        <v>109</v>
      </c>
      <c r="J149" s="89" t="s">
        <v>149</v>
      </c>
      <c r="K149" s="94">
        <v>45714</v>
      </c>
      <c r="L149" s="95" t="s">
        <v>93</v>
      </c>
      <c r="M149" s="89">
        <v>0</v>
      </c>
      <c r="P149" s="87" t="s">
        <v>109</v>
      </c>
      <c r="Q149" s="87" t="s">
        <v>149</v>
      </c>
      <c r="R149" s="93">
        <v>45714</v>
      </c>
      <c r="S149" s="115" t="s">
        <v>93</v>
      </c>
      <c r="T149" s="89">
        <v>0</v>
      </c>
      <c r="W149" s="89" t="s">
        <v>109</v>
      </c>
      <c r="X149" s="89" t="s">
        <v>149</v>
      </c>
      <c r="Y149" s="94">
        <v>45714</v>
      </c>
      <c r="Z149" s="95" t="s">
        <v>93</v>
      </c>
      <c r="AA149" s="89">
        <v>0</v>
      </c>
    </row>
    <row r="150" spans="2:27" x14ac:dyDescent="0.3">
      <c r="B150" s="89" t="s">
        <v>109</v>
      </c>
      <c r="C150" s="89" t="s">
        <v>149</v>
      </c>
      <c r="D150" s="94">
        <v>45714</v>
      </c>
      <c r="E150" s="95" t="s">
        <v>17</v>
      </c>
      <c r="F150" s="89">
        <v>0</v>
      </c>
      <c r="I150" s="89" t="s">
        <v>109</v>
      </c>
      <c r="J150" s="89" t="s">
        <v>149</v>
      </c>
      <c r="K150" s="94">
        <v>45714</v>
      </c>
      <c r="L150" s="95" t="s">
        <v>17</v>
      </c>
      <c r="M150" s="89">
        <v>0</v>
      </c>
      <c r="P150" s="86" t="s">
        <v>109</v>
      </c>
      <c r="Q150" s="86" t="s">
        <v>149</v>
      </c>
      <c r="R150" s="92">
        <v>45714</v>
      </c>
      <c r="S150" s="114" t="s">
        <v>17</v>
      </c>
      <c r="T150" s="89">
        <v>0</v>
      </c>
      <c r="W150" s="89" t="s">
        <v>109</v>
      </c>
      <c r="X150" s="89" t="s">
        <v>149</v>
      </c>
      <c r="Y150" s="94">
        <v>45714</v>
      </c>
      <c r="Z150" s="95" t="s">
        <v>17</v>
      </c>
      <c r="AA150" s="89">
        <v>0</v>
      </c>
    </row>
    <row r="151" spans="2:27" x14ac:dyDescent="0.3">
      <c r="B151" s="89" t="s">
        <v>109</v>
      </c>
      <c r="C151" s="89" t="s">
        <v>149</v>
      </c>
      <c r="D151" s="94">
        <v>45714</v>
      </c>
      <c r="E151" s="95" t="s">
        <v>92</v>
      </c>
      <c r="F151" s="89">
        <v>0</v>
      </c>
      <c r="I151" s="89" t="s">
        <v>109</v>
      </c>
      <c r="J151" s="89" t="s">
        <v>149</v>
      </c>
      <c r="K151" s="94">
        <v>45714</v>
      </c>
      <c r="L151" s="95" t="s">
        <v>92</v>
      </c>
      <c r="M151" s="89">
        <v>0</v>
      </c>
      <c r="P151" s="87" t="s">
        <v>109</v>
      </c>
      <c r="Q151" s="87" t="s">
        <v>149</v>
      </c>
      <c r="R151" s="93">
        <v>45714</v>
      </c>
      <c r="S151" s="115" t="s">
        <v>92</v>
      </c>
      <c r="T151" s="89">
        <v>0</v>
      </c>
      <c r="W151" s="89" t="s">
        <v>109</v>
      </c>
      <c r="X151" s="89" t="s">
        <v>149</v>
      </c>
      <c r="Y151" s="94">
        <v>45714</v>
      </c>
      <c r="Z151" s="95" t="s">
        <v>92</v>
      </c>
      <c r="AA151" s="89">
        <v>0</v>
      </c>
    </row>
    <row r="152" spans="2:27" x14ac:dyDescent="0.3">
      <c r="B152" s="89" t="s">
        <v>109</v>
      </c>
      <c r="C152" s="89" t="s">
        <v>149</v>
      </c>
      <c r="D152" s="94">
        <v>45714</v>
      </c>
      <c r="E152" s="95" t="s">
        <v>16</v>
      </c>
      <c r="F152" s="89">
        <v>0</v>
      </c>
      <c r="I152" s="89" t="s">
        <v>109</v>
      </c>
      <c r="J152" s="89" t="s">
        <v>149</v>
      </c>
      <c r="K152" s="94">
        <v>45714</v>
      </c>
      <c r="L152" s="95" t="s">
        <v>16</v>
      </c>
      <c r="M152" s="89">
        <v>0</v>
      </c>
      <c r="P152" s="86" t="s">
        <v>109</v>
      </c>
      <c r="Q152" s="86" t="s">
        <v>149</v>
      </c>
      <c r="R152" s="92">
        <v>45714</v>
      </c>
      <c r="S152" s="114" t="s">
        <v>16</v>
      </c>
      <c r="T152" s="89">
        <v>0</v>
      </c>
      <c r="W152" s="89" t="s">
        <v>109</v>
      </c>
      <c r="X152" s="89" t="s">
        <v>149</v>
      </c>
      <c r="Y152" s="94">
        <v>45714</v>
      </c>
      <c r="Z152" s="95" t="s">
        <v>16</v>
      </c>
      <c r="AA152" s="89">
        <v>0</v>
      </c>
    </row>
    <row r="153" spans="2:27" x14ac:dyDescent="0.3">
      <c r="B153" s="89" t="s">
        <v>109</v>
      </c>
      <c r="C153" s="89" t="s">
        <v>149</v>
      </c>
      <c r="D153" s="94">
        <v>45714</v>
      </c>
      <c r="E153" s="95" t="s">
        <v>20</v>
      </c>
      <c r="F153" s="89">
        <v>0</v>
      </c>
      <c r="I153" s="89" t="s">
        <v>109</v>
      </c>
      <c r="J153" s="89" t="s">
        <v>149</v>
      </c>
      <c r="K153" s="94">
        <v>45714</v>
      </c>
      <c r="L153" s="95" t="s">
        <v>20</v>
      </c>
      <c r="M153" s="89">
        <v>0</v>
      </c>
      <c r="P153" s="87" t="s">
        <v>109</v>
      </c>
      <c r="Q153" s="87" t="s">
        <v>149</v>
      </c>
      <c r="R153" s="93">
        <v>45714</v>
      </c>
      <c r="S153" s="115" t="s">
        <v>20</v>
      </c>
      <c r="T153" s="89">
        <v>0</v>
      </c>
      <c r="W153" s="89" t="s">
        <v>109</v>
      </c>
      <c r="X153" s="89" t="s">
        <v>149</v>
      </c>
      <c r="Y153" s="94">
        <v>45714</v>
      </c>
      <c r="Z153" s="95" t="s">
        <v>20</v>
      </c>
      <c r="AA153" s="89">
        <v>0</v>
      </c>
    </row>
    <row r="154" spans="2:27" x14ac:dyDescent="0.3">
      <c r="B154" s="89" t="s">
        <v>109</v>
      </c>
      <c r="C154" s="89" t="s">
        <v>149</v>
      </c>
      <c r="D154" s="94">
        <v>45714</v>
      </c>
      <c r="E154" s="95" t="s">
        <v>95</v>
      </c>
      <c r="F154" s="89">
        <v>0</v>
      </c>
      <c r="I154" s="89" t="s">
        <v>109</v>
      </c>
      <c r="J154" s="89" t="s">
        <v>149</v>
      </c>
      <c r="K154" s="94">
        <v>45714</v>
      </c>
      <c r="L154" s="95" t="s">
        <v>95</v>
      </c>
      <c r="M154" s="89">
        <v>0</v>
      </c>
      <c r="P154" s="86" t="s">
        <v>109</v>
      </c>
      <c r="Q154" s="86" t="s">
        <v>149</v>
      </c>
      <c r="R154" s="92">
        <v>45714</v>
      </c>
      <c r="S154" s="114" t="s">
        <v>95</v>
      </c>
      <c r="T154" s="89">
        <v>0</v>
      </c>
      <c r="W154" s="89" t="s">
        <v>109</v>
      </c>
      <c r="X154" s="89" t="s">
        <v>149</v>
      </c>
      <c r="Y154" s="94">
        <v>45714</v>
      </c>
      <c r="Z154" s="95" t="s">
        <v>95</v>
      </c>
      <c r="AA154" s="89">
        <v>0</v>
      </c>
    </row>
    <row r="155" spans="2:27" x14ac:dyDescent="0.3">
      <c r="B155" s="89" t="s">
        <v>109</v>
      </c>
      <c r="C155" s="89" t="s">
        <v>149</v>
      </c>
      <c r="D155" s="94">
        <v>45714</v>
      </c>
      <c r="E155" s="95" t="s">
        <v>100</v>
      </c>
      <c r="F155" s="89">
        <v>0</v>
      </c>
      <c r="I155" s="89" t="s">
        <v>109</v>
      </c>
      <c r="J155" s="89" t="s">
        <v>149</v>
      </c>
      <c r="K155" s="94">
        <v>45714</v>
      </c>
      <c r="L155" s="95" t="s">
        <v>100</v>
      </c>
      <c r="M155" s="89">
        <v>0</v>
      </c>
      <c r="P155" s="87" t="s">
        <v>109</v>
      </c>
      <c r="Q155" s="87" t="s">
        <v>149</v>
      </c>
      <c r="R155" s="93">
        <v>45714</v>
      </c>
      <c r="S155" s="115" t="s">
        <v>100</v>
      </c>
      <c r="T155" s="89">
        <v>0</v>
      </c>
      <c r="W155" s="89" t="s">
        <v>109</v>
      </c>
      <c r="X155" s="89" t="s">
        <v>149</v>
      </c>
      <c r="Y155" s="94">
        <v>45714</v>
      </c>
      <c r="Z155" s="95" t="s">
        <v>100</v>
      </c>
      <c r="AA155" s="89">
        <v>0</v>
      </c>
    </row>
    <row r="156" spans="2:27" x14ac:dyDescent="0.3">
      <c r="B156" s="89" t="s">
        <v>109</v>
      </c>
      <c r="C156" s="89" t="s">
        <v>149</v>
      </c>
      <c r="D156" s="94">
        <v>45714</v>
      </c>
      <c r="E156" s="95" t="s">
        <v>103</v>
      </c>
      <c r="F156" s="89">
        <v>0</v>
      </c>
      <c r="I156" s="89" t="s">
        <v>109</v>
      </c>
      <c r="J156" s="89" t="s">
        <v>149</v>
      </c>
      <c r="K156" s="94">
        <v>45714</v>
      </c>
      <c r="L156" s="95" t="s">
        <v>103</v>
      </c>
      <c r="M156" s="89">
        <v>0</v>
      </c>
      <c r="P156" s="86" t="s">
        <v>109</v>
      </c>
      <c r="Q156" s="86" t="s">
        <v>149</v>
      </c>
      <c r="R156" s="92">
        <v>45714</v>
      </c>
      <c r="S156" s="114" t="s">
        <v>103</v>
      </c>
      <c r="T156" s="89">
        <v>0</v>
      </c>
      <c r="W156" s="89" t="s">
        <v>109</v>
      </c>
      <c r="X156" s="89" t="s">
        <v>149</v>
      </c>
      <c r="Y156" s="94">
        <v>45714</v>
      </c>
      <c r="Z156" s="95" t="s">
        <v>103</v>
      </c>
      <c r="AA156" s="89">
        <v>0</v>
      </c>
    </row>
    <row r="157" spans="2:27" x14ac:dyDescent="0.3">
      <c r="B157" s="89" t="s">
        <v>109</v>
      </c>
      <c r="C157" s="89" t="s">
        <v>149</v>
      </c>
      <c r="D157" s="94">
        <v>45714</v>
      </c>
      <c r="E157" s="95" t="s">
        <v>97</v>
      </c>
      <c r="F157" s="89">
        <v>0</v>
      </c>
      <c r="I157" s="89" t="s">
        <v>109</v>
      </c>
      <c r="J157" s="89" t="s">
        <v>149</v>
      </c>
      <c r="K157" s="94">
        <v>45714</v>
      </c>
      <c r="L157" s="95" t="s">
        <v>97</v>
      </c>
      <c r="M157" s="89">
        <v>0</v>
      </c>
      <c r="P157" s="87" t="s">
        <v>109</v>
      </c>
      <c r="Q157" s="87" t="s">
        <v>149</v>
      </c>
      <c r="R157" s="93">
        <v>45714</v>
      </c>
      <c r="S157" s="115" t="s">
        <v>97</v>
      </c>
      <c r="T157" s="89">
        <v>0</v>
      </c>
      <c r="W157" s="89" t="s">
        <v>109</v>
      </c>
      <c r="X157" s="89" t="s">
        <v>149</v>
      </c>
      <c r="Y157" s="94">
        <v>45714</v>
      </c>
      <c r="Z157" s="95" t="s">
        <v>97</v>
      </c>
      <c r="AA157" s="89">
        <v>0</v>
      </c>
    </row>
    <row r="158" spans="2:27" x14ac:dyDescent="0.3">
      <c r="B158" s="89" t="s">
        <v>109</v>
      </c>
      <c r="C158" s="89" t="s">
        <v>149</v>
      </c>
      <c r="D158" s="94">
        <v>45714</v>
      </c>
      <c r="E158" s="95" t="s">
        <v>96</v>
      </c>
      <c r="F158" s="89">
        <v>0</v>
      </c>
      <c r="I158" s="89" t="s">
        <v>109</v>
      </c>
      <c r="J158" s="89" t="s">
        <v>149</v>
      </c>
      <c r="K158" s="94">
        <v>45714</v>
      </c>
      <c r="L158" s="95" t="s">
        <v>96</v>
      </c>
      <c r="M158" s="89">
        <v>0</v>
      </c>
      <c r="P158" s="86" t="s">
        <v>109</v>
      </c>
      <c r="Q158" s="86" t="s">
        <v>149</v>
      </c>
      <c r="R158" s="92">
        <v>45714</v>
      </c>
      <c r="S158" s="114" t="s">
        <v>96</v>
      </c>
      <c r="T158" s="89">
        <v>0</v>
      </c>
      <c r="W158" s="89" t="s">
        <v>109</v>
      </c>
      <c r="X158" s="89" t="s">
        <v>149</v>
      </c>
      <c r="Y158" s="94">
        <v>45714</v>
      </c>
      <c r="Z158" s="95" t="s">
        <v>96</v>
      </c>
      <c r="AA158" s="89">
        <v>0</v>
      </c>
    </row>
    <row r="159" spans="2:27" x14ac:dyDescent="0.3">
      <c r="B159" s="89" t="s">
        <v>109</v>
      </c>
      <c r="C159" s="89" t="s">
        <v>149</v>
      </c>
      <c r="D159" s="94">
        <v>45714</v>
      </c>
      <c r="E159" s="96" t="s">
        <v>161</v>
      </c>
      <c r="F159" s="89">
        <v>0</v>
      </c>
      <c r="I159" s="89" t="s">
        <v>109</v>
      </c>
      <c r="J159" s="89" t="s">
        <v>149</v>
      </c>
      <c r="K159" s="94">
        <v>45714</v>
      </c>
      <c r="L159" s="95" t="s">
        <v>161</v>
      </c>
      <c r="M159" s="89">
        <v>0</v>
      </c>
      <c r="P159" s="87" t="s">
        <v>109</v>
      </c>
      <c r="Q159" s="87" t="s">
        <v>149</v>
      </c>
      <c r="R159" s="93">
        <v>45714</v>
      </c>
      <c r="S159" s="115" t="s">
        <v>161</v>
      </c>
      <c r="T159" s="89">
        <v>0</v>
      </c>
      <c r="W159" s="89" t="s">
        <v>109</v>
      </c>
      <c r="X159" s="89" t="s">
        <v>149</v>
      </c>
      <c r="Y159" s="94">
        <v>45714</v>
      </c>
      <c r="Z159" s="95" t="s">
        <v>161</v>
      </c>
      <c r="AA159" s="89">
        <v>0</v>
      </c>
    </row>
    <row r="160" spans="2:27" x14ac:dyDescent="0.3">
      <c r="B160" s="89" t="s">
        <v>109</v>
      </c>
      <c r="C160" s="89" t="s">
        <v>149</v>
      </c>
      <c r="D160" s="94">
        <v>45715</v>
      </c>
      <c r="E160" s="95" t="s">
        <v>93</v>
      </c>
      <c r="F160" s="89">
        <v>0</v>
      </c>
      <c r="I160" s="89" t="s">
        <v>109</v>
      </c>
      <c r="J160" s="89" t="s">
        <v>149</v>
      </c>
      <c r="K160" s="94">
        <v>45715</v>
      </c>
      <c r="L160" s="95" t="s">
        <v>93</v>
      </c>
      <c r="M160" s="89">
        <v>0</v>
      </c>
      <c r="P160" s="86" t="s">
        <v>109</v>
      </c>
      <c r="Q160" s="86" t="s">
        <v>149</v>
      </c>
      <c r="R160" s="92">
        <v>45715</v>
      </c>
      <c r="S160" s="114" t="s">
        <v>93</v>
      </c>
      <c r="T160" s="89">
        <v>0</v>
      </c>
      <c r="W160" s="89" t="s">
        <v>109</v>
      </c>
      <c r="X160" s="89" t="s">
        <v>149</v>
      </c>
      <c r="Y160" s="94">
        <v>45715</v>
      </c>
      <c r="Z160" s="95" t="s">
        <v>93</v>
      </c>
      <c r="AA160" s="89">
        <v>0</v>
      </c>
    </row>
    <row r="161" spans="2:27" x14ac:dyDescent="0.3">
      <c r="B161" s="89" t="s">
        <v>109</v>
      </c>
      <c r="C161" s="89" t="s">
        <v>149</v>
      </c>
      <c r="D161" s="94">
        <v>45715</v>
      </c>
      <c r="E161" s="95" t="s">
        <v>17</v>
      </c>
      <c r="F161" s="89">
        <v>0</v>
      </c>
      <c r="I161" s="89" t="s">
        <v>109</v>
      </c>
      <c r="J161" s="89" t="s">
        <v>149</v>
      </c>
      <c r="K161" s="94">
        <v>45715</v>
      </c>
      <c r="L161" s="95" t="s">
        <v>17</v>
      </c>
      <c r="M161" s="89">
        <v>0</v>
      </c>
      <c r="P161" s="87" t="s">
        <v>109</v>
      </c>
      <c r="Q161" s="87" t="s">
        <v>149</v>
      </c>
      <c r="R161" s="93">
        <v>45715</v>
      </c>
      <c r="S161" s="115" t="s">
        <v>17</v>
      </c>
      <c r="T161" s="89">
        <v>0</v>
      </c>
      <c r="W161" s="89" t="s">
        <v>109</v>
      </c>
      <c r="X161" s="89" t="s">
        <v>149</v>
      </c>
      <c r="Y161" s="94">
        <v>45715</v>
      </c>
      <c r="Z161" s="95" t="s">
        <v>17</v>
      </c>
      <c r="AA161" s="89">
        <v>0</v>
      </c>
    </row>
    <row r="162" spans="2:27" x14ac:dyDescent="0.3">
      <c r="B162" s="89" t="s">
        <v>109</v>
      </c>
      <c r="C162" s="89" t="s">
        <v>149</v>
      </c>
      <c r="D162" s="94">
        <v>45715</v>
      </c>
      <c r="E162" s="95" t="s">
        <v>92</v>
      </c>
      <c r="F162" s="89">
        <v>0</v>
      </c>
      <c r="I162" s="89" t="s">
        <v>109</v>
      </c>
      <c r="J162" s="89" t="s">
        <v>149</v>
      </c>
      <c r="K162" s="94">
        <v>45715</v>
      </c>
      <c r="L162" s="95" t="s">
        <v>92</v>
      </c>
      <c r="M162" s="89">
        <v>0</v>
      </c>
      <c r="P162" s="86" t="s">
        <v>109</v>
      </c>
      <c r="Q162" s="86" t="s">
        <v>149</v>
      </c>
      <c r="R162" s="92">
        <v>45715</v>
      </c>
      <c r="S162" s="114" t="s">
        <v>92</v>
      </c>
      <c r="T162" s="89">
        <v>0</v>
      </c>
      <c r="W162" s="89" t="s">
        <v>109</v>
      </c>
      <c r="X162" s="89" t="s">
        <v>149</v>
      </c>
      <c r="Y162" s="94">
        <v>45715</v>
      </c>
      <c r="Z162" s="95" t="s">
        <v>92</v>
      </c>
      <c r="AA162" s="89">
        <v>0</v>
      </c>
    </row>
    <row r="163" spans="2:27" x14ac:dyDescent="0.3">
      <c r="B163" s="89" t="s">
        <v>109</v>
      </c>
      <c r="C163" s="89" t="s">
        <v>149</v>
      </c>
      <c r="D163" s="94">
        <v>45715</v>
      </c>
      <c r="E163" s="95" t="s">
        <v>16</v>
      </c>
      <c r="F163" s="89">
        <v>0</v>
      </c>
      <c r="I163" s="89" t="s">
        <v>109</v>
      </c>
      <c r="J163" s="89" t="s">
        <v>149</v>
      </c>
      <c r="K163" s="94">
        <v>45715</v>
      </c>
      <c r="L163" s="95" t="s">
        <v>16</v>
      </c>
      <c r="M163" s="89">
        <v>0</v>
      </c>
      <c r="P163" s="87" t="s">
        <v>109</v>
      </c>
      <c r="Q163" s="87" t="s">
        <v>149</v>
      </c>
      <c r="R163" s="93">
        <v>45715</v>
      </c>
      <c r="S163" s="115" t="s">
        <v>16</v>
      </c>
      <c r="T163" s="89">
        <v>0</v>
      </c>
      <c r="W163" s="89" t="s">
        <v>109</v>
      </c>
      <c r="X163" s="89" t="s">
        <v>149</v>
      </c>
      <c r="Y163" s="94">
        <v>45715</v>
      </c>
      <c r="Z163" s="95" t="s">
        <v>16</v>
      </c>
      <c r="AA163" s="89">
        <v>0</v>
      </c>
    </row>
    <row r="164" spans="2:27" x14ac:dyDescent="0.3">
      <c r="B164" s="89" t="s">
        <v>109</v>
      </c>
      <c r="C164" s="89" t="s">
        <v>149</v>
      </c>
      <c r="D164" s="94">
        <v>45715</v>
      </c>
      <c r="E164" s="95" t="s">
        <v>20</v>
      </c>
      <c r="F164" s="89">
        <v>0</v>
      </c>
      <c r="I164" s="89" t="s">
        <v>109</v>
      </c>
      <c r="J164" s="89" t="s">
        <v>149</v>
      </c>
      <c r="K164" s="94">
        <v>45715</v>
      </c>
      <c r="L164" s="95" t="s">
        <v>20</v>
      </c>
      <c r="M164" s="89">
        <v>0</v>
      </c>
      <c r="P164" s="86" t="s">
        <v>109</v>
      </c>
      <c r="Q164" s="86" t="s">
        <v>149</v>
      </c>
      <c r="R164" s="92">
        <v>45715</v>
      </c>
      <c r="S164" s="114" t="s">
        <v>20</v>
      </c>
      <c r="T164" s="89">
        <v>0</v>
      </c>
      <c r="W164" s="89" t="s">
        <v>109</v>
      </c>
      <c r="X164" s="89" t="s">
        <v>149</v>
      </c>
      <c r="Y164" s="94">
        <v>45715</v>
      </c>
      <c r="Z164" s="95" t="s">
        <v>20</v>
      </c>
      <c r="AA164" s="89">
        <v>0</v>
      </c>
    </row>
    <row r="165" spans="2:27" x14ac:dyDescent="0.3">
      <c r="B165" s="89" t="s">
        <v>109</v>
      </c>
      <c r="C165" s="89" t="s">
        <v>149</v>
      </c>
      <c r="D165" s="94">
        <v>45715</v>
      </c>
      <c r="E165" s="95" t="s">
        <v>95</v>
      </c>
      <c r="F165" s="89">
        <v>0</v>
      </c>
      <c r="I165" s="89" t="s">
        <v>109</v>
      </c>
      <c r="J165" s="89" t="s">
        <v>149</v>
      </c>
      <c r="K165" s="94">
        <v>45715</v>
      </c>
      <c r="L165" s="95" t="s">
        <v>95</v>
      </c>
      <c r="M165" s="89">
        <v>0</v>
      </c>
      <c r="P165" s="87" t="s">
        <v>109</v>
      </c>
      <c r="Q165" s="87" t="s">
        <v>149</v>
      </c>
      <c r="R165" s="93">
        <v>45715</v>
      </c>
      <c r="S165" s="115" t="s">
        <v>95</v>
      </c>
      <c r="T165" s="89">
        <v>0</v>
      </c>
      <c r="W165" s="89" t="s">
        <v>109</v>
      </c>
      <c r="X165" s="89" t="s">
        <v>149</v>
      </c>
      <c r="Y165" s="94">
        <v>45715</v>
      </c>
      <c r="Z165" s="95" t="s">
        <v>95</v>
      </c>
      <c r="AA165" s="89">
        <v>0</v>
      </c>
    </row>
    <row r="166" spans="2:27" x14ac:dyDescent="0.3">
      <c r="B166" s="89" t="s">
        <v>109</v>
      </c>
      <c r="C166" s="89" t="s">
        <v>149</v>
      </c>
      <c r="D166" s="94">
        <v>45715</v>
      </c>
      <c r="E166" s="95" t="s">
        <v>100</v>
      </c>
      <c r="F166" s="89">
        <v>0</v>
      </c>
      <c r="I166" s="89" t="s">
        <v>109</v>
      </c>
      <c r="J166" s="89" t="s">
        <v>149</v>
      </c>
      <c r="K166" s="94">
        <v>45715</v>
      </c>
      <c r="L166" s="95" t="s">
        <v>100</v>
      </c>
      <c r="M166" s="89">
        <v>0</v>
      </c>
      <c r="P166" s="86" t="s">
        <v>109</v>
      </c>
      <c r="Q166" s="86" t="s">
        <v>149</v>
      </c>
      <c r="R166" s="92">
        <v>45715</v>
      </c>
      <c r="S166" s="114" t="s">
        <v>100</v>
      </c>
      <c r="T166" s="89">
        <v>0</v>
      </c>
      <c r="W166" s="89" t="s">
        <v>109</v>
      </c>
      <c r="X166" s="89" t="s">
        <v>149</v>
      </c>
      <c r="Y166" s="94">
        <v>45715</v>
      </c>
      <c r="Z166" s="95" t="s">
        <v>100</v>
      </c>
      <c r="AA166" s="89">
        <v>0</v>
      </c>
    </row>
    <row r="167" spans="2:27" x14ac:dyDescent="0.3">
      <c r="B167" s="89" t="s">
        <v>109</v>
      </c>
      <c r="C167" s="89" t="s">
        <v>149</v>
      </c>
      <c r="D167" s="94">
        <v>45715</v>
      </c>
      <c r="E167" s="95" t="s">
        <v>103</v>
      </c>
      <c r="F167" s="89">
        <v>0</v>
      </c>
      <c r="I167" s="89" t="s">
        <v>109</v>
      </c>
      <c r="J167" s="89" t="s">
        <v>149</v>
      </c>
      <c r="K167" s="94">
        <v>45715</v>
      </c>
      <c r="L167" s="95" t="s">
        <v>103</v>
      </c>
      <c r="M167" s="89">
        <v>0</v>
      </c>
      <c r="P167" s="87" t="s">
        <v>109</v>
      </c>
      <c r="Q167" s="87" t="s">
        <v>149</v>
      </c>
      <c r="R167" s="93">
        <v>45715</v>
      </c>
      <c r="S167" s="115" t="s">
        <v>103</v>
      </c>
      <c r="T167" s="89">
        <v>0</v>
      </c>
      <c r="W167" s="89" t="s">
        <v>109</v>
      </c>
      <c r="X167" s="89" t="s">
        <v>149</v>
      </c>
      <c r="Y167" s="94">
        <v>45715</v>
      </c>
      <c r="Z167" s="95" t="s">
        <v>103</v>
      </c>
      <c r="AA167" s="89">
        <v>0</v>
      </c>
    </row>
    <row r="168" spans="2:27" x14ac:dyDescent="0.3">
      <c r="B168" s="89" t="s">
        <v>109</v>
      </c>
      <c r="C168" s="89" t="s">
        <v>149</v>
      </c>
      <c r="D168" s="94">
        <v>45715</v>
      </c>
      <c r="E168" s="95" t="s">
        <v>97</v>
      </c>
      <c r="F168" s="89">
        <v>0</v>
      </c>
      <c r="I168" s="89" t="s">
        <v>109</v>
      </c>
      <c r="J168" s="89" t="s">
        <v>149</v>
      </c>
      <c r="K168" s="94">
        <v>45715</v>
      </c>
      <c r="L168" s="95" t="s">
        <v>97</v>
      </c>
      <c r="M168" s="89">
        <v>0</v>
      </c>
      <c r="P168" s="86" t="s">
        <v>109</v>
      </c>
      <c r="Q168" s="86" t="s">
        <v>149</v>
      </c>
      <c r="R168" s="92">
        <v>45715</v>
      </c>
      <c r="S168" s="114" t="s">
        <v>97</v>
      </c>
      <c r="T168" s="89">
        <v>0</v>
      </c>
      <c r="W168" s="89" t="s">
        <v>109</v>
      </c>
      <c r="X168" s="89" t="s">
        <v>149</v>
      </c>
      <c r="Y168" s="94">
        <v>45715</v>
      </c>
      <c r="Z168" s="95" t="s">
        <v>97</v>
      </c>
      <c r="AA168" s="89">
        <v>0</v>
      </c>
    </row>
    <row r="169" spans="2:27" x14ac:dyDescent="0.3">
      <c r="B169" s="89" t="s">
        <v>109</v>
      </c>
      <c r="C169" s="89" t="s">
        <v>149</v>
      </c>
      <c r="D169" s="94">
        <v>45715</v>
      </c>
      <c r="E169" s="95" t="s">
        <v>96</v>
      </c>
      <c r="F169" s="89">
        <v>0</v>
      </c>
      <c r="I169" s="89" t="s">
        <v>109</v>
      </c>
      <c r="J169" s="89" t="s">
        <v>149</v>
      </c>
      <c r="K169" s="94">
        <v>45715</v>
      </c>
      <c r="L169" s="95" t="s">
        <v>96</v>
      </c>
      <c r="M169" s="89">
        <v>0</v>
      </c>
      <c r="P169" s="87" t="s">
        <v>109</v>
      </c>
      <c r="Q169" s="87" t="s">
        <v>149</v>
      </c>
      <c r="R169" s="93">
        <v>45715</v>
      </c>
      <c r="S169" s="115" t="s">
        <v>96</v>
      </c>
      <c r="T169" s="89">
        <v>0</v>
      </c>
      <c r="W169" s="89" t="s">
        <v>109</v>
      </c>
      <c r="X169" s="89" t="s">
        <v>149</v>
      </c>
      <c r="Y169" s="94">
        <v>45715</v>
      </c>
      <c r="Z169" s="95" t="s">
        <v>96</v>
      </c>
      <c r="AA169" s="89">
        <v>0</v>
      </c>
    </row>
    <row r="170" spans="2:27" x14ac:dyDescent="0.3">
      <c r="B170" s="89" t="s">
        <v>109</v>
      </c>
      <c r="C170" s="89" t="s">
        <v>149</v>
      </c>
      <c r="D170" s="94">
        <v>45715</v>
      </c>
      <c r="E170" s="96" t="s">
        <v>161</v>
      </c>
      <c r="F170" s="89">
        <v>0</v>
      </c>
      <c r="I170" s="89" t="s">
        <v>109</v>
      </c>
      <c r="J170" s="89" t="s">
        <v>149</v>
      </c>
      <c r="K170" s="94">
        <v>45715</v>
      </c>
      <c r="L170" s="95" t="s">
        <v>161</v>
      </c>
      <c r="M170" s="89">
        <v>0</v>
      </c>
      <c r="P170" s="86" t="s">
        <v>109</v>
      </c>
      <c r="Q170" s="86" t="s">
        <v>149</v>
      </c>
      <c r="R170" s="92">
        <v>45715</v>
      </c>
      <c r="S170" s="114" t="s">
        <v>161</v>
      </c>
      <c r="T170" s="89">
        <v>0</v>
      </c>
      <c r="W170" s="89" t="s">
        <v>109</v>
      </c>
      <c r="X170" s="89" t="s">
        <v>149</v>
      </c>
      <c r="Y170" s="94">
        <v>45715</v>
      </c>
      <c r="Z170" s="95" t="s">
        <v>161</v>
      </c>
      <c r="AA170" s="89">
        <v>0</v>
      </c>
    </row>
    <row r="171" spans="2:27" x14ac:dyDescent="0.3">
      <c r="B171" s="89" t="s">
        <v>110</v>
      </c>
      <c r="C171" s="89" t="s">
        <v>117</v>
      </c>
      <c r="D171" s="94">
        <v>45719</v>
      </c>
      <c r="E171" s="95" t="s">
        <v>93</v>
      </c>
      <c r="F171" s="89">
        <v>0</v>
      </c>
      <c r="I171" s="89" t="s">
        <v>110</v>
      </c>
      <c r="J171" s="89" t="s">
        <v>117</v>
      </c>
      <c r="K171" s="94">
        <v>45719</v>
      </c>
      <c r="L171" s="95" t="s">
        <v>93</v>
      </c>
      <c r="M171" s="89">
        <v>0</v>
      </c>
      <c r="P171" s="87" t="s">
        <v>110</v>
      </c>
      <c r="Q171" s="87" t="s">
        <v>117</v>
      </c>
      <c r="R171" s="93">
        <v>45719</v>
      </c>
      <c r="S171" s="115" t="s">
        <v>93</v>
      </c>
      <c r="T171" s="89">
        <v>0</v>
      </c>
      <c r="W171" s="89" t="s">
        <v>110</v>
      </c>
      <c r="X171" s="89" t="s">
        <v>117</v>
      </c>
      <c r="Y171" s="94">
        <v>45719</v>
      </c>
      <c r="Z171" s="95" t="s">
        <v>93</v>
      </c>
      <c r="AA171" s="89">
        <v>0</v>
      </c>
    </row>
    <row r="172" spans="2:27" x14ac:dyDescent="0.3">
      <c r="B172" s="89" t="s">
        <v>110</v>
      </c>
      <c r="C172" s="89" t="s">
        <v>117</v>
      </c>
      <c r="D172" s="94">
        <v>45719</v>
      </c>
      <c r="E172" s="95" t="s">
        <v>17</v>
      </c>
      <c r="F172" s="89">
        <v>0</v>
      </c>
      <c r="I172" s="89" t="s">
        <v>110</v>
      </c>
      <c r="J172" s="89" t="s">
        <v>117</v>
      </c>
      <c r="K172" s="94">
        <v>45719</v>
      </c>
      <c r="L172" s="95" t="s">
        <v>17</v>
      </c>
      <c r="M172" s="89">
        <v>9.75</v>
      </c>
      <c r="P172" s="86" t="s">
        <v>110</v>
      </c>
      <c r="Q172" s="86" t="s">
        <v>117</v>
      </c>
      <c r="R172" s="92">
        <v>45719</v>
      </c>
      <c r="S172" s="114" t="s">
        <v>17</v>
      </c>
      <c r="T172" s="89">
        <v>0</v>
      </c>
      <c r="W172" s="89" t="s">
        <v>110</v>
      </c>
      <c r="X172" s="89" t="s">
        <v>117</v>
      </c>
      <c r="Y172" s="94">
        <v>45719</v>
      </c>
      <c r="Z172" s="95" t="s">
        <v>17</v>
      </c>
      <c r="AA172" s="89">
        <v>10.8</v>
      </c>
    </row>
    <row r="173" spans="2:27" x14ac:dyDescent="0.3">
      <c r="B173" s="89" t="s">
        <v>110</v>
      </c>
      <c r="C173" s="89" t="s">
        <v>117</v>
      </c>
      <c r="D173" s="94">
        <v>45719</v>
      </c>
      <c r="E173" s="95" t="s">
        <v>92</v>
      </c>
      <c r="F173" s="89">
        <v>0</v>
      </c>
      <c r="I173" s="89" t="s">
        <v>110</v>
      </c>
      <c r="J173" s="89" t="s">
        <v>117</v>
      </c>
      <c r="K173" s="94">
        <v>45719</v>
      </c>
      <c r="L173" s="95" t="s">
        <v>92</v>
      </c>
      <c r="M173" s="89">
        <v>0</v>
      </c>
      <c r="P173" s="87" t="s">
        <v>110</v>
      </c>
      <c r="Q173" s="87" t="s">
        <v>117</v>
      </c>
      <c r="R173" s="93">
        <v>45719</v>
      </c>
      <c r="S173" s="115" t="s">
        <v>92</v>
      </c>
      <c r="T173" s="89">
        <v>0</v>
      </c>
      <c r="W173" s="89" t="s">
        <v>110</v>
      </c>
      <c r="X173" s="89" t="s">
        <v>117</v>
      </c>
      <c r="Y173" s="94">
        <v>45719</v>
      </c>
      <c r="Z173" s="95" t="s">
        <v>92</v>
      </c>
      <c r="AA173" s="89">
        <v>0</v>
      </c>
    </row>
    <row r="174" spans="2:27" x14ac:dyDescent="0.3">
      <c r="B174" s="89" t="s">
        <v>110</v>
      </c>
      <c r="C174" s="89" t="s">
        <v>117</v>
      </c>
      <c r="D174" s="94">
        <v>45719</v>
      </c>
      <c r="E174" s="95" t="s">
        <v>16</v>
      </c>
      <c r="F174" s="89">
        <v>0</v>
      </c>
      <c r="I174" s="89" t="s">
        <v>110</v>
      </c>
      <c r="J174" s="89" t="s">
        <v>117</v>
      </c>
      <c r="K174" s="94">
        <v>45719</v>
      </c>
      <c r="L174" s="95" t="s">
        <v>16</v>
      </c>
      <c r="M174" s="89">
        <v>9.75</v>
      </c>
      <c r="P174" s="86" t="s">
        <v>110</v>
      </c>
      <c r="Q174" s="86" t="s">
        <v>117</v>
      </c>
      <c r="R174" s="92">
        <v>45719</v>
      </c>
      <c r="S174" s="114" t="s">
        <v>16</v>
      </c>
      <c r="T174" s="89">
        <v>0</v>
      </c>
      <c r="W174" s="89" t="s">
        <v>110</v>
      </c>
      <c r="X174" s="89" t="s">
        <v>117</v>
      </c>
      <c r="Y174" s="94">
        <v>45719</v>
      </c>
      <c r="Z174" s="95" t="s">
        <v>16</v>
      </c>
      <c r="AA174" s="89">
        <v>0</v>
      </c>
    </row>
    <row r="175" spans="2:27" x14ac:dyDescent="0.3">
      <c r="B175" s="89" t="s">
        <v>110</v>
      </c>
      <c r="C175" s="89" t="s">
        <v>117</v>
      </c>
      <c r="D175" s="94">
        <v>45719</v>
      </c>
      <c r="E175" s="95" t="s">
        <v>20</v>
      </c>
      <c r="F175" s="89">
        <v>0</v>
      </c>
      <c r="I175" s="89" t="s">
        <v>110</v>
      </c>
      <c r="J175" s="89" t="s">
        <v>117</v>
      </c>
      <c r="K175" s="94">
        <v>45719</v>
      </c>
      <c r="L175" s="95" t="s">
        <v>20</v>
      </c>
      <c r="M175" s="89">
        <v>6.5</v>
      </c>
      <c r="P175" s="87" t="s">
        <v>110</v>
      </c>
      <c r="Q175" s="87" t="s">
        <v>117</v>
      </c>
      <c r="R175" s="93">
        <v>45719</v>
      </c>
      <c r="S175" s="115" t="s">
        <v>20</v>
      </c>
      <c r="T175" s="89">
        <v>0</v>
      </c>
      <c r="W175" s="89" t="s">
        <v>110</v>
      </c>
      <c r="X175" s="89" t="s">
        <v>117</v>
      </c>
      <c r="Y175" s="94">
        <v>45719</v>
      </c>
      <c r="Z175" s="95" t="s">
        <v>20</v>
      </c>
      <c r="AA175" s="89">
        <v>8.1</v>
      </c>
    </row>
    <row r="176" spans="2:27" x14ac:dyDescent="0.3">
      <c r="B176" s="89" t="s">
        <v>110</v>
      </c>
      <c r="C176" s="89" t="s">
        <v>117</v>
      </c>
      <c r="D176" s="94">
        <v>45719</v>
      </c>
      <c r="E176" s="95" t="s">
        <v>95</v>
      </c>
      <c r="F176" s="89">
        <v>0</v>
      </c>
      <c r="I176" s="89" t="s">
        <v>110</v>
      </c>
      <c r="J176" s="89" t="s">
        <v>117</v>
      </c>
      <c r="K176" s="94">
        <v>45719</v>
      </c>
      <c r="L176" s="95" t="s">
        <v>95</v>
      </c>
      <c r="M176" s="89">
        <v>0</v>
      </c>
      <c r="P176" s="86" t="s">
        <v>110</v>
      </c>
      <c r="Q176" s="86" t="s">
        <v>117</v>
      </c>
      <c r="R176" s="92">
        <v>45719</v>
      </c>
      <c r="S176" s="114" t="s">
        <v>95</v>
      </c>
      <c r="T176" s="89">
        <v>0</v>
      </c>
      <c r="W176" s="89" t="s">
        <v>110</v>
      </c>
      <c r="X176" s="89" t="s">
        <v>117</v>
      </c>
      <c r="Y176" s="94">
        <v>45719</v>
      </c>
      <c r="Z176" s="95" t="s">
        <v>95</v>
      </c>
      <c r="AA176" s="89">
        <v>0</v>
      </c>
    </row>
    <row r="177" spans="2:27" x14ac:dyDescent="0.3">
      <c r="B177" s="89" t="s">
        <v>110</v>
      </c>
      <c r="C177" s="89" t="s">
        <v>117</v>
      </c>
      <c r="D177" s="94">
        <v>45719</v>
      </c>
      <c r="E177" s="95" t="s">
        <v>100</v>
      </c>
      <c r="F177" s="89">
        <v>0</v>
      </c>
      <c r="I177" s="89" t="s">
        <v>110</v>
      </c>
      <c r="J177" s="89" t="s">
        <v>117</v>
      </c>
      <c r="K177" s="94">
        <v>45719</v>
      </c>
      <c r="L177" s="95" t="s">
        <v>100</v>
      </c>
      <c r="M177" s="89">
        <v>0</v>
      </c>
      <c r="P177" s="87" t="s">
        <v>110</v>
      </c>
      <c r="Q177" s="87" t="s">
        <v>117</v>
      </c>
      <c r="R177" s="93">
        <v>45719</v>
      </c>
      <c r="S177" s="115" t="s">
        <v>100</v>
      </c>
      <c r="T177" s="89">
        <v>0</v>
      </c>
      <c r="W177" s="89" t="s">
        <v>110</v>
      </c>
      <c r="X177" s="89" t="s">
        <v>117</v>
      </c>
      <c r="Y177" s="94">
        <v>45719</v>
      </c>
      <c r="Z177" s="95" t="s">
        <v>100</v>
      </c>
      <c r="AA177" s="89">
        <v>0</v>
      </c>
    </row>
    <row r="178" spans="2:27" x14ac:dyDescent="0.3">
      <c r="B178" s="89" t="s">
        <v>110</v>
      </c>
      <c r="C178" s="89" t="s">
        <v>117</v>
      </c>
      <c r="D178" s="94">
        <v>45719</v>
      </c>
      <c r="E178" s="95" t="s">
        <v>103</v>
      </c>
      <c r="F178" s="89">
        <v>0</v>
      </c>
      <c r="I178" s="89" t="s">
        <v>110</v>
      </c>
      <c r="J178" s="89" t="s">
        <v>117</v>
      </c>
      <c r="K178" s="94">
        <v>45719</v>
      </c>
      <c r="L178" s="95" t="s">
        <v>103</v>
      </c>
      <c r="M178" s="89">
        <v>0</v>
      </c>
      <c r="P178" s="86" t="s">
        <v>110</v>
      </c>
      <c r="Q178" s="86" t="s">
        <v>117</v>
      </c>
      <c r="R178" s="92">
        <v>45719</v>
      </c>
      <c r="S178" s="114" t="s">
        <v>103</v>
      </c>
      <c r="T178" s="89">
        <v>0</v>
      </c>
      <c r="W178" s="89" t="s">
        <v>110</v>
      </c>
      <c r="X178" s="89" t="s">
        <v>117</v>
      </c>
      <c r="Y178" s="94">
        <v>45719</v>
      </c>
      <c r="Z178" s="95" t="s">
        <v>103</v>
      </c>
      <c r="AA178" s="89">
        <v>0</v>
      </c>
    </row>
    <row r="179" spans="2:27" x14ac:dyDescent="0.3">
      <c r="B179" s="89" t="s">
        <v>110</v>
      </c>
      <c r="C179" s="89" t="s">
        <v>117</v>
      </c>
      <c r="D179" s="94">
        <v>45719</v>
      </c>
      <c r="E179" s="95" t="s">
        <v>97</v>
      </c>
      <c r="F179" s="89">
        <v>0</v>
      </c>
      <c r="I179" s="89" t="s">
        <v>110</v>
      </c>
      <c r="J179" s="89" t="s">
        <v>117</v>
      </c>
      <c r="K179" s="94">
        <v>45719</v>
      </c>
      <c r="L179" s="95" t="s">
        <v>97</v>
      </c>
      <c r="M179" s="89">
        <v>0</v>
      </c>
      <c r="P179" s="87" t="s">
        <v>110</v>
      </c>
      <c r="Q179" s="87" t="s">
        <v>117</v>
      </c>
      <c r="R179" s="93">
        <v>45719</v>
      </c>
      <c r="S179" s="115" t="s">
        <v>97</v>
      </c>
      <c r="T179" s="89">
        <v>0</v>
      </c>
      <c r="W179" s="89" t="s">
        <v>110</v>
      </c>
      <c r="X179" s="89" t="s">
        <v>117</v>
      </c>
      <c r="Y179" s="94">
        <v>45719</v>
      </c>
      <c r="Z179" s="95" t="s">
        <v>97</v>
      </c>
      <c r="AA179" s="89">
        <v>0</v>
      </c>
    </row>
    <row r="180" spans="2:27" x14ac:dyDescent="0.3">
      <c r="B180" s="89" t="s">
        <v>110</v>
      </c>
      <c r="C180" s="89" t="s">
        <v>117</v>
      </c>
      <c r="D180" s="94">
        <v>45719</v>
      </c>
      <c r="E180" s="95" t="s">
        <v>96</v>
      </c>
      <c r="F180" s="89">
        <v>0</v>
      </c>
      <c r="I180" s="89" t="s">
        <v>110</v>
      </c>
      <c r="J180" s="89" t="s">
        <v>117</v>
      </c>
      <c r="K180" s="94">
        <v>45719</v>
      </c>
      <c r="L180" s="95" t="s">
        <v>96</v>
      </c>
      <c r="M180" s="89">
        <v>0</v>
      </c>
      <c r="P180" s="86" t="s">
        <v>110</v>
      </c>
      <c r="Q180" s="86" t="s">
        <v>117</v>
      </c>
      <c r="R180" s="92">
        <v>45719</v>
      </c>
      <c r="S180" s="114" t="s">
        <v>96</v>
      </c>
      <c r="T180" s="89">
        <v>0</v>
      </c>
      <c r="W180" s="89" t="s">
        <v>110</v>
      </c>
      <c r="X180" s="89" t="s">
        <v>117</v>
      </c>
      <c r="Y180" s="94">
        <v>45719</v>
      </c>
      <c r="Z180" s="95" t="s">
        <v>96</v>
      </c>
      <c r="AA180" s="89">
        <v>0</v>
      </c>
    </row>
    <row r="181" spans="2:27" x14ac:dyDescent="0.3">
      <c r="B181" s="89" t="s">
        <v>110</v>
      </c>
      <c r="C181" s="89" t="s">
        <v>117</v>
      </c>
      <c r="D181" s="94">
        <v>45719</v>
      </c>
      <c r="E181" s="96" t="s">
        <v>161</v>
      </c>
      <c r="F181" s="89">
        <v>12</v>
      </c>
      <c r="I181" s="89" t="s">
        <v>110</v>
      </c>
      <c r="J181" s="89" t="s">
        <v>117</v>
      </c>
      <c r="K181" s="94">
        <v>45719</v>
      </c>
      <c r="L181" s="95" t="s">
        <v>161</v>
      </c>
      <c r="M181" s="89">
        <v>0</v>
      </c>
      <c r="P181" s="87" t="s">
        <v>110</v>
      </c>
      <c r="Q181" s="87" t="s">
        <v>117</v>
      </c>
      <c r="R181" s="93">
        <v>45719</v>
      </c>
      <c r="S181" s="115" t="s">
        <v>161</v>
      </c>
      <c r="T181" s="89">
        <v>0</v>
      </c>
      <c r="W181" s="89" t="s">
        <v>110</v>
      </c>
      <c r="X181" s="89" t="s">
        <v>117</v>
      </c>
      <c r="Y181" s="94">
        <v>45719</v>
      </c>
      <c r="Z181" s="95" t="s">
        <v>161</v>
      </c>
      <c r="AA181" s="89">
        <v>0</v>
      </c>
    </row>
    <row r="182" spans="2:27" x14ac:dyDescent="0.3">
      <c r="B182" s="89" t="s">
        <v>110</v>
      </c>
      <c r="C182" s="89" t="s">
        <v>117</v>
      </c>
      <c r="D182" s="94">
        <v>45720</v>
      </c>
      <c r="E182" s="95" t="s">
        <v>93</v>
      </c>
      <c r="F182" s="89">
        <v>0</v>
      </c>
      <c r="I182" s="89" t="s">
        <v>110</v>
      </c>
      <c r="J182" s="89" t="s">
        <v>117</v>
      </c>
      <c r="K182" s="94">
        <v>45720</v>
      </c>
      <c r="L182" s="95" t="s">
        <v>93</v>
      </c>
      <c r="M182" s="89">
        <v>17.100000000000001</v>
      </c>
      <c r="P182" s="86" t="s">
        <v>110</v>
      </c>
      <c r="Q182" s="86" t="s">
        <v>117</v>
      </c>
      <c r="R182" s="92">
        <v>45720</v>
      </c>
      <c r="S182" s="114" t="s">
        <v>93</v>
      </c>
      <c r="T182" s="89">
        <v>0</v>
      </c>
      <c r="W182" s="89" t="s">
        <v>110</v>
      </c>
      <c r="X182" s="89" t="s">
        <v>117</v>
      </c>
      <c r="Y182" s="94">
        <v>45720</v>
      </c>
      <c r="Z182" s="95" t="s">
        <v>93</v>
      </c>
      <c r="AA182" s="89">
        <v>24</v>
      </c>
    </row>
    <row r="183" spans="2:27" x14ac:dyDescent="0.3">
      <c r="B183" s="89" t="s">
        <v>110</v>
      </c>
      <c r="C183" s="89" t="s">
        <v>117</v>
      </c>
      <c r="D183" s="94">
        <v>45720</v>
      </c>
      <c r="E183" s="95" t="s">
        <v>17</v>
      </c>
      <c r="F183" s="89">
        <v>9.75</v>
      </c>
      <c r="I183" s="89" t="s">
        <v>110</v>
      </c>
      <c r="J183" s="89" t="s">
        <v>117</v>
      </c>
      <c r="K183" s="94">
        <v>45720</v>
      </c>
      <c r="L183" s="95" t="s">
        <v>17</v>
      </c>
      <c r="M183" s="89">
        <v>0</v>
      </c>
      <c r="P183" s="87" t="s">
        <v>110</v>
      </c>
      <c r="Q183" s="87" t="s">
        <v>117</v>
      </c>
      <c r="R183" s="93">
        <v>45720</v>
      </c>
      <c r="S183" s="115" t="s">
        <v>17</v>
      </c>
      <c r="T183" s="89">
        <v>0</v>
      </c>
      <c r="W183" s="89" t="s">
        <v>110</v>
      </c>
      <c r="X183" s="89" t="s">
        <v>117</v>
      </c>
      <c r="Y183" s="94">
        <v>45720</v>
      </c>
      <c r="Z183" s="95" t="s">
        <v>17</v>
      </c>
      <c r="AA183" s="89">
        <v>0</v>
      </c>
    </row>
    <row r="184" spans="2:27" x14ac:dyDescent="0.3">
      <c r="B184" s="89" t="s">
        <v>110</v>
      </c>
      <c r="C184" s="89" t="s">
        <v>117</v>
      </c>
      <c r="D184" s="94">
        <v>45720</v>
      </c>
      <c r="E184" s="95" t="s">
        <v>92</v>
      </c>
      <c r="F184" s="89">
        <v>0</v>
      </c>
      <c r="I184" s="89" t="s">
        <v>110</v>
      </c>
      <c r="J184" s="89" t="s">
        <v>117</v>
      </c>
      <c r="K184" s="94">
        <v>45720</v>
      </c>
      <c r="L184" s="95" t="s">
        <v>92</v>
      </c>
      <c r="M184" s="89">
        <v>0</v>
      </c>
      <c r="P184" s="86" t="s">
        <v>110</v>
      </c>
      <c r="Q184" s="86" t="s">
        <v>117</v>
      </c>
      <c r="R184" s="92">
        <v>45720</v>
      </c>
      <c r="S184" s="114" t="s">
        <v>92</v>
      </c>
      <c r="T184" s="89">
        <v>0</v>
      </c>
      <c r="W184" s="89" t="s">
        <v>110</v>
      </c>
      <c r="X184" s="89" t="s">
        <v>117</v>
      </c>
      <c r="Y184" s="94">
        <v>45720</v>
      </c>
      <c r="Z184" s="95" t="s">
        <v>92</v>
      </c>
      <c r="AA184" s="89">
        <v>0</v>
      </c>
    </row>
    <row r="185" spans="2:27" x14ac:dyDescent="0.3">
      <c r="B185" s="89" t="s">
        <v>110</v>
      </c>
      <c r="C185" s="89" t="s">
        <v>117</v>
      </c>
      <c r="D185" s="94">
        <v>45720</v>
      </c>
      <c r="E185" s="95" t="s">
        <v>16</v>
      </c>
      <c r="F185" s="89">
        <v>65.25</v>
      </c>
      <c r="I185" s="89" t="s">
        <v>110</v>
      </c>
      <c r="J185" s="89" t="s">
        <v>117</v>
      </c>
      <c r="K185" s="94">
        <v>45720</v>
      </c>
      <c r="L185" s="95" t="s">
        <v>16</v>
      </c>
      <c r="M185" s="89">
        <v>0</v>
      </c>
      <c r="P185" s="87" t="s">
        <v>110</v>
      </c>
      <c r="Q185" s="87" t="s">
        <v>117</v>
      </c>
      <c r="R185" s="93">
        <v>45720</v>
      </c>
      <c r="S185" s="115" t="s">
        <v>16</v>
      </c>
      <c r="T185" s="89">
        <v>0</v>
      </c>
      <c r="W185" s="89" t="s">
        <v>110</v>
      </c>
      <c r="X185" s="89" t="s">
        <v>117</v>
      </c>
      <c r="Y185" s="94">
        <v>45720</v>
      </c>
      <c r="Z185" s="95" t="s">
        <v>16</v>
      </c>
      <c r="AA185" s="89">
        <v>0</v>
      </c>
    </row>
    <row r="186" spans="2:27" x14ac:dyDescent="0.3">
      <c r="B186" s="89" t="s">
        <v>110</v>
      </c>
      <c r="C186" s="89" t="s">
        <v>117</v>
      </c>
      <c r="D186" s="94">
        <v>45720</v>
      </c>
      <c r="E186" s="95" t="s">
        <v>20</v>
      </c>
      <c r="F186" s="89">
        <v>0</v>
      </c>
      <c r="I186" s="89" t="s">
        <v>110</v>
      </c>
      <c r="J186" s="89" t="s">
        <v>117</v>
      </c>
      <c r="K186" s="94">
        <v>45720</v>
      </c>
      <c r="L186" s="95" t="s">
        <v>20</v>
      </c>
      <c r="M186" s="89">
        <v>0</v>
      </c>
      <c r="P186" s="86" t="s">
        <v>110</v>
      </c>
      <c r="Q186" s="86" t="s">
        <v>117</v>
      </c>
      <c r="R186" s="92">
        <v>45720</v>
      </c>
      <c r="S186" s="114" t="s">
        <v>20</v>
      </c>
      <c r="T186" s="89">
        <v>0</v>
      </c>
      <c r="W186" s="89" t="s">
        <v>110</v>
      </c>
      <c r="X186" s="89" t="s">
        <v>117</v>
      </c>
      <c r="Y186" s="94">
        <v>45720</v>
      </c>
      <c r="Z186" s="95" t="s">
        <v>20</v>
      </c>
      <c r="AA186" s="89">
        <v>0</v>
      </c>
    </row>
    <row r="187" spans="2:27" x14ac:dyDescent="0.3">
      <c r="B187" s="89" t="s">
        <v>110</v>
      </c>
      <c r="C187" s="89" t="s">
        <v>117</v>
      </c>
      <c r="D187" s="94">
        <v>45720</v>
      </c>
      <c r="E187" s="95" t="s">
        <v>95</v>
      </c>
      <c r="F187" s="89">
        <v>0</v>
      </c>
      <c r="I187" s="89" t="s">
        <v>110</v>
      </c>
      <c r="J187" s="89" t="s">
        <v>117</v>
      </c>
      <c r="K187" s="94">
        <v>45720</v>
      </c>
      <c r="L187" s="95" t="s">
        <v>95</v>
      </c>
      <c r="M187" s="89">
        <v>0</v>
      </c>
      <c r="P187" s="87" t="s">
        <v>110</v>
      </c>
      <c r="Q187" s="87" t="s">
        <v>117</v>
      </c>
      <c r="R187" s="93">
        <v>45720</v>
      </c>
      <c r="S187" s="115" t="s">
        <v>95</v>
      </c>
      <c r="T187" s="89">
        <v>0</v>
      </c>
      <c r="W187" s="89" t="s">
        <v>110</v>
      </c>
      <c r="X187" s="89" t="s">
        <v>117</v>
      </c>
      <c r="Y187" s="94">
        <v>45720</v>
      </c>
      <c r="Z187" s="95" t="s">
        <v>95</v>
      </c>
      <c r="AA187" s="89">
        <v>0</v>
      </c>
    </row>
    <row r="188" spans="2:27" x14ac:dyDescent="0.3">
      <c r="B188" s="89" t="s">
        <v>110</v>
      </c>
      <c r="C188" s="89" t="s">
        <v>117</v>
      </c>
      <c r="D188" s="94">
        <v>45720</v>
      </c>
      <c r="E188" s="95" t="s">
        <v>100</v>
      </c>
      <c r="F188" s="89">
        <v>0</v>
      </c>
      <c r="I188" s="89" t="s">
        <v>110</v>
      </c>
      <c r="J188" s="89" t="s">
        <v>117</v>
      </c>
      <c r="K188" s="94">
        <v>45720</v>
      </c>
      <c r="L188" s="95" t="s">
        <v>100</v>
      </c>
      <c r="M188" s="89">
        <v>0</v>
      </c>
      <c r="P188" s="86" t="s">
        <v>110</v>
      </c>
      <c r="Q188" s="86" t="s">
        <v>117</v>
      </c>
      <c r="R188" s="92">
        <v>45720</v>
      </c>
      <c r="S188" s="114" t="s">
        <v>100</v>
      </c>
      <c r="T188" s="89">
        <v>0</v>
      </c>
      <c r="W188" s="89" t="s">
        <v>110</v>
      </c>
      <c r="X188" s="89" t="s">
        <v>117</v>
      </c>
      <c r="Y188" s="94">
        <v>45720</v>
      </c>
      <c r="Z188" s="95" t="s">
        <v>100</v>
      </c>
      <c r="AA188" s="89">
        <v>0</v>
      </c>
    </row>
    <row r="189" spans="2:27" x14ac:dyDescent="0.3">
      <c r="B189" s="89" t="s">
        <v>110</v>
      </c>
      <c r="C189" s="89" t="s">
        <v>117</v>
      </c>
      <c r="D189" s="94">
        <v>45720</v>
      </c>
      <c r="E189" s="95" t="s">
        <v>103</v>
      </c>
      <c r="F189" s="89">
        <v>0</v>
      </c>
      <c r="I189" s="89" t="s">
        <v>110</v>
      </c>
      <c r="J189" s="89" t="s">
        <v>117</v>
      </c>
      <c r="K189" s="94">
        <v>45720</v>
      </c>
      <c r="L189" s="95" t="s">
        <v>103</v>
      </c>
      <c r="M189" s="89">
        <v>0</v>
      </c>
      <c r="P189" s="87" t="s">
        <v>110</v>
      </c>
      <c r="Q189" s="87" t="s">
        <v>117</v>
      </c>
      <c r="R189" s="93">
        <v>45720</v>
      </c>
      <c r="S189" s="115" t="s">
        <v>103</v>
      </c>
      <c r="T189" s="89">
        <v>0</v>
      </c>
      <c r="W189" s="89" t="s">
        <v>110</v>
      </c>
      <c r="X189" s="89" t="s">
        <v>117</v>
      </c>
      <c r="Y189" s="94">
        <v>45720</v>
      </c>
      <c r="Z189" s="95" t="s">
        <v>103</v>
      </c>
      <c r="AA189" s="89">
        <v>0</v>
      </c>
    </row>
    <row r="190" spans="2:27" x14ac:dyDescent="0.3">
      <c r="B190" s="89" t="s">
        <v>110</v>
      </c>
      <c r="C190" s="89" t="s">
        <v>117</v>
      </c>
      <c r="D190" s="94">
        <v>45720</v>
      </c>
      <c r="E190" s="95" t="s">
        <v>97</v>
      </c>
      <c r="F190" s="89">
        <v>0</v>
      </c>
      <c r="I190" s="89" t="s">
        <v>110</v>
      </c>
      <c r="J190" s="89" t="s">
        <v>117</v>
      </c>
      <c r="K190" s="94">
        <v>45720</v>
      </c>
      <c r="L190" s="95" t="s">
        <v>97</v>
      </c>
      <c r="M190" s="89">
        <v>0</v>
      </c>
      <c r="P190" s="86" t="s">
        <v>110</v>
      </c>
      <c r="Q190" s="86" t="s">
        <v>117</v>
      </c>
      <c r="R190" s="92">
        <v>45720</v>
      </c>
      <c r="S190" s="114" t="s">
        <v>97</v>
      </c>
      <c r="T190" s="89">
        <v>0</v>
      </c>
      <c r="W190" s="89" t="s">
        <v>110</v>
      </c>
      <c r="X190" s="89" t="s">
        <v>117</v>
      </c>
      <c r="Y190" s="94">
        <v>45720</v>
      </c>
      <c r="Z190" s="95" t="s">
        <v>97</v>
      </c>
      <c r="AA190" s="89">
        <v>0</v>
      </c>
    </row>
    <row r="191" spans="2:27" x14ac:dyDescent="0.3">
      <c r="B191" s="89" t="s">
        <v>110</v>
      </c>
      <c r="C191" s="89" t="s">
        <v>117</v>
      </c>
      <c r="D191" s="94">
        <v>45720</v>
      </c>
      <c r="E191" s="95" t="s">
        <v>96</v>
      </c>
      <c r="F191" s="89">
        <v>0</v>
      </c>
      <c r="I191" s="89" t="s">
        <v>110</v>
      </c>
      <c r="J191" s="89" t="s">
        <v>117</v>
      </c>
      <c r="K191" s="94">
        <v>45720</v>
      </c>
      <c r="L191" s="95" t="s">
        <v>96</v>
      </c>
      <c r="M191" s="89">
        <v>0</v>
      </c>
      <c r="P191" s="87" t="s">
        <v>110</v>
      </c>
      <c r="Q191" s="87" t="s">
        <v>117</v>
      </c>
      <c r="R191" s="93">
        <v>45720</v>
      </c>
      <c r="S191" s="115" t="s">
        <v>96</v>
      </c>
      <c r="T191" s="89">
        <v>0</v>
      </c>
      <c r="W191" s="89" t="s">
        <v>110</v>
      </c>
      <c r="X191" s="89" t="s">
        <v>117</v>
      </c>
      <c r="Y191" s="94">
        <v>45720</v>
      </c>
      <c r="Z191" s="95" t="s">
        <v>96</v>
      </c>
      <c r="AA191" s="89">
        <v>0</v>
      </c>
    </row>
    <row r="192" spans="2:27" x14ac:dyDescent="0.3">
      <c r="B192" s="89" t="s">
        <v>110</v>
      </c>
      <c r="C192" s="89" t="s">
        <v>117</v>
      </c>
      <c r="D192" s="94">
        <v>45720</v>
      </c>
      <c r="E192" s="96" t="s">
        <v>161</v>
      </c>
      <c r="F192" s="89">
        <v>0</v>
      </c>
      <c r="I192" s="89" t="s">
        <v>110</v>
      </c>
      <c r="J192" s="89" t="s">
        <v>117</v>
      </c>
      <c r="K192" s="94">
        <v>45720</v>
      </c>
      <c r="L192" s="95" t="s">
        <v>161</v>
      </c>
      <c r="M192" s="89">
        <v>0.9</v>
      </c>
      <c r="P192" s="86" t="s">
        <v>110</v>
      </c>
      <c r="Q192" s="86" t="s">
        <v>117</v>
      </c>
      <c r="R192" s="92">
        <v>45720</v>
      </c>
      <c r="S192" s="114" t="s">
        <v>161</v>
      </c>
      <c r="T192" s="89">
        <v>0</v>
      </c>
      <c r="W192" s="89" t="s">
        <v>110</v>
      </c>
      <c r="X192" s="89" t="s">
        <v>117</v>
      </c>
      <c r="Y192" s="94">
        <v>45720</v>
      </c>
      <c r="Z192" s="95" t="s">
        <v>161</v>
      </c>
      <c r="AA192" s="89">
        <v>0</v>
      </c>
    </row>
    <row r="193" spans="2:27" x14ac:dyDescent="0.3">
      <c r="B193" s="89" t="s">
        <v>110</v>
      </c>
      <c r="C193" s="89" t="s">
        <v>117</v>
      </c>
      <c r="D193" s="94">
        <v>45721</v>
      </c>
      <c r="E193" s="95" t="s">
        <v>93</v>
      </c>
      <c r="F193" s="89">
        <v>43</v>
      </c>
      <c r="I193" s="89" t="s">
        <v>110</v>
      </c>
      <c r="J193" s="89" t="s">
        <v>117</v>
      </c>
      <c r="K193" s="94">
        <v>45721</v>
      </c>
      <c r="L193" s="95" t="s">
        <v>93</v>
      </c>
      <c r="M193" s="89">
        <v>0</v>
      </c>
      <c r="P193" s="87" t="s">
        <v>110</v>
      </c>
      <c r="Q193" s="87" t="s">
        <v>117</v>
      </c>
      <c r="R193" s="93">
        <v>45721</v>
      </c>
      <c r="S193" s="115" t="s">
        <v>93</v>
      </c>
      <c r="T193" s="89">
        <v>0</v>
      </c>
      <c r="W193" s="89" t="s">
        <v>110</v>
      </c>
      <c r="X193" s="89" t="s">
        <v>117</v>
      </c>
      <c r="Y193" s="94">
        <v>45721</v>
      </c>
      <c r="Z193" s="95" t="s">
        <v>93</v>
      </c>
      <c r="AA193" s="89">
        <v>33</v>
      </c>
    </row>
    <row r="194" spans="2:27" x14ac:dyDescent="0.3">
      <c r="B194" s="89" t="s">
        <v>110</v>
      </c>
      <c r="C194" s="89" t="s">
        <v>117</v>
      </c>
      <c r="D194" s="94">
        <v>45721</v>
      </c>
      <c r="E194" s="95" t="s">
        <v>17</v>
      </c>
      <c r="F194" s="89">
        <v>0</v>
      </c>
      <c r="I194" s="89" t="s">
        <v>110</v>
      </c>
      <c r="J194" s="89" t="s">
        <v>117</v>
      </c>
      <c r="K194" s="94">
        <v>45721</v>
      </c>
      <c r="L194" s="95" t="s">
        <v>17</v>
      </c>
      <c r="M194" s="89">
        <v>5.4</v>
      </c>
      <c r="P194" s="86" t="s">
        <v>110</v>
      </c>
      <c r="Q194" s="86" t="s">
        <v>117</v>
      </c>
      <c r="R194" s="92">
        <v>45721</v>
      </c>
      <c r="S194" s="114" t="s">
        <v>17</v>
      </c>
      <c r="T194" s="89">
        <v>0</v>
      </c>
      <c r="W194" s="89" t="s">
        <v>110</v>
      </c>
      <c r="X194" s="89" t="s">
        <v>117</v>
      </c>
      <c r="Y194" s="94">
        <v>45721</v>
      </c>
      <c r="Z194" s="95" t="s">
        <v>17</v>
      </c>
      <c r="AA194" s="89">
        <v>0</v>
      </c>
    </row>
    <row r="195" spans="2:27" x14ac:dyDescent="0.3">
      <c r="B195" s="89" t="s">
        <v>110</v>
      </c>
      <c r="C195" s="89" t="s">
        <v>117</v>
      </c>
      <c r="D195" s="94">
        <v>45721</v>
      </c>
      <c r="E195" s="95" t="s">
        <v>92</v>
      </c>
      <c r="F195" s="89">
        <v>0</v>
      </c>
      <c r="I195" s="89" t="s">
        <v>110</v>
      </c>
      <c r="J195" s="89" t="s">
        <v>117</v>
      </c>
      <c r="K195" s="94">
        <v>45721</v>
      </c>
      <c r="L195" s="95" t="s">
        <v>92</v>
      </c>
      <c r="M195" s="89">
        <v>0</v>
      </c>
      <c r="P195" s="87" t="s">
        <v>110</v>
      </c>
      <c r="Q195" s="87" t="s">
        <v>117</v>
      </c>
      <c r="R195" s="93">
        <v>45721</v>
      </c>
      <c r="S195" s="115" t="s">
        <v>92</v>
      </c>
      <c r="T195" s="89">
        <v>0</v>
      </c>
      <c r="W195" s="89" t="s">
        <v>110</v>
      </c>
      <c r="X195" s="89" t="s">
        <v>117</v>
      </c>
      <c r="Y195" s="94">
        <v>45721</v>
      </c>
      <c r="Z195" s="95" t="s">
        <v>92</v>
      </c>
      <c r="AA195" s="89">
        <v>0</v>
      </c>
    </row>
    <row r="196" spans="2:27" x14ac:dyDescent="0.3">
      <c r="B196" s="89" t="s">
        <v>110</v>
      </c>
      <c r="C196" s="89" t="s">
        <v>117</v>
      </c>
      <c r="D196" s="94">
        <v>45721</v>
      </c>
      <c r="E196" s="95" t="s">
        <v>16</v>
      </c>
      <c r="F196" s="89">
        <v>0</v>
      </c>
      <c r="I196" s="89" t="s">
        <v>110</v>
      </c>
      <c r="J196" s="89" t="s">
        <v>117</v>
      </c>
      <c r="K196" s="94">
        <v>45721</v>
      </c>
      <c r="L196" s="95" t="s">
        <v>16</v>
      </c>
      <c r="M196" s="89">
        <v>5.4</v>
      </c>
      <c r="P196" s="86" t="s">
        <v>110</v>
      </c>
      <c r="Q196" s="86" t="s">
        <v>117</v>
      </c>
      <c r="R196" s="92">
        <v>45721</v>
      </c>
      <c r="S196" s="114" t="s">
        <v>16</v>
      </c>
      <c r="T196" s="89">
        <v>0</v>
      </c>
      <c r="W196" s="89" t="s">
        <v>110</v>
      </c>
      <c r="X196" s="89" t="s">
        <v>117</v>
      </c>
      <c r="Y196" s="94">
        <v>45721</v>
      </c>
      <c r="Z196" s="95" t="s">
        <v>16</v>
      </c>
      <c r="AA196" s="89">
        <v>0</v>
      </c>
    </row>
    <row r="197" spans="2:27" x14ac:dyDescent="0.3">
      <c r="B197" s="89" t="s">
        <v>110</v>
      </c>
      <c r="C197" s="89" t="s">
        <v>117</v>
      </c>
      <c r="D197" s="94">
        <v>45721</v>
      </c>
      <c r="E197" s="95" t="s">
        <v>20</v>
      </c>
      <c r="F197" s="89">
        <v>0</v>
      </c>
      <c r="I197" s="89" t="s">
        <v>110</v>
      </c>
      <c r="J197" s="89" t="s">
        <v>117</v>
      </c>
      <c r="K197" s="94">
        <v>45721</v>
      </c>
      <c r="L197" s="95" t="s">
        <v>20</v>
      </c>
      <c r="M197" s="89">
        <v>10.8</v>
      </c>
      <c r="P197" s="87" t="s">
        <v>110</v>
      </c>
      <c r="Q197" s="87" t="s">
        <v>117</v>
      </c>
      <c r="R197" s="93">
        <v>45721</v>
      </c>
      <c r="S197" s="115" t="s">
        <v>20</v>
      </c>
      <c r="T197" s="89">
        <v>0</v>
      </c>
      <c r="W197" s="89" t="s">
        <v>110</v>
      </c>
      <c r="X197" s="89" t="s">
        <v>117</v>
      </c>
      <c r="Y197" s="94">
        <v>45721</v>
      </c>
      <c r="Z197" s="95" t="s">
        <v>20</v>
      </c>
      <c r="AA197" s="89">
        <v>0</v>
      </c>
    </row>
    <row r="198" spans="2:27" x14ac:dyDescent="0.3">
      <c r="B198" s="89" t="s">
        <v>110</v>
      </c>
      <c r="C198" s="89" t="s">
        <v>117</v>
      </c>
      <c r="D198" s="94">
        <v>45721</v>
      </c>
      <c r="E198" s="95" t="s">
        <v>95</v>
      </c>
      <c r="F198" s="89">
        <v>0</v>
      </c>
      <c r="I198" s="89" t="s">
        <v>110</v>
      </c>
      <c r="J198" s="89" t="s">
        <v>117</v>
      </c>
      <c r="K198" s="94">
        <v>45721</v>
      </c>
      <c r="L198" s="95" t="s">
        <v>95</v>
      </c>
      <c r="M198" s="89">
        <v>0</v>
      </c>
      <c r="P198" s="86" t="s">
        <v>110</v>
      </c>
      <c r="Q198" s="86" t="s">
        <v>117</v>
      </c>
      <c r="R198" s="92">
        <v>45721</v>
      </c>
      <c r="S198" s="114" t="s">
        <v>95</v>
      </c>
      <c r="T198" s="89">
        <v>0</v>
      </c>
      <c r="W198" s="89" t="s">
        <v>110</v>
      </c>
      <c r="X198" s="89" t="s">
        <v>117</v>
      </c>
      <c r="Y198" s="94">
        <v>45721</v>
      </c>
      <c r="Z198" s="95" t="s">
        <v>95</v>
      </c>
      <c r="AA198" s="89">
        <v>0</v>
      </c>
    </row>
    <row r="199" spans="2:27" x14ac:dyDescent="0.3">
      <c r="B199" s="89" t="s">
        <v>110</v>
      </c>
      <c r="C199" s="89" t="s">
        <v>117</v>
      </c>
      <c r="D199" s="94">
        <v>45721</v>
      </c>
      <c r="E199" s="95" t="s">
        <v>100</v>
      </c>
      <c r="F199" s="89">
        <v>0</v>
      </c>
      <c r="I199" s="89" t="s">
        <v>110</v>
      </c>
      <c r="J199" s="89" t="s">
        <v>117</v>
      </c>
      <c r="K199" s="94">
        <v>45721</v>
      </c>
      <c r="L199" s="95" t="s">
        <v>100</v>
      </c>
      <c r="M199" s="89">
        <v>5.4</v>
      </c>
      <c r="P199" s="87" t="s">
        <v>110</v>
      </c>
      <c r="Q199" s="87" t="s">
        <v>117</v>
      </c>
      <c r="R199" s="93">
        <v>45721</v>
      </c>
      <c r="S199" s="115" t="s">
        <v>100</v>
      </c>
      <c r="T199" s="89">
        <v>0</v>
      </c>
      <c r="W199" s="89" t="s">
        <v>110</v>
      </c>
      <c r="X199" s="89" t="s">
        <v>117</v>
      </c>
      <c r="Y199" s="94">
        <v>45721</v>
      </c>
      <c r="Z199" s="95" t="s">
        <v>100</v>
      </c>
      <c r="AA199" s="89">
        <v>0</v>
      </c>
    </row>
    <row r="200" spans="2:27" x14ac:dyDescent="0.3">
      <c r="B200" s="89" t="s">
        <v>110</v>
      </c>
      <c r="C200" s="89" t="s">
        <v>117</v>
      </c>
      <c r="D200" s="94">
        <v>45721</v>
      </c>
      <c r="E200" s="95" t="s">
        <v>103</v>
      </c>
      <c r="F200" s="89">
        <v>0</v>
      </c>
      <c r="I200" s="89" t="s">
        <v>110</v>
      </c>
      <c r="J200" s="89" t="s">
        <v>117</v>
      </c>
      <c r="K200" s="94">
        <v>45721</v>
      </c>
      <c r="L200" s="95" t="s">
        <v>103</v>
      </c>
      <c r="M200" s="89">
        <v>0</v>
      </c>
      <c r="P200" s="86" t="s">
        <v>110</v>
      </c>
      <c r="Q200" s="86" t="s">
        <v>117</v>
      </c>
      <c r="R200" s="92">
        <v>45721</v>
      </c>
      <c r="S200" s="114" t="s">
        <v>103</v>
      </c>
      <c r="T200" s="89">
        <v>0</v>
      </c>
      <c r="W200" s="89" t="s">
        <v>110</v>
      </c>
      <c r="X200" s="89" t="s">
        <v>117</v>
      </c>
      <c r="Y200" s="94">
        <v>45721</v>
      </c>
      <c r="Z200" s="95" t="s">
        <v>103</v>
      </c>
      <c r="AA200" s="89">
        <v>0</v>
      </c>
    </row>
    <row r="201" spans="2:27" x14ac:dyDescent="0.3">
      <c r="B201" s="89" t="s">
        <v>110</v>
      </c>
      <c r="C201" s="89" t="s">
        <v>117</v>
      </c>
      <c r="D201" s="94">
        <v>45721</v>
      </c>
      <c r="E201" s="95" t="s">
        <v>97</v>
      </c>
      <c r="F201" s="89">
        <v>0</v>
      </c>
      <c r="I201" s="89" t="s">
        <v>110</v>
      </c>
      <c r="J201" s="89" t="s">
        <v>117</v>
      </c>
      <c r="K201" s="94">
        <v>45721</v>
      </c>
      <c r="L201" s="95" t="s">
        <v>97</v>
      </c>
      <c r="M201" s="89">
        <v>0</v>
      </c>
      <c r="P201" s="87" t="s">
        <v>110</v>
      </c>
      <c r="Q201" s="87" t="s">
        <v>117</v>
      </c>
      <c r="R201" s="93">
        <v>45721</v>
      </c>
      <c r="S201" s="115" t="s">
        <v>97</v>
      </c>
      <c r="T201" s="89">
        <v>0</v>
      </c>
      <c r="W201" s="89" t="s">
        <v>110</v>
      </c>
      <c r="X201" s="89" t="s">
        <v>117</v>
      </c>
      <c r="Y201" s="94">
        <v>45721</v>
      </c>
      <c r="Z201" s="95" t="s">
        <v>97</v>
      </c>
      <c r="AA201" s="89">
        <v>0</v>
      </c>
    </row>
    <row r="202" spans="2:27" x14ac:dyDescent="0.3">
      <c r="B202" s="89" t="s">
        <v>110</v>
      </c>
      <c r="C202" s="89" t="s">
        <v>117</v>
      </c>
      <c r="D202" s="94">
        <v>45721</v>
      </c>
      <c r="E202" s="95" t="s">
        <v>96</v>
      </c>
      <c r="F202" s="89">
        <v>0</v>
      </c>
      <c r="I202" s="89" t="s">
        <v>110</v>
      </c>
      <c r="J202" s="89" t="s">
        <v>117</v>
      </c>
      <c r="K202" s="94">
        <v>45721</v>
      </c>
      <c r="L202" s="95" t="s">
        <v>96</v>
      </c>
      <c r="M202" s="89">
        <v>0</v>
      </c>
      <c r="P202" s="86" t="s">
        <v>110</v>
      </c>
      <c r="Q202" s="86" t="s">
        <v>117</v>
      </c>
      <c r="R202" s="92">
        <v>45721</v>
      </c>
      <c r="S202" s="114" t="s">
        <v>96</v>
      </c>
      <c r="T202" s="89">
        <v>0</v>
      </c>
      <c r="W202" s="89" t="s">
        <v>110</v>
      </c>
      <c r="X202" s="89" t="s">
        <v>117</v>
      </c>
      <c r="Y202" s="94">
        <v>45721</v>
      </c>
      <c r="Z202" s="95" t="s">
        <v>96</v>
      </c>
      <c r="AA202" s="89">
        <v>0</v>
      </c>
    </row>
    <row r="203" spans="2:27" x14ac:dyDescent="0.3">
      <c r="B203" s="89" t="s">
        <v>110</v>
      </c>
      <c r="C203" s="89" t="s">
        <v>117</v>
      </c>
      <c r="D203" s="94">
        <v>45721</v>
      </c>
      <c r="E203" s="96" t="s">
        <v>161</v>
      </c>
      <c r="F203" s="89">
        <v>0</v>
      </c>
      <c r="I203" s="89" t="s">
        <v>110</v>
      </c>
      <c r="J203" s="89" t="s">
        <v>117</v>
      </c>
      <c r="K203" s="94">
        <v>45721</v>
      </c>
      <c r="L203" s="95" t="s">
        <v>161</v>
      </c>
      <c r="M203" s="89">
        <v>0</v>
      </c>
      <c r="P203" s="87" t="s">
        <v>110</v>
      </c>
      <c r="Q203" s="87" t="s">
        <v>117</v>
      </c>
      <c r="R203" s="93">
        <v>45721</v>
      </c>
      <c r="S203" s="115" t="s">
        <v>161</v>
      </c>
      <c r="T203" s="89">
        <v>0</v>
      </c>
      <c r="W203" s="89" t="s">
        <v>110</v>
      </c>
      <c r="X203" s="89" t="s">
        <v>117</v>
      </c>
      <c r="Y203" s="94">
        <v>45721</v>
      </c>
      <c r="Z203" s="95" t="s">
        <v>161</v>
      </c>
      <c r="AA203" s="89">
        <v>0</v>
      </c>
    </row>
    <row r="204" spans="2:27" x14ac:dyDescent="0.3">
      <c r="B204" s="89" t="s">
        <v>110</v>
      </c>
      <c r="C204" s="89" t="s">
        <v>117</v>
      </c>
      <c r="D204" s="94">
        <v>45722</v>
      </c>
      <c r="E204" s="95" t="s">
        <v>93</v>
      </c>
      <c r="F204" s="89">
        <v>0</v>
      </c>
      <c r="I204" s="89" t="s">
        <v>110</v>
      </c>
      <c r="J204" s="89" t="s">
        <v>117</v>
      </c>
      <c r="K204" s="94">
        <v>45722</v>
      </c>
      <c r="L204" s="95" t="s">
        <v>93</v>
      </c>
      <c r="M204" s="89">
        <v>10.8</v>
      </c>
      <c r="P204" s="86" t="s">
        <v>110</v>
      </c>
      <c r="Q204" s="86" t="s">
        <v>117</v>
      </c>
      <c r="R204" s="92">
        <v>45722</v>
      </c>
      <c r="S204" s="114" t="s">
        <v>93</v>
      </c>
      <c r="T204" s="89">
        <v>0</v>
      </c>
      <c r="W204" s="89" t="s">
        <v>110</v>
      </c>
      <c r="X204" s="89" t="s">
        <v>117</v>
      </c>
      <c r="Y204" s="94">
        <v>45722</v>
      </c>
      <c r="Z204" s="95" t="s">
        <v>93</v>
      </c>
      <c r="AA204" s="89">
        <v>59</v>
      </c>
    </row>
    <row r="205" spans="2:27" x14ac:dyDescent="0.3">
      <c r="B205" s="89" t="s">
        <v>110</v>
      </c>
      <c r="C205" s="89" t="s">
        <v>117</v>
      </c>
      <c r="D205" s="94">
        <v>45722</v>
      </c>
      <c r="E205" s="95" t="s">
        <v>17</v>
      </c>
      <c r="F205" s="89">
        <v>0</v>
      </c>
      <c r="I205" s="89" t="s">
        <v>110</v>
      </c>
      <c r="J205" s="89" t="s">
        <v>117</v>
      </c>
      <c r="K205" s="94">
        <v>45722</v>
      </c>
      <c r="L205" s="95" t="s">
        <v>17</v>
      </c>
      <c r="M205" s="89">
        <v>0</v>
      </c>
      <c r="P205" s="87" t="s">
        <v>110</v>
      </c>
      <c r="Q205" s="87" t="s">
        <v>117</v>
      </c>
      <c r="R205" s="93">
        <v>45722</v>
      </c>
      <c r="S205" s="115" t="s">
        <v>17</v>
      </c>
      <c r="T205" s="89">
        <v>0</v>
      </c>
      <c r="W205" s="89" t="s">
        <v>110</v>
      </c>
      <c r="X205" s="89" t="s">
        <v>117</v>
      </c>
      <c r="Y205" s="94">
        <v>45722</v>
      </c>
      <c r="Z205" s="95" t="s">
        <v>17</v>
      </c>
      <c r="AA205" s="89">
        <v>0</v>
      </c>
    </row>
    <row r="206" spans="2:27" x14ac:dyDescent="0.3">
      <c r="B206" s="89" t="s">
        <v>110</v>
      </c>
      <c r="C206" s="89" t="s">
        <v>117</v>
      </c>
      <c r="D206" s="94">
        <v>45722</v>
      </c>
      <c r="E206" s="95" t="s">
        <v>92</v>
      </c>
      <c r="F206" s="89">
        <v>0</v>
      </c>
      <c r="I206" s="89" t="s">
        <v>110</v>
      </c>
      <c r="J206" s="89" t="s">
        <v>117</v>
      </c>
      <c r="K206" s="94">
        <v>45722</v>
      </c>
      <c r="L206" s="95" t="s">
        <v>92</v>
      </c>
      <c r="M206" s="89">
        <v>0</v>
      </c>
      <c r="P206" s="86" t="s">
        <v>110</v>
      </c>
      <c r="Q206" s="86" t="s">
        <v>117</v>
      </c>
      <c r="R206" s="92">
        <v>45722</v>
      </c>
      <c r="S206" s="114" t="s">
        <v>92</v>
      </c>
      <c r="T206" s="89">
        <v>0</v>
      </c>
      <c r="W206" s="89" t="s">
        <v>110</v>
      </c>
      <c r="X206" s="89" t="s">
        <v>117</v>
      </c>
      <c r="Y206" s="94">
        <v>45722</v>
      </c>
      <c r="Z206" s="95" t="s">
        <v>92</v>
      </c>
      <c r="AA206" s="89">
        <v>0</v>
      </c>
    </row>
    <row r="207" spans="2:27" x14ac:dyDescent="0.3">
      <c r="B207" s="89" t="s">
        <v>110</v>
      </c>
      <c r="C207" s="89" t="s">
        <v>117</v>
      </c>
      <c r="D207" s="94">
        <v>45722</v>
      </c>
      <c r="E207" s="95" t="s">
        <v>16</v>
      </c>
      <c r="F207" s="89">
        <v>0</v>
      </c>
      <c r="I207" s="89" t="s">
        <v>110</v>
      </c>
      <c r="J207" s="89" t="s">
        <v>117</v>
      </c>
      <c r="K207" s="94">
        <v>45722</v>
      </c>
      <c r="L207" s="95" t="s">
        <v>16</v>
      </c>
      <c r="M207" s="89">
        <v>0</v>
      </c>
      <c r="P207" s="87" t="s">
        <v>110</v>
      </c>
      <c r="Q207" s="87" t="s">
        <v>117</v>
      </c>
      <c r="R207" s="93">
        <v>45722</v>
      </c>
      <c r="S207" s="115" t="s">
        <v>16</v>
      </c>
      <c r="T207" s="89">
        <v>0</v>
      </c>
      <c r="W207" s="89" t="s">
        <v>110</v>
      </c>
      <c r="X207" s="89" t="s">
        <v>117</v>
      </c>
      <c r="Y207" s="94">
        <v>45722</v>
      </c>
      <c r="Z207" s="95" t="s">
        <v>16</v>
      </c>
      <c r="AA207" s="89">
        <v>0</v>
      </c>
    </row>
    <row r="208" spans="2:27" x14ac:dyDescent="0.3">
      <c r="B208" s="89" t="s">
        <v>110</v>
      </c>
      <c r="C208" s="89" t="s">
        <v>117</v>
      </c>
      <c r="D208" s="94">
        <v>45722</v>
      </c>
      <c r="E208" s="95" t="s">
        <v>20</v>
      </c>
      <c r="F208" s="89">
        <v>0</v>
      </c>
      <c r="I208" s="89" t="s">
        <v>110</v>
      </c>
      <c r="J208" s="89" t="s">
        <v>117</v>
      </c>
      <c r="K208" s="94">
        <v>45722</v>
      </c>
      <c r="L208" s="95" t="s">
        <v>20</v>
      </c>
      <c r="M208" s="89">
        <v>0</v>
      </c>
      <c r="P208" s="86" t="s">
        <v>110</v>
      </c>
      <c r="Q208" s="86" t="s">
        <v>117</v>
      </c>
      <c r="R208" s="92">
        <v>45722</v>
      </c>
      <c r="S208" s="114" t="s">
        <v>20</v>
      </c>
      <c r="T208" s="89">
        <v>0</v>
      </c>
      <c r="W208" s="89" t="s">
        <v>110</v>
      </c>
      <c r="X208" s="89" t="s">
        <v>117</v>
      </c>
      <c r="Y208" s="94">
        <v>45722</v>
      </c>
      <c r="Z208" s="95" t="s">
        <v>20</v>
      </c>
      <c r="AA208" s="89">
        <v>0</v>
      </c>
    </row>
    <row r="209" spans="2:27" x14ac:dyDescent="0.3">
      <c r="B209" s="89" t="s">
        <v>110</v>
      </c>
      <c r="C209" s="89" t="s">
        <v>117</v>
      </c>
      <c r="D209" s="94">
        <v>45722</v>
      </c>
      <c r="E209" s="95" t="s">
        <v>95</v>
      </c>
      <c r="F209" s="89">
        <v>0</v>
      </c>
      <c r="I209" s="89" t="s">
        <v>110</v>
      </c>
      <c r="J209" s="89" t="s">
        <v>117</v>
      </c>
      <c r="K209" s="94">
        <v>45722</v>
      </c>
      <c r="L209" s="95" t="s">
        <v>95</v>
      </c>
      <c r="M209" s="89">
        <v>0</v>
      </c>
      <c r="P209" s="87" t="s">
        <v>110</v>
      </c>
      <c r="Q209" s="87" t="s">
        <v>117</v>
      </c>
      <c r="R209" s="93">
        <v>45722</v>
      </c>
      <c r="S209" s="115" t="s">
        <v>95</v>
      </c>
      <c r="T209" s="89">
        <v>0</v>
      </c>
      <c r="W209" s="89" t="s">
        <v>110</v>
      </c>
      <c r="X209" s="89" t="s">
        <v>117</v>
      </c>
      <c r="Y209" s="94">
        <v>45722</v>
      </c>
      <c r="Z209" s="95" t="s">
        <v>95</v>
      </c>
      <c r="AA209" s="89">
        <v>0</v>
      </c>
    </row>
    <row r="210" spans="2:27" x14ac:dyDescent="0.3">
      <c r="B210" s="89" t="s">
        <v>110</v>
      </c>
      <c r="C210" s="89" t="s">
        <v>117</v>
      </c>
      <c r="D210" s="94">
        <v>45722</v>
      </c>
      <c r="E210" s="95" t="s">
        <v>100</v>
      </c>
      <c r="F210" s="89">
        <v>0</v>
      </c>
      <c r="I210" s="89" t="s">
        <v>110</v>
      </c>
      <c r="J210" s="89" t="s">
        <v>117</v>
      </c>
      <c r="K210" s="94">
        <v>45722</v>
      </c>
      <c r="L210" s="95" t="s">
        <v>100</v>
      </c>
      <c r="M210" s="89">
        <v>9.6</v>
      </c>
      <c r="P210" s="86" t="s">
        <v>110</v>
      </c>
      <c r="Q210" s="86" t="s">
        <v>117</v>
      </c>
      <c r="R210" s="92">
        <v>45722</v>
      </c>
      <c r="S210" s="114" t="s">
        <v>100</v>
      </c>
      <c r="T210" s="89">
        <v>0</v>
      </c>
      <c r="W210" s="89" t="s">
        <v>110</v>
      </c>
      <c r="X210" s="89" t="s">
        <v>117</v>
      </c>
      <c r="Y210" s="94">
        <v>45722</v>
      </c>
      <c r="Z210" s="95" t="s">
        <v>100</v>
      </c>
      <c r="AA210" s="89">
        <v>0</v>
      </c>
    </row>
    <row r="211" spans="2:27" x14ac:dyDescent="0.3">
      <c r="B211" s="89" t="s">
        <v>110</v>
      </c>
      <c r="C211" s="89" t="s">
        <v>117</v>
      </c>
      <c r="D211" s="94">
        <v>45722</v>
      </c>
      <c r="E211" s="95" t="s">
        <v>103</v>
      </c>
      <c r="F211" s="89">
        <v>0</v>
      </c>
      <c r="I211" s="89" t="s">
        <v>110</v>
      </c>
      <c r="J211" s="89" t="s">
        <v>117</v>
      </c>
      <c r="K211" s="94">
        <v>45722</v>
      </c>
      <c r="L211" s="95" t="s">
        <v>103</v>
      </c>
      <c r="M211" s="89">
        <v>12</v>
      </c>
      <c r="P211" s="87" t="s">
        <v>110</v>
      </c>
      <c r="Q211" s="87" t="s">
        <v>117</v>
      </c>
      <c r="R211" s="93">
        <v>45722</v>
      </c>
      <c r="S211" s="115" t="s">
        <v>103</v>
      </c>
      <c r="T211" s="89">
        <v>0</v>
      </c>
      <c r="W211" s="89" t="s">
        <v>110</v>
      </c>
      <c r="X211" s="89" t="s">
        <v>117</v>
      </c>
      <c r="Y211" s="94">
        <v>45722</v>
      </c>
      <c r="Z211" s="95" t="s">
        <v>103</v>
      </c>
      <c r="AA211" s="89">
        <v>0</v>
      </c>
    </row>
    <row r="212" spans="2:27" x14ac:dyDescent="0.3">
      <c r="B212" s="89" t="s">
        <v>110</v>
      </c>
      <c r="C212" s="89" t="s">
        <v>117</v>
      </c>
      <c r="D212" s="94">
        <v>45722</v>
      </c>
      <c r="E212" s="95" t="s">
        <v>97</v>
      </c>
      <c r="F212" s="89">
        <v>0</v>
      </c>
      <c r="I212" s="89" t="s">
        <v>110</v>
      </c>
      <c r="J212" s="89" t="s">
        <v>117</v>
      </c>
      <c r="K212" s="94">
        <v>45722</v>
      </c>
      <c r="L212" s="95" t="s">
        <v>97</v>
      </c>
      <c r="M212" s="89">
        <v>0</v>
      </c>
      <c r="P212" s="86" t="s">
        <v>110</v>
      </c>
      <c r="Q212" s="86" t="s">
        <v>117</v>
      </c>
      <c r="R212" s="92">
        <v>45722</v>
      </c>
      <c r="S212" s="114" t="s">
        <v>97</v>
      </c>
      <c r="T212" s="89">
        <v>0</v>
      </c>
      <c r="W212" s="89" t="s">
        <v>110</v>
      </c>
      <c r="X212" s="89" t="s">
        <v>117</v>
      </c>
      <c r="Y212" s="94">
        <v>45722</v>
      </c>
      <c r="Z212" s="95" t="s">
        <v>97</v>
      </c>
      <c r="AA212" s="89">
        <v>0</v>
      </c>
    </row>
    <row r="213" spans="2:27" x14ac:dyDescent="0.3">
      <c r="B213" s="89" t="s">
        <v>110</v>
      </c>
      <c r="C213" s="89" t="s">
        <v>117</v>
      </c>
      <c r="D213" s="94">
        <v>45722</v>
      </c>
      <c r="E213" s="95" t="s">
        <v>96</v>
      </c>
      <c r="F213" s="89">
        <v>0</v>
      </c>
      <c r="I213" s="89" t="s">
        <v>110</v>
      </c>
      <c r="J213" s="89" t="s">
        <v>117</v>
      </c>
      <c r="K213" s="94">
        <v>45722</v>
      </c>
      <c r="L213" s="95" t="s">
        <v>96</v>
      </c>
      <c r="M213" s="89">
        <v>0</v>
      </c>
      <c r="P213" s="87" t="s">
        <v>110</v>
      </c>
      <c r="Q213" s="87" t="s">
        <v>117</v>
      </c>
      <c r="R213" s="93">
        <v>45722</v>
      </c>
      <c r="S213" s="115" t="s">
        <v>96</v>
      </c>
      <c r="T213" s="89">
        <v>0</v>
      </c>
      <c r="W213" s="89" t="s">
        <v>110</v>
      </c>
      <c r="X213" s="89" t="s">
        <v>117</v>
      </c>
      <c r="Y213" s="94">
        <v>45722</v>
      </c>
      <c r="Z213" s="95" t="s">
        <v>96</v>
      </c>
      <c r="AA213" s="89">
        <v>0</v>
      </c>
    </row>
    <row r="214" spans="2:27" x14ac:dyDescent="0.3">
      <c r="B214" s="89" t="s">
        <v>110</v>
      </c>
      <c r="C214" s="89" t="s">
        <v>117</v>
      </c>
      <c r="D214" s="94">
        <v>45722</v>
      </c>
      <c r="E214" s="96" t="s">
        <v>161</v>
      </c>
      <c r="F214" s="89">
        <v>18</v>
      </c>
      <c r="I214" s="89" t="s">
        <v>110</v>
      </c>
      <c r="J214" s="89" t="s">
        <v>117</v>
      </c>
      <c r="K214" s="94">
        <v>45722</v>
      </c>
      <c r="L214" s="95" t="s">
        <v>161</v>
      </c>
      <c r="M214" s="89">
        <v>43.6</v>
      </c>
      <c r="P214" s="86" t="s">
        <v>110</v>
      </c>
      <c r="Q214" s="86" t="s">
        <v>117</v>
      </c>
      <c r="R214" s="92">
        <v>45722</v>
      </c>
      <c r="S214" s="114" t="s">
        <v>161</v>
      </c>
      <c r="T214" s="89">
        <v>0</v>
      </c>
      <c r="W214" s="89" t="s">
        <v>110</v>
      </c>
      <c r="X214" s="89" t="s">
        <v>117</v>
      </c>
      <c r="Y214" s="94">
        <v>45722</v>
      </c>
      <c r="Z214" s="95" t="s">
        <v>161</v>
      </c>
      <c r="AA214" s="89">
        <v>0</v>
      </c>
    </row>
    <row r="215" spans="2:27" x14ac:dyDescent="0.3">
      <c r="B215" s="89" t="s">
        <v>110</v>
      </c>
      <c r="C215" s="89" t="s">
        <v>118</v>
      </c>
      <c r="D215" s="94">
        <v>45726</v>
      </c>
      <c r="E215" s="95" t="s">
        <v>93</v>
      </c>
      <c r="F215" s="89">
        <v>0</v>
      </c>
      <c r="I215" s="89" t="s">
        <v>110</v>
      </c>
      <c r="J215" s="89" t="s">
        <v>118</v>
      </c>
      <c r="K215" s="94">
        <v>45726</v>
      </c>
      <c r="L215" s="95" t="s">
        <v>93</v>
      </c>
      <c r="M215" s="89">
        <v>6.3</v>
      </c>
      <c r="P215" s="87" t="s">
        <v>110</v>
      </c>
      <c r="Q215" s="87" t="s">
        <v>118</v>
      </c>
      <c r="R215" s="93">
        <v>45726</v>
      </c>
      <c r="S215" s="115" t="s">
        <v>93</v>
      </c>
      <c r="T215" s="89">
        <v>0</v>
      </c>
      <c r="W215" s="89" t="s">
        <v>110</v>
      </c>
      <c r="X215" s="89" t="s">
        <v>118</v>
      </c>
      <c r="Y215" s="94">
        <v>45726</v>
      </c>
      <c r="Z215" s="95" t="s">
        <v>93</v>
      </c>
      <c r="AA215" s="89">
        <v>11.3</v>
      </c>
    </row>
    <row r="216" spans="2:27" x14ac:dyDescent="0.3">
      <c r="B216" s="89" t="s">
        <v>110</v>
      </c>
      <c r="C216" s="89" t="s">
        <v>118</v>
      </c>
      <c r="D216" s="94">
        <v>45726</v>
      </c>
      <c r="E216" s="95" t="s">
        <v>17</v>
      </c>
      <c r="F216" s="89">
        <v>0</v>
      </c>
      <c r="I216" s="89" t="s">
        <v>110</v>
      </c>
      <c r="J216" s="89" t="s">
        <v>118</v>
      </c>
      <c r="K216" s="94">
        <v>45726</v>
      </c>
      <c r="L216" s="95" t="s">
        <v>17</v>
      </c>
      <c r="M216" s="89">
        <v>19</v>
      </c>
      <c r="P216" s="86" t="s">
        <v>110</v>
      </c>
      <c r="Q216" s="86" t="s">
        <v>118</v>
      </c>
      <c r="R216" s="92">
        <v>45726</v>
      </c>
      <c r="S216" s="114" t="s">
        <v>17</v>
      </c>
      <c r="T216" s="89">
        <v>0</v>
      </c>
      <c r="W216" s="89" t="s">
        <v>110</v>
      </c>
      <c r="X216" s="89" t="s">
        <v>118</v>
      </c>
      <c r="Y216" s="94">
        <v>45726</v>
      </c>
      <c r="Z216" s="95" t="s">
        <v>17</v>
      </c>
      <c r="AA216" s="89">
        <v>11.3</v>
      </c>
    </row>
    <row r="217" spans="2:27" x14ac:dyDescent="0.3">
      <c r="B217" s="89" t="s">
        <v>110</v>
      </c>
      <c r="C217" s="89" t="s">
        <v>118</v>
      </c>
      <c r="D217" s="94">
        <v>45726</v>
      </c>
      <c r="E217" s="95" t="s">
        <v>92</v>
      </c>
      <c r="F217" s="89">
        <v>0</v>
      </c>
      <c r="I217" s="89" t="s">
        <v>110</v>
      </c>
      <c r="J217" s="89" t="s">
        <v>118</v>
      </c>
      <c r="K217" s="94">
        <v>45726</v>
      </c>
      <c r="L217" s="95" t="s">
        <v>92</v>
      </c>
      <c r="M217" s="89">
        <v>0</v>
      </c>
      <c r="P217" s="87" t="s">
        <v>110</v>
      </c>
      <c r="Q217" s="87" t="s">
        <v>118</v>
      </c>
      <c r="R217" s="93">
        <v>45726</v>
      </c>
      <c r="S217" s="115" t="s">
        <v>92</v>
      </c>
      <c r="T217" s="89">
        <v>0</v>
      </c>
      <c r="W217" s="89" t="s">
        <v>110</v>
      </c>
      <c r="X217" s="89" t="s">
        <v>118</v>
      </c>
      <c r="Y217" s="94">
        <v>45726</v>
      </c>
      <c r="Z217" s="95" t="s">
        <v>92</v>
      </c>
      <c r="AA217" s="89">
        <v>0</v>
      </c>
    </row>
    <row r="218" spans="2:27" x14ac:dyDescent="0.3">
      <c r="B218" s="89" t="s">
        <v>110</v>
      </c>
      <c r="C218" s="89" t="s">
        <v>118</v>
      </c>
      <c r="D218" s="94">
        <v>45726</v>
      </c>
      <c r="E218" s="95" t="s">
        <v>16</v>
      </c>
      <c r="F218" s="89">
        <v>0</v>
      </c>
      <c r="I218" s="89" t="s">
        <v>110</v>
      </c>
      <c r="J218" s="89" t="s">
        <v>118</v>
      </c>
      <c r="K218" s="94">
        <v>45726</v>
      </c>
      <c r="L218" s="95" t="s">
        <v>16</v>
      </c>
      <c r="M218" s="89">
        <v>12.7</v>
      </c>
      <c r="P218" s="86" t="s">
        <v>110</v>
      </c>
      <c r="Q218" s="86" t="s">
        <v>118</v>
      </c>
      <c r="R218" s="92">
        <v>45726</v>
      </c>
      <c r="S218" s="114" t="s">
        <v>16</v>
      </c>
      <c r="T218" s="89">
        <v>0</v>
      </c>
      <c r="W218" s="89" t="s">
        <v>110</v>
      </c>
      <c r="X218" s="89" t="s">
        <v>118</v>
      </c>
      <c r="Y218" s="94">
        <v>45726</v>
      </c>
      <c r="Z218" s="95" t="s">
        <v>16</v>
      </c>
      <c r="AA218" s="89">
        <v>11.3</v>
      </c>
    </row>
    <row r="219" spans="2:27" x14ac:dyDescent="0.3">
      <c r="B219" s="89" t="s">
        <v>110</v>
      </c>
      <c r="C219" s="89" t="s">
        <v>118</v>
      </c>
      <c r="D219" s="94">
        <v>45726</v>
      </c>
      <c r="E219" s="95" t="s">
        <v>20</v>
      </c>
      <c r="F219" s="89">
        <v>0</v>
      </c>
      <c r="I219" s="89" t="s">
        <v>110</v>
      </c>
      <c r="J219" s="89" t="s">
        <v>118</v>
      </c>
      <c r="K219" s="94">
        <v>45726</v>
      </c>
      <c r="L219" s="95" t="s">
        <v>20</v>
      </c>
      <c r="M219" s="89">
        <v>0</v>
      </c>
      <c r="P219" s="87" t="s">
        <v>110</v>
      </c>
      <c r="Q219" s="87" t="s">
        <v>118</v>
      </c>
      <c r="R219" s="93">
        <v>45726</v>
      </c>
      <c r="S219" s="115" t="s">
        <v>20</v>
      </c>
      <c r="T219" s="89">
        <v>0</v>
      </c>
      <c r="W219" s="89" t="s">
        <v>110</v>
      </c>
      <c r="X219" s="89" t="s">
        <v>118</v>
      </c>
      <c r="Y219" s="94">
        <v>45726</v>
      </c>
      <c r="Z219" s="95" t="s">
        <v>20</v>
      </c>
      <c r="AA219" s="89">
        <v>0</v>
      </c>
    </row>
    <row r="220" spans="2:27" x14ac:dyDescent="0.3">
      <c r="B220" s="89" t="s">
        <v>110</v>
      </c>
      <c r="C220" s="89" t="s">
        <v>118</v>
      </c>
      <c r="D220" s="94">
        <v>45726</v>
      </c>
      <c r="E220" s="95" t="s">
        <v>95</v>
      </c>
      <c r="F220" s="89">
        <v>0</v>
      </c>
      <c r="I220" s="89" t="s">
        <v>110</v>
      </c>
      <c r="J220" s="89" t="s">
        <v>118</v>
      </c>
      <c r="K220" s="94">
        <v>45726</v>
      </c>
      <c r="L220" s="95" t="s">
        <v>95</v>
      </c>
      <c r="M220" s="89">
        <v>0</v>
      </c>
      <c r="P220" s="86" t="s">
        <v>110</v>
      </c>
      <c r="Q220" s="86" t="s">
        <v>118</v>
      </c>
      <c r="R220" s="92">
        <v>45726</v>
      </c>
      <c r="S220" s="114" t="s">
        <v>95</v>
      </c>
      <c r="T220" s="89">
        <v>0</v>
      </c>
      <c r="W220" s="89" t="s">
        <v>110</v>
      </c>
      <c r="X220" s="89" t="s">
        <v>118</v>
      </c>
      <c r="Y220" s="94">
        <v>45726</v>
      </c>
      <c r="Z220" s="95" t="s">
        <v>95</v>
      </c>
      <c r="AA220" s="89">
        <v>0</v>
      </c>
    </row>
    <row r="221" spans="2:27" x14ac:dyDescent="0.3">
      <c r="B221" s="89" t="s">
        <v>110</v>
      </c>
      <c r="C221" s="89" t="s">
        <v>118</v>
      </c>
      <c r="D221" s="94">
        <v>45726</v>
      </c>
      <c r="E221" s="95" t="s">
        <v>100</v>
      </c>
      <c r="F221" s="89">
        <v>0</v>
      </c>
      <c r="I221" s="89" t="s">
        <v>110</v>
      </c>
      <c r="J221" s="89" t="s">
        <v>118</v>
      </c>
      <c r="K221" s="94">
        <v>45726</v>
      </c>
      <c r="L221" s="95" t="s">
        <v>100</v>
      </c>
      <c r="M221" s="89">
        <v>0</v>
      </c>
      <c r="P221" s="87" t="s">
        <v>110</v>
      </c>
      <c r="Q221" s="87" t="s">
        <v>118</v>
      </c>
      <c r="R221" s="93">
        <v>45726</v>
      </c>
      <c r="S221" s="115" t="s">
        <v>100</v>
      </c>
      <c r="T221" s="89">
        <v>0</v>
      </c>
      <c r="W221" s="89" t="s">
        <v>110</v>
      </c>
      <c r="X221" s="89" t="s">
        <v>118</v>
      </c>
      <c r="Y221" s="94">
        <v>45726</v>
      </c>
      <c r="Z221" s="95" t="s">
        <v>100</v>
      </c>
      <c r="AA221" s="89">
        <v>0</v>
      </c>
    </row>
    <row r="222" spans="2:27" x14ac:dyDescent="0.3">
      <c r="B222" s="89" t="s">
        <v>110</v>
      </c>
      <c r="C222" s="89" t="s">
        <v>118</v>
      </c>
      <c r="D222" s="94">
        <v>45726</v>
      </c>
      <c r="E222" s="95" t="s">
        <v>103</v>
      </c>
      <c r="F222" s="89">
        <v>0</v>
      </c>
      <c r="I222" s="89" t="s">
        <v>110</v>
      </c>
      <c r="J222" s="89" t="s">
        <v>118</v>
      </c>
      <c r="K222" s="94">
        <v>45726</v>
      </c>
      <c r="L222" s="95" t="s">
        <v>103</v>
      </c>
      <c r="M222" s="89">
        <v>0</v>
      </c>
      <c r="P222" s="86" t="s">
        <v>110</v>
      </c>
      <c r="Q222" s="86" t="s">
        <v>118</v>
      </c>
      <c r="R222" s="92">
        <v>45726</v>
      </c>
      <c r="S222" s="114" t="s">
        <v>103</v>
      </c>
      <c r="T222" s="89">
        <v>0</v>
      </c>
      <c r="W222" s="89" t="s">
        <v>110</v>
      </c>
      <c r="X222" s="89" t="s">
        <v>118</v>
      </c>
      <c r="Y222" s="94">
        <v>45726</v>
      </c>
      <c r="Z222" s="95" t="s">
        <v>103</v>
      </c>
      <c r="AA222" s="89">
        <v>0</v>
      </c>
    </row>
    <row r="223" spans="2:27" x14ac:dyDescent="0.3">
      <c r="B223" s="89" t="s">
        <v>110</v>
      </c>
      <c r="C223" s="89" t="s">
        <v>118</v>
      </c>
      <c r="D223" s="94">
        <v>45726</v>
      </c>
      <c r="E223" s="95" t="s">
        <v>97</v>
      </c>
      <c r="F223" s="89">
        <v>0</v>
      </c>
      <c r="I223" s="89" t="s">
        <v>110</v>
      </c>
      <c r="J223" s="89" t="s">
        <v>118</v>
      </c>
      <c r="K223" s="94">
        <v>45726</v>
      </c>
      <c r="L223" s="95" t="s">
        <v>97</v>
      </c>
      <c r="M223" s="89">
        <v>0</v>
      </c>
      <c r="P223" s="87" t="s">
        <v>110</v>
      </c>
      <c r="Q223" s="87" t="s">
        <v>118</v>
      </c>
      <c r="R223" s="93">
        <v>45726</v>
      </c>
      <c r="S223" s="115" t="s">
        <v>97</v>
      </c>
      <c r="T223" s="89">
        <v>0</v>
      </c>
      <c r="W223" s="89" t="s">
        <v>110</v>
      </c>
      <c r="X223" s="89" t="s">
        <v>118</v>
      </c>
      <c r="Y223" s="94">
        <v>45726</v>
      </c>
      <c r="Z223" s="95" t="s">
        <v>97</v>
      </c>
      <c r="AA223" s="89">
        <v>0</v>
      </c>
    </row>
    <row r="224" spans="2:27" x14ac:dyDescent="0.3">
      <c r="B224" s="89" t="s">
        <v>110</v>
      </c>
      <c r="C224" s="89" t="s">
        <v>118</v>
      </c>
      <c r="D224" s="94">
        <v>45726</v>
      </c>
      <c r="E224" s="95" t="s">
        <v>96</v>
      </c>
      <c r="F224" s="89">
        <v>0</v>
      </c>
      <c r="I224" s="89" t="s">
        <v>110</v>
      </c>
      <c r="J224" s="89" t="s">
        <v>118</v>
      </c>
      <c r="K224" s="94">
        <v>45726</v>
      </c>
      <c r="L224" s="95" t="s">
        <v>96</v>
      </c>
      <c r="M224" s="89">
        <v>0</v>
      </c>
      <c r="P224" s="86" t="s">
        <v>110</v>
      </c>
      <c r="Q224" s="86" t="s">
        <v>118</v>
      </c>
      <c r="R224" s="92">
        <v>45726</v>
      </c>
      <c r="S224" s="114" t="s">
        <v>96</v>
      </c>
      <c r="T224" s="89">
        <v>0</v>
      </c>
      <c r="W224" s="89" t="s">
        <v>110</v>
      </c>
      <c r="X224" s="89" t="s">
        <v>118</v>
      </c>
      <c r="Y224" s="94">
        <v>45726</v>
      </c>
      <c r="Z224" s="95" t="s">
        <v>96</v>
      </c>
      <c r="AA224" s="89">
        <v>0</v>
      </c>
    </row>
    <row r="225" spans="2:27" x14ac:dyDescent="0.3">
      <c r="B225" s="89" t="s">
        <v>110</v>
      </c>
      <c r="C225" s="89" t="s">
        <v>118</v>
      </c>
      <c r="D225" s="94">
        <v>45726</v>
      </c>
      <c r="E225" s="96" t="s">
        <v>161</v>
      </c>
      <c r="F225" s="89">
        <v>0</v>
      </c>
      <c r="I225" s="89" t="s">
        <v>110</v>
      </c>
      <c r="J225" s="89" t="s">
        <v>118</v>
      </c>
      <c r="K225" s="94">
        <v>45726</v>
      </c>
      <c r="L225" s="95" t="s">
        <v>161</v>
      </c>
      <c r="M225" s="89">
        <v>0</v>
      </c>
      <c r="P225" s="87" t="s">
        <v>110</v>
      </c>
      <c r="Q225" s="87" t="s">
        <v>118</v>
      </c>
      <c r="R225" s="93">
        <v>45726</v>
      </c>
      <c r="S225" s="115" t="s">
        <v>161</v>
      </c>
      <c r="T225" s="89">
        <v>0</v>
      </c>
      <c r="W225" s="89" t="s">
        <v>110</v>
      </c>
      <c r="X225" s="89" t="s">
        <v>118</v>
      </c>
      <c r="Y225" s="94">
        <v>45726</v>
      </c>
      <c r="Z225" s="95" t="s">
        <v>161</v>
      </c>
      <c r="AA225" s="89">
        <v>0</v>
      </c>
    </row>
    <row r="226" spans="2:27" x14ac:dyDescent="0.3">
      <c r="B226" s="89" t="s">
        <v>110</v>
      </c>
      <c r="C226" s="89" t="s">
        <v>118</v>
      </c>
      <c r="D226" s="94">
        <v>45727</v>
      </c>
      <c r="E226" s="95" t="s">
        <v>93</v>
      </c>
      <c r="F226" s="89">
        <v>0</v>
      </c>
      <c r="I226" s="89" t="s">
        <v>110</v>
      </c>
      <c r="J226" s="89" t="s">
        <v>118</v>
      </c>
      <c r="K226" s="94">
        <v>45727</v>
      </c>
      <c r="L226" s="95" t="s">
        <v>93</v>
      </c>
      <c r="M226" s="89">
        <v>0</v>
      </c>
      <c r="P226" s="86" t="s">
        <v>110</v>
      </c>
      <c r="Q226" s="86" t="s">
        <v>118</v>
      </c>
      <c r="R226" s="92">
        <v>45727</v>
      </c>
      <c r="S226" s="114" t="s">
        <v>93</v>
      </c>
      <c r="T226" s="89">
        <v>0</v>
      </c>
      <c r="W226" s="89" t="s">
        <v>110</v>
      </c>
      <c r="X226" s="89" t="s">
        <v>118</v>
      </c>
      <c r="Y226" s="94">
        <v>45727</v>
      </c>
      <c r="Z226" s="95" t="s">
        <v>93</v>
      </c>
      <c r="AA226" s="89">
        <v>0</v>
      </c>
    </row>
    <row r="227" spans="2:27" x14ac:dyDescent="0.3">
      <c r="B227" s="89" t="s">
        <v>110</v>
      </c>
      <c r="C227" s="89" t="s">
        <v>118</v>
      </c>
      <c r="D227" s="94">
        <v>45727</v>
      </c>
      <c r="E227" s="95" t="s">
        <v>17</v>
      </c>
      <c r="F227" s="89">
        <v>0</v>
      </c>
      <c r="I227" s="89" t="s">
        <v>110</v>
      </c>
      <c r="J227" s="89" t="s">
        <v>118</v>
      </c>
      <c r="K227" s="94">
        <v>45727</v>
      </c>
      <c r="L227" s="95" t="s">
        <v>17</v>
      </c>
      <c r="M227" s="89">
        <v>0</v>
      </c>
      <c r="P227" s="87" t="s">
        <v>110</v>
      </c>
      <c r="Q227" s="87" t="s">
        <v>118</v>
      </c>
      <c r="R227" s="93">
        <v>45727</v>
      </c>
      <c r="S227" s="115" t="s">
        <v>17</v>
      </c>
      <c r="T227" s="89">
        <v>0</v>
      </c>
      <c r="W227" s="89" t="s">
        <v>110</v>
      </c>
      <c r="X227" s="89" t="s">
        <v>118</v>
      </c>
      <c r="Y227" s="94">
        <v>45727</v>
      </c>
      <c r="Z227" s="95" t="s">
        <v>17</v>
      </c>
      <c r="AA227" s="89">
        <v>0</v>
      </c>
    </row>
    <row r="228" spans="2:27" x14ac:dyDescent="0.3">
      <c r="B228" s="89" t="s">
        <v>110</v>
      </c>
      <c r="C228" s="89" t="s">
        <v>118</v>
      </c>
      <c r="D228" s="94">
        <v>45727</v>
      </c>
      <c r="E228" s="95" t="s">
        <v>92</v>
      </c>
      <c r="F228" s="89">
        <v>0</v>
      </c>
      <c r="I228" s="89" t="s">
        <v>110</v>
      </c>
      <c r="J228" s="89" t="s">
        <v>118</v>
      </c>
      <c r="K228" s="94">
        <v>45727</v>
      </c>
      <c r="L228" s="95" t="s">
        <v>92</v>
      </c>
      <c r="M228" s="89">
        <v>9.8000000000000007</v>
      </c>
      <c r="P228" s="86" t="s">
        <v>110</v>
      </c>
      <c r="Q228" s="86" t="s">
        <v>118</v>
      </c>
      <c r="R228" s="92">
        <v>45727</v>
      </c>
      <c r="S228" s="114" t="s">
        <v>92</v>
      </c>
      <c r="T228" s="89">
        <v>0</v>
      </c>
      <c r="W228" s="89" t="s">
        <v>110</v>
      </c>
      <c r="X228" s="89" t="s">
        <v>118</v>
      </c>
      <c r="Y228" s="94">
        <v>45727</v>
      </c>
      <c r="Z228" s="95" t="s">
        <v>92</v>
      </c>
      <c r="AA228" s="89">
        <v>0</v>
      </c>
    </row>
    <row r="229" spans="2:27" x14ac:dyDescent="0.3">
      <c r="B229" s="89" t="s">
        <v>110</v>
      </c>
      <c r="C229" s="89" t="s">
        <v>118</v>
      </c>
      <c r="D229" s="94">
        <v>45727</v>
      </c>
      <c r="E229" s="95" t="s">
        <v>16</v>
      </c>
      <c r="F229" s="89">
        <v>0</v>
      </c>
      <c r="I229" s="89" t="s">
        <v>110</v>
      </c>
      <c r="J229" s="89" t="s">
        <v>118</v>
      </c>
      <c r="K229" s="94">
        <v>45727</v>
      </c>
      <c r="L229" s="95" t="s">
        <v>16</v>
      </c>
      <c r="M229" s="89">
        <v>0</v>
      </c>
      <c r="P229" s="87" t="s">
        <v>110</v>
      </c>
      <c r="Q229" s="87" t="s">
        <v>118</v>
      </c>
      <c r="R229" s="93">
        <v>45727</v>
      </c>
      <c r="S229" s="115" t="s">
        <v>16</v>
      </c>
      <c r="T229" s="89">
        <v>0</v>
      </c>
      <c r="W229" s="89" t="s">
        <v>110</v>
      </c>
      <c r="X229" s="89" t="s">
        <v>118</v>
      </c>
      <c r="Y229" s="94">
        <v>45727</v>
      </c>
      <c r="Z229" s="95" t="s">
        <v>16</v>
      </c>
      <c r="AA229" s="89">
        <v>0</v>
      </c>
    </row>
    <row r="230" spans="2:27" x14ac:dyDescent="0.3">
      <c r="B230" s="89" t="s">
        <v>110</v>
      </c>
      <c r="C230" s="89" t="s">
        <v>118</v>
      </c>
      <c r="D230" s="94">
        <v>45727</v>
      </c>
      <c r="E230" s="95" t="s">
        <v>20</v>
      </c>
      <c r="F230" s="89">
        <v>0</v>
      </c>
      <c r="I230" s="89" t="s">
        <v>110</v>
      </c>
      <c r="J230" s="89" t="s">
        <v>118</v>
      </c>
      <c r="K230" s="94">
        <v>45727</v>
      </c>
      <c r="L230" s="95" t="s">
        <v>20</v>
      </c>
      <c r="M230" s="89">
        <v>0</v>
      </c>
      <c r="P230" s="86" t="s">
        <v>110</v>
      </c>
      <c r="Q230" s="86" t="s">
        <v>118</v>
      </c>
      <c r="R230" s="92">
        <v>45727</v>
      </c>
      <c r="S230" s="114" t="s">
        <v>20</v>
      </c>
      <c r="T230" s="89">
        <v>0</v>
      </c>
      <c r="W230" s="89" t="s">
        <v>110</v>
      </c>
      <c r="X230" s="89" t="s">
        <v>118</v>
      </c>
      <c r="Y230" s="94">
        <v>45727</v>
      </c>
      <c r="Z230" s="95" t="s">
        <v>20</v>
      </c>
      <c r="AA230" s="89">
        <v>0</v>
      </c>
    </row>
    <row r="231" spans="2:27" x14ac:dyDescent="0.3">
      <c r="B231" s="89" t="s">
        <v>110</v>
      </c>
      <c r="C231" s="89" t="s">
        <v>118</v>
      </c>
      <c r="D231" s="94">
        <v>45727</v>
      </c>
      <c r="E231" s="95" t="s">
        <v>95</v>
      </c>
      <c r="F231" s="89">
        <v>0</v>
      </c>
      <c r="I231" s="89" t="s">
        <v>110</v>
      </c>
      <c r="J231" s="89" t="s">
        <v>118</v>
      </c>
      <c r="K231" s="94">
        <v>45727</v>
      </c>
      <c r="L231" s="95" t="s">
        <v>95</v>
      </c>
      <c r="M231" s="89">
        <v>0</v>
      </c>
      <c r="P231" s="87" t="s">
        <v>110</v>
      </c>
      <c r="Q231" s="87" t="s">
        <v>118</v>
      </c>
      <c r="R231" s="93">
        <v>45727</v>
      </c>
      <c r="S231" s="115" t="s">
        <v>95</v>
      </c>
      <c r="T231" s="89">
        <v>0</v>
      </c>
      <c r="W231" s="89" t="s">
        <v>110</v>
      </c>
      <c r="X231" s="89" t="s">
        <v>118</v>
      </c>
      <c r="Y231" s="94">
        <v>45727</v>
      </c>
      <c r="Z231" s="95" t="s">
        <v>95</v>
      </c>
      <c r="AA231" s="89">
        <v>0</v>
      </c>
    </row>
    <row r="232" spans="2:27" x14ac:dyDescent="0.3">
      <c r="B232" s="89" t="s">
        <v>110</v>
      </c>
      <c r="C232" s="89" t="s">
        <v>118</v>
      </c>
      <c r="D232" s="94">
        <v>45727</v>
      </c>
      <c r="E232" s="95" t="s">
        <v>100</v>
      </c>
      <c r="F232" s="89">
        <v>0</v>
      </c>
      <c r="I232" s="89" t="s">
        <v>110</v>
      </c>
      <c r="J232" s="89" t="s">
        <v>118</v>
      </c>
      <c r="K232" s="94">
        <v>45727</v>
      </c>
      <c r="L232" s="95" t="s">
        <v>100</v>
      </c>
      <c r="M232" s="89">
        <v>0</v>
      </c>
      <c r="P232" s="86" t="s">
        <v>110</v>
      </c>
      <c r="Q232" s="86" t="s">
        <v>118</v>
      </c>
      <c r="R232" s="92">
        <v>45727</v>
      </c>
      <c r="S232" s="114" t="s">
        <v>100</v>
      </c>
      <c r="T232" s="89">
        <v>0</v>
      </c>
      <c r="W232" s="89" t="s">
        <v>110</v>
      </c>
      <c r="X232" s="89" t="s">
        <v>118</v>
      </c>
      <c r="Y232" s="94">
        <v>45727</v>
      </c>
      <c r="Z232" s="95" t="s">
        <v>100</v>
      </c>
      <c r="AA232" s="89">
        <v>0</v>
      </c>
    </row>
    <row r="233" spans="2:27" x14ac:dyDescent="0.3">
      <c r="B233" s="89" t="s">
        <v>110</v>
      </c>
      <c r="C233" s="89" t="s">
        <v>118</v>
      </c>
      <c r="D233" s="94">
        <v>45727</v>
      </c>
      <c r="E233" s="95" t="s">
        <v>103</v>
      </c>
      <c r="F233" s="89">
        <v>0</v>
      </c>
      <c r="I233" s="89" t="s">
        <v>110</v>
      </c>
      <c r="J233" s="89" t="s">
        <v>118</v>
      </c>
      <c r="K233" s="94">
        <v>45727</v>
      </c>
      <c r="L233" s="95" t="s">
        <v>103</v>
      </c>
      <c r="M233" s="89">
        <v>0</v>
      </c>
      <c r="P233" s="87" t="s">
        <v>110</v>
      </c>
      <c r="Q233" s="87" t="s">
        <v>118</v>
      </c>
      <c r="R233" s="93">
        <v>45727</v>
      </c>
      <c r="S233" s="115" t="s">
        <v>103</v>
      </c>
      <c r="T233" s="89">
        <v>0</v>
      </c>
      <c r="W233" s="89" t="s">
        <v>110</v>
      </c>
      <c r="X233" s="89" t="s">
        <v>118</v>
      </c>
      <c r="Y233" s="94">
        <v>45727</v>
      </c>
      <c r="Z233" s="95" t="s">
        <v>103</v>
      </c>
      <c r="AA233" s="89">
        <v>0</v>
      </c>
    </row>
    <row r="234" spans="2:27" x14ac:dyDescent="0.3">
      <c r="B234" s="89" t="s">
        <v>110</v>
      </c>
      <c r="C234" s="89" t="s">
        <v>118</v>
      </c>
      <c r="D234" s="94">
        <v>45727</v>
      </c>
      <c r="E234" s="95" t="s">
        <v>97</v>
      </c>
      <c r="F234" s="89">
        <v>0</v>
      </c>
      <c r="I234" s="89" t="s">
        <v>110</v>
      </c>
      <c r="J234" s="89" t="s">
        <v>118</v>
      </c>
      <c r="K234" s="94">
        <v>45727</v>
      </c>
      <c r="L234" s="95" t="s">
        <v>97</v>
      </c>
      <c r="M234" s="89">
        <v>0</v>
      </c>
      <c r="P234" s="86" t="s">
        <v>110</v>
      </c>
      <c r="Q234" s="86" t="s">
        <v>118</v>
      </c>
      <c r="R234" s="92">
        <v>45727</v>
      </c>
      <c r="S234" s="114" t="s">
        <v>97</v>
      </c>
      <c r="T234" s="89">
        <v>0</v>
      </c>
      <c r="W234" s="89" t="s">
        <v>110</v>
      </c>
      <c r="X234" s="89" t="s">
        <v>118</v>
      </c>
      <c r="Y234" s="94">
        <v>45727</v>
      </c>
      <c r="Z234" s="95" t="s">
        <v>97</v>
      </c>
      <c r="AA234" s="89">
        <v>0</v>
      </c>
    </row>
    <row r="235" spans="2:27" x14ac:dyDescent="0.3">
      <c r="B235" s="89" t="s">
        <v>110</v>
      </c>
      <c r="C235" s="89" t="s">
        <v>118</v>
      </c>
      <c r="D235" s="94">
        <v>45727</v>
      </c>
      <c r="E235" s="95" t="s">
        <v>96</v>
      </c>
      <c r="F235" s="89">
        <v>0</v>
      </c>
      <c r="I235" s="89" t="s">
        <v>110</v>
      </c>
      <c r="J235" s="89" t="s">
        <v>118</v>
      </c>
      <c r="K235" s="94">
        <v>45727</v>
      </c>
      <c r="L235" s="95" t="s">
        <v>96</v>
      </c>
      <c r="M235" s="89">
        <v>0</v>
      </c>
      <c r="P235" s="87" t="s">
        <v>110</v>
      </c>
      <c r="Q235" s="87" t="s">
        <v>118</v>
      </c>
      <c r="R235" s="93">
        <v>45727</v>
      </c>
      <c r="S235" s="115" t="s">
        <v>96</v>
      </c>
      <c r="T235" s="89">
        <v>0</v>
      </c>
      <c r="W235" s="89" t="s">
        <v>110</v>
      </c>
      <c r="X235" s="89" t="s">
        <v>118</v>
      </c>
      <c r="Y235" s="94">
        <v>45727</v>
      </c>
      <c r="Z235" s="95" t="s">
        <v>96</v>
      </c>
      <c r="AA235" s="89">
        <v>0</v>
      </c>
    </row>
    <row r="236" spans="2:27" x14ac:dyDescent="0.3">
      <c r="B236" s="89" t="s">
        <v>110</v>
      </c>
      <c r="C236" s="89" t="s">
        <v>118</v>
      </c>
      <c r="D236" s="94">
        <v>45727</v>
      </c>
      <c r="E236" s="96" t="s">
        <v>161</v>
      </c>
      <c r="F236" s="89">
        <v>4</v>
      </c>
      <c r="I236" s="89" t="s">
        <v>110</v>
      </c>
      <c r="J236" s="89" t="s">
        <v>118</v>
      </c>
      <c r="K236" s="94">
        <v>45727</v>
      </c>
      <c r="L236" s="95" t="s">
        <v>161</v>
      </c>
      <c r="M236" s="89">
        <v>8.1</v>
      </c>
      <c r="P236" s="86" t="s">
        <v>110</v>
      </c>
      <c r="Q236" s="86" t="s">
        <v>118</v>
      </c>
      <c r="R236" s="92">
        <v>45727</v>
      </c>
      <c r="S236" s="114" t="s">
        <v>161</v>
      </c>
      <c r="T236" s="89">
        <v>0</v>
      </c>
      <c r="W236" s="89" t="s">
        <v>110</v>
      </c>
      <c r="X236" s="89" t="s">
        <v>118</v>
      </c>
      <c r="Y236" s="94">
        <v>45727</v>
      </c>
      <c r="Z236" s="95" t="s">
        <v>161</v>
      </c>
      <c r="AA236" s="89">
        <v>10</v>
      </c>
    </row>
    <row r="237" spans="2:27" x14ac:dyDescent="0.3">
      <c r="B237" s="89" t="s">
        <v>110</v>
      </c>
      <c r="C237" s="89" t="s">
        <v>118</v>
      </c>
      <c r="D237" s="94">
        <v>45728</v>
      </c>
      <c r="E237" s="95" t="s">
        <v>93</v>
      </c>
      <c r="F237" s="89">
        <v>0</v>
      </c>
      <c r="I237" s="89" t="s">
        <v>110</v>
      </c>
      <c r="J237" s="89" t="s">
        <v>118</v>
      </c>
      <c r="K237" s="94">
        <v>45728</v>
      </c>
      <c r="L237" s="95" t="s">
        <v>93</v>
      </c>
      <c r="M237" s="89">
        <v>0</v>
      </c>
      <c r="P237" s="87" t="s">
        <v>110</v>
      </c>
      <c r="Q237" s="87" t="s">
        <v>118</v>
      </c>
      <c r="R237" s="93">
        <v>45728</v>
      </c>
      <c r="S237" s="115" t="s">
        <v>93</v>
      </c>
      <c r="T237" s="89">
        <v>0</v>
      </c>
      <c r="W237" s="89" t="s">
        <v>110</v>
      </c>
      <c r="X237" s="89" t="s">
        <v>118</v>
      </c>
      <c r="Y237" s="94">
        <v>45728</v>
      </c>
      <c r="Z237" s="95" t="s">
        <v>93</v>
      </c>
      <c r="AA237" s="89">
        <v>0</v>
      </c>
    </row>
    <row r="238" spans="2:27" x14ac:dyDescent="0.3">
      <c r="B238" s="89" t="s">
        <v>110</v>
      </c>
      <c r="C238" s="89" t="s">
        <v>118</v>
      </c>
      <c r="D238" s="94">
        <v>45728</v>
      </c>
      <c r="E238" s="95" t="s">
        <v>17</v>
      </c>
      <c r="F238" s="89">
        <v>0</v>
      </c>
      <c r="I238" s="89" t="s">
        <v>110</v>
      </c>
      <c r="J238" s="89" t="s">
        <v>118</v>
      </c>
      <c r="K238" s="94">
        <v>45728</v>
      </c>
      <c r="L238" s="95" t="s">
        <v>17</v>
      </c>
      <c r="M238" s="89">
        <v>0</v>
      </c>
      <c r="P238" s="86" t="s">
        <v>110</v>
      </c>
      <c r="Q238" s="86" t="s">
        <v>118</v>
      </c>
      <c r="R238" s="92">
        <v>45728</v>
      </c>
      <c r="S238" s="114" t="s">
        <v>17</v>
      </c>
      <c r="T238" s="89">
        <v>0</v>
      </c>
      <c r="W238" s="89" t="s">
        <v>110</v>
      </c>
      <c r="X238" s="89" t="s">
        <v>118</v>
      </c>
      <c r="Y238" s="94">
        <v>45728</v>
      </c>
      <c r="Z238" s="95" t="s">
        <v>17</v>
      </c>
      <c r="AA238" s="89">
        <v>0</v>
      </c>
    </row>
    <row r="239" spans="2:27" x14ac:dyDescent="0.3">
      <c r="B239" s="89" t="s">
        <v>110</v>
      </c>
      <c r="C239" s="89" t="s">
        <v>118</v>
      </c>
      <c r="D239" s="94">
        <v>45728</v>
      </c>
      <c r="E239" s="95" t="s">
        <v>92</v>
      </c>
      <c r="F239" s="89">
        <v>0</v>
      </c>
      <c r="I239" s="89" t="s">
        <v>110</v>
      </c>
      <c r="J239" s="89" t="s">
        <v>118</v>
      </c>
      <c r="K239" s="94">
        <v>45728</v>
      </c>
      <c r="L239" s="95" t="s">
        <v>92</v>
      </c>
      <c r="M239" s="89">
        <v>0</v>
      </c>
      <c r="P239" s="87" t="s">
        <v>110</v>
      </c>
      <c r="Q239" s="87" t="s">
        <v>118</v>
      </c>
      <c r="R239" s="93">
        <v>45728</v>
      </c>
      <c r="S239" s="115" t="s">
        <v>92</v>
      </c>
      <c r="T239" s="89">
        <v>0</v>
      </c>
      <c r="W239" s="89" t="s">
        <v>110</v>
      </c>
      <c r="X239" s="89" t="s">
        <v>118</v>
      </c>
      <c r="Y239" s="94">
        <v>45728</v>
      </c>
      <c r="Z239" s="95" t="s">
        <v>92</v>
      </c>
      <c r="AA239" s="89">
        <v>0</v>
      </c>
    </row>
    <row r="240" spans="2:27" x14ac:dyDescent="0.3">
      <c r="B240" s="89" t="s">
        <v>110</v>
      </c>
      <c r="C240" s="89" t="s">
        <v>118</v>
      </c>
      <c r="D240" s="94">
        <v>45728</v>
      </c>
      <c r="E240" s="95" t="s">
        <v>16</v>
      </c>
      <c r="F240" s="89">
        <v>0</v>
      </c>
      <c r="I240" s="89" t="s">
        <v>110</v>
      </c>
      <c r="J240" s="89" t="s">
        <v>118</v>
      </c>
      <c r="K240" s="94">
        <v>45728</v>
      </c>
      <c r="L240" s="95" t="s">
        <v>16</v>
      </c>
      <c r="M240" s="89">
        <v>0</v>
      </c>
      <c r="P240" s="86" t="s">
        <v>110</v>
      </c>
      <c r="Q240" s="86" t="s">
        <v>118</v>
      </c>
      <c r="R240" s="92">
        <v>45728</v>
      </c>
      <c r="S240" s="114" t="s">
        <v>16</v>
      </c>
      <c r="T240" s="89">
        <v>0</v>
      </c>
      <c r="W240" s="89" t="s">
        <v>110</v>
      </c>
      <c r="X240" s="89" t="s">
        <v>118</v>
      </c>
      <c r="Y240" s="94">
        <v>45728</v>
      </c>
      <c r="Z240" s="95" t="s">
        <v>16</v>
      </c>
      <c r="AA240" s="89">
        <v>3.5</v>
      </c>
    </row>
    <row r="241" spans="2:27" x14ac:dyDescent="0.3">
      <c r="B241" s="89" t="s">
        <v>110</v>
      </c>
      <c r="C241" s="89" t="s">
        <v>118</v>
      </c>
      <c r="D241" s="94">
        <v>45728</v>
      </c>
      <c r="E241" s="95" t="s">
        <v>20</v>
      </c>
      <c r="F241" s="89">
        <v>0</v>
      </c>
      <c r="I241" s="89" t="s">
        <v>110</v>
      </c>
      <c r="J241" s="89" t="s">
        <v>118</v>
      </c>
      <c r="K241" s="94">
        <v>45728</v>
      </c>
      <c r="L241" s="95" t="s">
        <v>20</v>
      </c>
      <c r="M241" s="89">
        <v>0</v>
      </c>
      <c r="P241" s="87" t="s">
        <v>110</v>
      </c>
      <c r="Q241" s="87" t="s">
        <v>118</v>
      </c>
      <c r="R241" s="93">
        <v>45728</v>
      </c>
      <c r="S241" s="115" t="s">
        <v>20</v>
      </c>
      <c r="T241" s="89">
        <v>0</v>
      </c>
      <c r="W241" s="89" t="s">
        <v>110</v>
      </c>
      <c r="X241" s="89" t="s">
        <v>118</v>
      </c>
      <c r="Y241" s="94">
        <v>45728</v>
      </c>
      <c r="Z241" s="95" t="s">
        <v>20</v>
      </c>
      <c r="AA241" s="89">
        <v>0</v>
      </c>
    </row>
    <row r="242" spans="2:27" x14ac:dyDescent="0.3">
      <c r="B242" s="89" t="s">
        <v>110</v>
      </c>
      <c r="C242" s="89" t="s">
        <v>118</v>
      </c>
      <c r="D242" s="94">
        <v>45728</v>
      </c>
      <c r="E242" s="95" t="s">
        <v>95</v>
      </c>
      <c r="F242" s="89">
        <v>0</v>
      </c>
      <c r="I242" s="89" t="s">
        <v>110</v>
      </c>
      <c r="J242" s="89" t="s">
        <v>118</v>
      </c>
      <c r="K242" s="94">
        <v>45728</v>
      </c>
      <c r="L242" s="95" t="s">
        <v>95</v>
      </c>
      <c r="M242" s="89">
        <v>0</v>
      </c>
      <c r="P242" s="86" t="s">
        <v>110</v>
      </c>
      <c r="Q242" s="86" t="s">
        <v>118</v>
      </c>
      <c r="R242" s="92">
        <v>45728</v>
      </c>
      <c r="S242" s="114" t="s">
        <v>95</v>
      </c>
      <c r="T242" s="89">
        <v>0</v>
      </c>
      <c r="W242" s="89" t="s">
        <v>110</v>
      </c>
      <c r="X242" s="89" t="s">
        <v>118</v>
      </c>
      <c r="Y242" s="94">
        <v>45728</v>
      </c>
      <c r="Z242" s="95" t="s">
        <v>95</v>
      </c>
      <c r="AA242" s="89">
        <v>0</v>
      </c>
    </row>
    <row r="243" spans="2:27" x14ac:dyDescent="0.3">
      <c r="B243" s="89" t="s">
        <v>110</v>
      </c>
      <c r="C243" s="89" t="s">
        <v>118</v>
      </c>
      <c r="D243" s="94">
        <v>45728</v>
      </c>
      <c r="E243" s="95" t="s">
        <v>100</v>
      </c>
      <c r="F243" s="89">
        <v>0</v>
      </c>
      <c r="I243" s="89" t="s">
        <v>110</v>
      </c>
      <c r="J243" s="89" t="s">
        <v>118</v>
      </c>
      <c r="K243" s="94">
        <v>45728</v>
      </c>
      <c r="L243" s="95" t="s">
        <v>100</v>
      </c>
      <c r="M243" s="89">
        <v>0</v>
      </c>
      <c r="P243" s="87" t="s">
        <v>110</v>
      </c>
      <c r="Q243" s="87" t="s">
        <v>118</v>
      </c>
      <c r="R243" s="93">
        <v>45728</v>
      </c>
      <c r="S243" s="115" t="s">
        <v>100</v>
      </c>
      <c r="T243" s="89">
        <v>0</v>
      </c>
      <c r="W243" s="89" t="s">
        <v>110</v>
      </c>
      <c r="X243" s="89" t="s">
        <v>118</v>
      </c>
      <c r="Y243" s="94">
        <v>45728</v>
      </c>
      <c r="Z243" s="95" t="s">
        <v>100</v>
      </c>
      <c r="AA243" s="89">
        <v>0</v>
      </c>
    </row>
    <row r="244" spans="2:27" x14ac:dyDescent="0.3">
      <c r="B244" s="89" t="s">
        <v>110</v>
      </c>
      <c r="C244" s="89" t="s">
        <v>118</v>
      </c>
      <c r="D244" s="94">
        <v>45728</v>
      </c>
      <c r="E244" s="95" t="s">
        <v>103</v>
      </c>
      <c r="F244" s="89">
        <v>0</v>
      </c>
      <c r="I244" s="89" t="s">
        <v>110</v>
      </c>
      <c r="J244" s="89" t="s">
        <v>118</v>
      </c>
      <c r="K244" s="94">
        <v>45728</v>
      </c>
      <c r="L244" s="95" t="s">
        <v>103</v>
      </c>
      <c r="M244" s="89">
        <v>0</v>
      </c>
      <c r="P244" s="86" t="s">
        <v>110</v>
      </c>
      <c r="Q244" s="86" t="s">
        <v>118</v>
      </c>
      <c r="R244" s="92">
        <v>45728</v>
      </c>
      <c r="S244" s="114" t="s">
        <v>103</v>
      </c>
      <c r="T244" s="89">
        <v>0</v>
      </c>
      <c r="W244" s="89" t="s">
        <v>110</v>
      </c>
      <c r="X244" s="89" t="s">
        <v>118</v>
      </c>
      <c r="Y244" s="94">
        <v>45728</v>
      </c>
      <c r="Z244" s="95" t="s">
        <v>103</v>
      </c>
      <c r="AA244" s="89">
        <v>0</v>
      </c>
    </row>
    <row r="245" spans="2:27" x14ac:dyDescent="0.3">
      <c r="B245" s="89" t="s">
        <v>110</v>
      </c>
      <c r="C245" s="89" t="s">
        <v>118</v>
      </c>
      <c r="D245" s="94">
        <v>45728</v>
      </c>
      <c r="E245" s="95" t="s">
        <v>97</v>
      </c>
      <c r="F245" s="89">
        <v>0</v>
      </c>
      <c r="I245" s="89" t="s">
        <v>110</v>
      </c>
      <c r="J245" s="89" t="s">
        <v>118</v>
      </c>
      <c r="K245" s="94">
        <v>45728</v>
      </c>
      <c r="L245" s="95" t="s">
        <v>97</v>
      </c>
      <c r="M245" s="89">
        <v>0</v>
      </c>
      <c r="P245" s="87" t="s">
        <v>110</v>
      </c>
      <c r="Q245" s="87" t="s">
        <v>118</v>
      </c>
      <c r="R245" s="93">
        <v>45728</v>
      </c>
      <c r="S245" s="115" t="s">
        <v>97</v>
      </c>
      <c r="T245" s="89">
        <v>0</v>
      </c>
      <c r="W245" s="89" t="s">
        <v>110</v>
      </c>
      <c r="X245" s="89" t="s">
        <v>118</v>
      </c>
      <c r="Y245" s="94">
        <v>45728</v>
      </c>
      <c r="Z245" s="95" t="s">
        <v>97</v>
      </c>
      <c r="AA245" s="89">
        <v>0</v>
      </c>
    </row>
    <row r="246" spans="2:27" x14ac:dyDescent="0.3">
      <c r="B246" s="89" t="s">
        <v>110</v>
      </c>
      <c r="C246" s="89" t="s">
        <v>118</v>
      </c>
      <c r="D246" s="94">
        <v>45728</v>
      </c>
      <c r="E246" s="95" t="s">
        <v>96</v>
      </c>
      <c r="F246" s="89">
        <v>0</v>
      </c>
      <c r="I246" s="89" t="s">
        <v>110</v>
      </c>
      <c r="J246" s="89" t="s">
        <v>118</v>
      </c>
      <c r="K246" s="94">
        <v>45728</v>
      </c>
      <c r="L246" s="95" t="s">
        <v>96</v>
      </c>
      <c r="M246" s="89">
        <v>0</v>
      </c>
      <c r="P246" s="86" t="s">
        <v>110</v>
      </c>
      <c r="Q246" s="86" t="s">
        <v>118</v>
      </c>
      <c r="R246" s="92">
        <v>45728</v>
      </c>
      <c r="S246" s="114" t="s">
        <v>96</v>
      </c>
      <c r="T246" s="89">
        <v>0</v>
      </c>
      <c r="W246" s="89" t="s">
        <v>110</v>
      </c>
      <c r="X246" s="89" t="s">
        <v>118</v>
      </c>
      <c r="Y246" s="94">
        <v>45728</v>
      </c>
      <c r="Z246" s="95" t="s">
        <v>96</v>
      </c>
      <c r="AA246" s="89">
        <v>0</v>
      </c>
    </row>
    <row r="247" spans="2:27" x14ac:dyDescent="0.3">
      <c r="B247" s="89" t="s">
        <v>110</v>
      </c>
      <c r="C247" s="89" t="s">
        <v>118</v>
      </c>
      <c r="D247" s="94">
        <v>45728</v>
      </c>
      <c r="E247" s="96" t="s">
        <v>161</v>
      </c>
      <c r="F247" s="89">
        <v>2</v>
      </c>
      <c r="I247" s="89" t="s">
        <v>110</v>
      </c>
      <c r="J247" s="89" t="s">
        <v>118</v>
      </c>
      <c r="K247" s="94">
        <v>45728</v>
      </c>
      <c r="L247" s="95" t="s">
        <v>161</v>
      </c>
      <c r="M247" s="89">
        <v>18</v>
      </c>
      <c r="P247" s="87" t="s">
        <v>110</v>
      </c>
      <c r="Q247" s="87" t="s">
        <v>118</v>
      </c>
      <c r="R247" s="93">
        <v>45728</v>
      </c>
      <c r="S247" s="115" t="s">
        <v>161</v>
      </c>
      <c r="T247" s="89">
        <v>0</v>
      </c>
      <c r="W247" s="89" t="s">
        <v>110</v>
      </c>
      <c r="X247" s="89" t="s">
        <v>118</v>
      </c>
      <c r="Y247" s="94">
        <v>45728</v>
      </c>
      <c r="Z247" s="95" t="s">
        <v>161</v>
      </c>
      <c r="AA247" s="89">
        <v>15.5</v>
      </c>
    </row>
    <row r="248" spans="2:27" x14ac:dyDescent="0.3">
      <c r="B248" s="89" t="s">
        <v>110</v>
      </c>
      <c r="C248" s="89" t="s">
        <v>118</v>
      </c>
      <c r="D248" s="94">
        <v>45729</v>
      </c>
      <c r="E248" s="95" t="s">
        <v>93</v>
      </c>
      <c r="F248" s="89">
        <v>0</v>
      </c>
      <c r="I248" s="89" t="s">
        <v>110</v>
      </c>
      <c r="J248" s="89" t="s">
        <v>118</v>
      </c>
      <c r="K248" s="94">
        <v>45729</v>
      </c>
      <c r="L248" s="95" t="s">
        <v>93</v>
      </c>
      <c r="M248" s="89">
        <v>0</v>
      </c>
      <c r="P248" s="86" t="s">
        <v>110</v>
      </c>
      <c r="Q248" s="86" t="s">
        <v>118</v>
      </c>
      <c r="R248" s="92">
        <v>45729</v>
      </c>
      <c r="S248" s="114" t="s">
        <v>93</v>
      </c>
      <c r="T248" s="89">
        <v>0</v>
      </c>
      <c r="W248" s="89" t="s">
        <v>110</v>
      </c>
      <c r="X248" s="89" t="s">
        <v>118</v>
      </c>
      <c r="Y248" s="94">
        <v>45729</v>
      </c>
      <c r="Z248" s="95" t="s">
        <v>93</v>
      </c>
      <c r="AA248" s="89">
        <v>0</v>
      </c>
    </row>
    <row r="249" spans="2:27" x14ac:dyDescent="0.3">
      <c r="B249" s="89" t="s">
        <v>110</v>
      </c>
      <c r="C249" s="89" t="s">
        <v>118</v>
      </c>
      <c r="D249" s="94">
        <v>45729</v>
      </c>
      <c r="E249" s="95" t="s">
        <v>17</v>
      </c>
      <c r="F249" s="89">
        <v>0</v>
      </c>
      <c r="I249" s="89" t="s">
        <v>110</v>
      </c>
      <c r="J249" s="89" t="s">
        <v>118</v>
      </c>
      <c r="K249" s="94">
        <v>45729</v>
      </c>
      <c r="L249" s="95" t="s">
        <v>17</v>
      </c>
      <c r="M249" s="89">
        <v>0</v>
      </c>
      <c r="P249" s="87" t="s">
        <v>110</v>
      </c>
      <c r="Q249" s="87" t="s">
        <v>118</v>
      </c>
      <c r="R249" s="93">
        <v>45729</v>
      </c>
      <c r="S249" s="115" t="s">
        <v>17</v>
      </c>
      <c r="T249" s="89">
        <v>0</v>
      </c>
      <c r="W249" s="89" t="s">
        <v>110</v>
      </c>
      <c r="X249" s="89" t="s">
        <v>118</v>
      </c>
      <c r="Y249" s="94">
        <v>45729</v>
      </c>
      <c r="Z249" s="95" t="s">
        <v>17</v>
      </c>
      <c r="AA249" s="89">
        <v>0</v>
      </c>
    </row>
    <row r="250" spans="2:27" x14ac:dyDescent="0.3">
      <c r="B250" s="89" t="s">
        <v>110</v>
      </c>
      <c r="C250" s="89" t="s">
        <v>118</v>
      </c>
      <c r="D250" s="94">
        <v>45729</v>
      </c>
      <c r="E250" s="95" t="s">
        <v>92</v>
      </c>
      <c r="F250" s="89">
        <v>0</v>
      </c>
      <c r="I250" s="89" t="s">
        <v>110</v>
      </c>
      <c r="J250" s="89" t="s">
        <v>118</v>
      </c>
      <c r="K250" s="94">
        <v>45729</v>
      </c>
      <c r="L250" s="95" t="s">
        <v>92</v>
      </c>
      <c r="M250" s="89">
        <v>0</v>
      </c>
      <c r="P250" s="86" t="s">
        <v>110</v>
      </c>
      <c r="Q250" s="86" t="s">
        <v>118</v>
      </c>
      <c r="R250" s="92">
        <v>45729</v>
      </c>
      <c r="S250" s="114" t="s">
        <v>92</v>
      </c>
      <c r="T250" s="89">
        <v>0</v>
      </c>
      <c r="W250" s="89" t="s">
        <v>110</v>
      </c>
      <c r="X250" s="89" t="s">
        <v>118</v>
      </c>
      <c r="Y250" s="94">
        <v>45729</v>
      </c>
      <c r="Z250" s="95" t="s">
        <v>92</v>
      </c>
      <c r="AA250" s="89">
        <v>0</v>
      </c>
    </row>
    <row r="251" spans="2:27" x14ac:dyDescent="0.3">
      <c r="B251" s="89" t="s">
        <v>110</v>
      </c>
      <c r="C251" s="89" t="s">
        <v>118</v>
      </c>
      <c r="D251" s="94">
        <v>45729</v>
      </c>
      <c r="E251" s="95" t="s">
        <v>16</v>
      </c>
      <c r="F251" s="89">
        <v>0</v>
      </c>
      <c r="I251" s="89" t="s">
        <v>110</v>
      </c>
      <c r="J251" s="89" t="s">
        <v>118</v>
      </c>
      <c r="K251" s="94">
        <v>45729</v>
      </c>
      <c r="L251" s="95" t="s">
        <v>16</v>
      </c>
      <c r="M251" s="89">
        <v>0</v>
      </c>
      <c r="P251" s="87" t="s">
        <v>110</v>
      </c>
      <c r="Q251" s="87" t="s">
        <v>118</v>
      </c>
      <c r="R251" s="93">
        <v>45729</v>
      </c>
      <c r="S251" s="115" t="s">
        <v>16</v>
      </c>
      <c r="T251" s="89">
        <v>0</v>
      </c>
      <c r="W251" s="89" t="s">
        <v>110</v>
      </c>
      <c r="X251" s="89" t="s">
        <v>118</v>
      </c>
      <c r="Y251" s="94">
        <v>45729</v>
      </c>
      <c r="Z251" s="95" t="s">
        <v>16</v>
      </c>
      <c r="AA251" s="89">
        <v>0</v>
      </c>
    </row>
    <row r="252" spans="2:27" x14ac:dyDescent="0.3">
      <c r="B252" s="89" t="s">
        <v>110</v>
      </c>
      <c r="C252" s="89" t="s">
        <v>118</v>
      </c>
      <c r="D252" s="94">
        <v>45729</v>
      </c>
      <c r="E252" s="95" t="s">
        <v>20</v>
      </c>
      <c r="F252" s="89">
        <v>0</v>
      </c>
      <c r="I252" s="89" t="s">
        <v>110</v>
      </c>
      <c r="J252" s="89" t="s">
        <v>118</v>
      </c>
      <c r="K252" s="94">
        <v>45729</v>
      </c>
      <c r="L252" s="95" t="s">
        <v>20</v>
      </c>
      <c r="M252" s="89">
        <v>0</v>
      </c>
      <c r="P252" s="86" t="s">
        <v>110</v>
      </c>
      <c r="Q252" s="86" t="s">
        <v>118</v>
      </c>
      <c r="R252" s="92">
        <v>45729</v>
      </c>
      <c r="S252" s="114" t="s">
        <v>20</v>
      </c>
      <c r="T252" s="89">
        <v>0</v>
      </c>
      <c r="W252" s="89" t="s">
        <v>110</v>
      </c>
      <c r="X252" s="89" t="s">
        <v>118</v>
      </c>
      <c r="Y252" s="94">
        <v>45729</v>
      </c>
      <c r="Z252" s="95" t="s">
        <v>20</v>
      </c>
      <c r="AA252" s="89">
        <v>0</v>
      </c>
    </row>
    <row r="253" spans="2:27" x14ac:dyDescent="0.3">
      <c r="B253" s="89" t="s">
        <v>110</v>
      </c>
      <c r="C253" s="89" t="s">
        <v>118</v>
      </c>
      <c r="D253" s="94">
        <v>45729</v>
      </c>
      <c r="E253" s="95" t="s">
        <v>95</v>
      </c>
      <c r="F253" s="89">
        <v>0</v>
      </c>
      <c r="I253" s="89" t="s">
        <v>110</v>
      </c>
      <c r="J253" s="89" t="s">
        <v>118</v>
      </c>
      <c r="K253" s="94">
        <v>45729</v>
      </c>
      <c r="L253" s="95" t="s">
        <v>95</v>
      </c>
      <c r="M253" s="89">
        <v>0</v>
      </c>
      <c r="P253" s="87" t="s">
        <v>110</v>
      </c>
      <c r="Q253" s="87" t="s">
        <v>118</v>
      </c>
      <c r="R253" s="93">
        <v>45729</v>
      </c>
      <c r="S253" s="115" t="s">
        <v>95</v>
      </c>
      <c r="T253" s="89">
        <v>0</v>
      </c>
      <c r="W253" s="89" t="s">
        <v>110</v>
      </c>
      <c r="X253" s="89" t="s">
        <v>118</v>
      </c>
      <c r="Y253" s="94">
        <v>45729</v>
      </c>
      <c r="Z253" s="95" t="s">
        <v>95</v>
      </c>
      <c r="AA253" s="89">
        <v>0</v>
      </c>
    </row>
    <row r="254" spans="2:27" x14ac:dyDescent="0.3">
      <c r="B254" s="89" t="s">
        <v>110</v>
      </c>
      <c r="C254" s="89" t="s">
        <v>118</v>
      </c>
      <c r="D254" s="94">
        <v>45729</v>
      </c>
      <c r="E254" s="95" t="s">
        <v>100</v>
      </c>
      <c r="F254" s="89">
        <v>0</v>
      </c>
      <c r="I254" s="89" t="s">
        <v>110</v>
      </c>
      <c r="J254" s="89" t="s">
        <v>118</v>
      </c>
      <c r="K254" s="94">
        <v>45729</v>
      </c>
      <c r="L254" s="95" t="s">
        <v>100</v>
      </c>
      <c r="M254" s="89">
        <v>0</v>
      </c>
      <c r="P254" s="86" t="s">
        <v>110</v>
      </c>
      <c r="Q254" s="86" t="s">
        <v>118</v>
      </c>
      <c r="R254" s="92">
        <v>45729</v>
      </c>
      <c r="S254" s="114" t="s">
        <v>100</v>
      </c>
      <c r="T254" s="89">
        <v>0</v>
      </c>
      <c r="W254" s="89" t="s">
        <v>110</v>
      </c>
      <c r="X254" s="89" t="s">
        <v>118</v>
      </c>
      <c r="Y254" s="94">
        <v>45729</v>
      </c>
      <c r="Z254" s="95" t="s">
        <v>100</v>
      </c>
      <c r="AA254" s="89">
        <v>0</v>
      </c>
    </row>
    <row r="255" spans="2:27" x14ac:dyDescent="0.3">
      <c r="B255" s="89" t="s">
        <v>110</v>
      </c>
      <c r="C255" s="89" t="s">
        <v>118</v>
      </c>
      <c r="D255" s="94">
        <v>45729</v>
      </c>
      <c r="E255" s="95" t="s">
        <v>103</v>
      </c>
      <c r="F255" s="89">
        <v>0</v>
      </c>
      <c r="I255" s="89" t="s">
        <v>110</v>
      </c>
      <c r="J255" s="89" t="s">
        <v>118</v>
      </c>
      <c r="K255" s="94">
        <v>45729</v>
      </c>
      <c r="L255" s="95" t="s">
        <v>103</v>
      </c>
      <c r="M255" s="89">
        <v>0</v>
      </c>
      <c r="P255" s="87" t="s">
        <v>110</v>
      </c>
      <c r="Q255" s="87" t="s">
        <v>118</v>
      </c>
      <c r="R255" s="93">
        <v>45729</v>
      </c>
      <c r="S255" s="115" t="s">
        <v>103</v>
      </c>
      <c r="T255" s="89">
        <v>0</v>
      </c>
      <c r="W255" s="89" t="s">
        <v>110</v>
      </c>
      <c r="X255" s="89" t="s">
        <v>118</v>
      </c>
      <c r="Y255" s="94">
        <v>45729</v>
      </c>
      <c r="Z255" s="95" t="s">
        <v>103</v>
      </c>
      <c r="AA255" s="89">
        <v>0</v>
      </c>
    </row>
    <row r="256" spans="2:27" x14ac:dyDescent="0.3">
      <c r="B256" s="89" t="s">
        <v>110</v>
      </c>
      <c r="C256" s="89" t="s">
        <v>118</v>
      </c>
      <c r="D256" s="94">
        <v>45729</v>
      </c>
      <c r="E256" s="95" t="s">
        <v>97</v>
      </c>
      <c r="F256" s="89">
        <v>0</v>
      </c>
      <c r="I256" s="89" t="s">
        <v>110</v>
      </c>
      <c r="J256" s="89" t="s">
        <v>118</v>
      </c>
      <c r="K256" s="94">
        <v>45729</v>
      </c>
      <c r="L256" s="95" t="s">
        <v>97</v>
      </c>
      <c r="M256" s="89">
        <v>0</v>
      </c>
      <c r="P256" s="86" t="s">
        <v>110</v>
      </c>
      <c r="Q256" s="86" t="s">
        <v>118</v>
      </c>
      <c r="R256" s="92">
        <v>45729</v>
      </c>
      <c r="S256" s="114" t="s">
        <v>97</v>
      </c>
      <c r="T256" s="89">
        <v>0</v>
      </c>
      <c r="W256" s="89" t="s">
        <v>110</v>
      </c>
      <c r="X256" s="89" t="s">
        <v>118</v>
      </c>
      <c r="Y256" s="94">
        <v>45729</v>
      </c>
      <c r="Z256" s="95" t="s">
        <v>97</v>
      </c>
      <c r="AA256" s="89">
        <v>0</v>
      </c>
    </row>
    <row r="257" spans="2:27" x14ac:dyDescent="0.3">
      <c r="B257" s="89" t="s">
        <v>110</v>
      </c>
      <c r="C257" s="89" t="s">
        <v>118</v>
      </c>
      <c r="D257" s="94">
        <v>45729</v>
      </c>
      <c r="E257" s="95" t="s">
        <v>96</v>
      </c>
      <c r="F257" s="89">
        <v>0</v>
      </c>
      <c r="I257" s="89" t="s">
        <v>110</v>
      </c>
      <c r="J257" s="89" t="s">
        <v>118</v>
      </c>
      <c r="K257" s="94">
        <v>45729</v>
      </c>
      <c r="L257" s="95" t="s">
        <v>96</v>
      </c>
      <c r="M257" s="89">
        <v>0</v>
      </c>
      <c r="P257" s="87" t="s">
        <v>110</v>
      </c>
      <c r="Q257" s="87" t="s">
        <v>118</v>
      </c>
      <c r="R257" s="93">
        <v>45729</v>
      </c>
      <c r="S257" s="115" t="s">
        <v>96</v>
      </c>
      <c r="T257" s="89">
        <v>0</v>
      </c>
      <c r="W257" s="89" t="s">
        <v>110</v>
      </c>
      <c r="X257" s="89" t="s">
        <v>118</v>
      </c>
      <c r="Y257" s="94">
        <v>45729</v>
      </c>
      <c r="Z257" s="95" t="s">
        <v>96</v>
      </c>
      <c r="AA257" s="89">
        <v>0</v>
      </c>
    </row>
    <row r="258" spans="2:27" x14ac:dyDescent="0.3">
      <c r="B258" s="89" t="s">
        <v>110</v>
      </c>
      <c r="C258" s="89" t="s">
        <v>118</v>
      </c>
      <c r="D258" s="94">
        <v>45729</v>
      </c>
      <c r="E258" s="96" t="s">
        <v>161</v>
      </c>
      <c r="F258" s="89">
        <v>0</v>
      </c>
      <c r="I258" s="89" t="s">
        <v>110</v>
      </c>
      <c r="J258" s="89" t="s">
        <v>118</v>
      </c>
      <c r="K258" s="94">
        <v>45729</v>
      </c>
      <c r="L258" s="95" t="s">
        <v>161</v>
      </c>
      <c r="M258" s="89">
        <v>36</v>
      </c>
      <c r="P258" s="86" t="s">
        <v>110</v>
      </c>
      <c r="Q258" s="86" t="s">
        <v>118</v>
      </c>
      <c r="R258" s="92">
        <v>45729</v>
      </c>
      <c r="S258" s="114" t="s">
        <v>161</v>
      </c>
      <c r="T258" s="89">
        <v>0</v>
      </c>
      <c r="W258" s="89" t="s">
        <v>110</v>
      </c>
      <c r="X258" s="89" t="s">
        <v>118</v>
      </c>
      <c r="Y258" s="94">
        <v>45729</v>
      </c>
      <c r="Z258" s="95" t="s">
        <v>161</v>
      </c>
      <c r="AA258" s="89">
        <v>18</v>
      </c>
    </row>
    <row r="259" spans="2:27" x14ac:dyDescent="0.3">
      <c r="B259" s="89" t="s">
        <v>110</v>
      </c>
      <c r="C259" s="89" t="s">
        <v>143</v>
      </c>
      <c r="D259" s="94">
        <v>45733</v>
      </c>
      <c r="E259" s="95" t="s">
        <v>93</v>
      </c>
      <c r="F259" s="89">
        <v>0</v>
      </c>
      <c r="I259" s="89" t="s">
        <v>110</v>
      </c>
      <c r="J259" s="89" t="s">
        <v>143</v>
      </c>
      <c r="K259" s="94">
        <v>45733</v>
      </c>
      <c r="L259" s="95" t="s">
        <v>93</v>
      </c>
      <c r="M259" s="89">
        <v>0</v>
      </c>
      <c r="P259" s="87" t="s">
        <v>110</v>
      </c>
      <c r="Q259" s="87" t="s">
        <v>143</v>
      </c>
      <c r="R259" s="93">
        <v>45733</v>
      </c>
      <c r="S259" s="115" t="s">
        <v>93</v>
      </c>
      <c r="T259" s="89">
        <v>0</v>
      </c>
      <c r="W259" s="89" t="s">
        <v>110</v>
      </c>
      <c r="X259" s="89" t="s">
        <v>143</v>
      </c>
      <c r="Y259" s="94">
        <v>45733</v>
      </c>
      <c r="Z259" s="95" t="s">
        <v>93</v>
      </c>
      <c r="AA259" s="89">
        <v>0</v>
      </c>
    </row>
    <row r="260" spans="2:27" x14ac:dyDescent="0.3">
      <c r="B260" s="89" t="s">
        <v>110</v>
      </c>
      <c r="C260" s="89" t="s">
        <v>143</v>
      </c>
      <c r="D260" s="94">
        <v>45733</v>
      </c>
      <c r="E260" s="95" t="s">
        <v>17</v>
      </c>
      <c r="F260" s="89">
        <v>0</v>
      </c>
      <c r="I260" s="89" t="s">
        <v>110</v>
      </c>
      <c r="J260" s="89" t="s">
        <v>143</v>
      </c>
      <c r="K260" s="94">
        <v>45733</v>
      </c>
      <c r="L260" s="95" t="s">
        <v>17</v>
      </c>
      <c r="M260" s="89">
        <v>9</v>
      </c>
      <c r="P260" s="86" t="s">
        <v>110</v>
      </c>
      <c r="Q260" s="86" t="s">
        <v>143</v>
      </c>
      <c r="R260" s="92">
        <v>45733</v>
      </c>
      <c r="S260" s="114" t="s">
        <v>17</v>
      </c>
      <c r="T260" s="89">
        <v>0</v>
      </c>
      <c r="W260" s="89" t="s">
        <v>110</v>
      </c>
      <c r="X260" s="89" t="s">
        <v>143</v>
      </c>
      <c r="Y260" s="94">
        <v>45733</v>
      </c>
      <c r="Z260" s="95" t="s">
        <v>17</v>
      </c>
      <c r="AA260" s="89">
        <v>0</v>
      </c>
    </row>
    <row r="261" spans="2:27" x14ac:dyDescent="0.3">
      <c r="B261" s="89" t="s">
        <v>110</v>
      </c>
      <c r="C261" s="89" t="s">
        <v>143</v>
      </c>
      <c r="D261" s="94">
        <v>45733</v>
      </c>
      <c r="E261" s="95" t="s">
        <v>92</v>
      </c>
      <c r="F261" s="89">
        <v>0</v>
      </c>
      <c r="I261" s="89" t="s">
        <v>110</v>
      </c>
      <c r="J261" s="89" t="s">
        <v>143</v>
      </c>
      <c r="K261" s="94">
        <v>45733</v>
      </c>
      <c r="L261" s="95" t="s">
        <v>92</v>
      </c>
      <c r="M261" s="89">
        <v>43.2</v>
      </c>
      <c r="P261" s="87" t="s">
        <v>110</v>
      </c>
      <c r="Q261" s="87" t="s">
        <v>143</v>
      </c>
      <c r="R261" s="93">
        <v>45733</v>
      </c>
      <c r="S261" s="115" t="s">
        <v>92</v>
      </c>
      <c r="T261" s="89">
        <v>0</v>
      </c>
      <c r="W261" s="89" t="s">
        <v>110</v>
      </c>
      <c r="X261" s="89" t="s">
        <v>143</v>
      </c>
      <c r="Y261" s="94">
        <v>45733</v>
      </c>
      <c r="Z261" s="95" t="s">
        <v>92</v>
      </c>
      <c r="AA261" s="89">
        <v>45</v>
      </c>
    </row>
    <row r="262" spans="2:27" x14ac:dyDescent="0.3">
      <c r="B262" s="89" t="s">
        <v>110</v>
      </c>
      <c r="C262" s="89" t="s">
        <v>143</v>
      </c>
      <c r="D262" s="94">
        <v>45733</v>
      </c>
      <c r="E262" s="95" t="s">
        <v>16</v>
      </c>
      <c r="F262" s="89">
        <v>0</v>
      </c>
      <c r="I262" s="89" t="s">
        <v>110</v>
      </c>
      <c r="J262" s="89" t="s">
        <v>143</v>
      </c>
      <c r="K262" s="94">
        <v>45733</v>
      </c>
      <c r="L262" s="95" t="s">
        <v>16</v>
      </c>
      <c r="M262" s="89">
        <v>0</v>
      </c>
      <c r="P262" s="86" t="s">
        <v>110</v>
      </c>
      <c r="Q262" s="86" t="s">
        <v>143</v>
      </c>
      <c r="R262" s="92">
        <v>45733</v>
      </c>
      <c r="S262" s="114" t="s">
        <v>16</v>
      </c>
      <c r="T262" s="89">
        <v>0</v>
      </c>
      <c r="W262" s="89" t="s">
        <v>110</v>
      </c>
      <c r="X262" s="89" t="s">
        <v>143</v>
      </c>
      <c r="Y262" s="94">
        <v>45733</v>
      </c>
      <c r="Z262" s="95" t="s">
        <v>16</v>
      </c>
      <c r="AA262" s="89">
        <v>0</v>
      </c>
    </row>
    <row r="263" spans="2:27" x14ac:dyDescent="0.3">
      <c r="B263" s="89" t="s">
        <v>110</v>
      </c>
      <c r="C263" s="89" t="s">
        <v>143</v>
      </c>
      <c r="D263" s="94">
        <v>45733</v>
      </c>
      <c r="E263" s="95" t="s">
        <v>20</v>
      </c>
      <c r="F263" s="89">
        <v>0</v>
      </c>
      <c r="I263" s="89" t="s">
        <v>110</v>
      </c>
      <c r="J263" s="89" t="s">
        <v>143</v>
      </c>
      <c r="K263" s="94">
        <v>45733</v>
      </c>
      <c r="L263" s="95" t="s">
        <v>20</v>
      </c>
      <c r="M263" s="89">
        <v>0</v>
      </c>
      <c r="P263" s="87" t="s">
        <v>110</v>
      </c>
      <c r="Q263" s="87" t="s">
        <v>143</v>
      </c>
      <c r="R263" s="93">
        <v>45733</v>
      </c>
      <c r="S263" s="115" t="s">
        <v>20</v>
      </c>
      <c r="T263" s="89">
        <v>0</v>
      </c>
      <c r="W263" s="89" t="s">
        <v>110</v>
      </c>
      <c r="X263" s="89" t="s">
        <v>143</v>
      </c>
      <c r="Y263" s="94">
        <v>45733</v>
      </c>
      <c r="Z263" s="95" t="s">
        <v>20</v>
      </c>
      <c r="AA263" s="89">
        <v>0</v>
      </c>
    </row>
    <row r="264" spans="2:27" x14ac:dyDescent="0.3">
      <c r="B264" s="89" t="s">
        <v>110</v>
      </c>
      <c r="C264" s="89" t="s">
        <v>143</v>
      </c>
      <c r="D264" s="94">
        <v>45733</v>
      </c>
      <c r="E264" s="95" t="s">
        <v>95</v>
      </c>
      <c r="F264" s="89">
        <v>0</v>
      </c>
      <c r="I264" s="89" t="s">
        <v>110</v>
      </c>
      <c r="J264" s="89" t="s">
        <v>143</v>
      </c>
      <c r="K264" s="94">
        <v>45733</v>
      </c>
      <c r="L264" s="95" t="s">
        <v>95</v>
      </c>
      <c r="M264" s="89">
        <v>0</v>
      </c>
      <c r="P264" s="86" t="s">
        <v>110</v>
      </c>
      <c r="Q264" s="86" t="s">
        <v>143</v>
      </c>
      <c r="R264" s="92">
        <v>45733</v>
      </c>
      <c r="S264" s="114" t="s">
        <v>95</v>
      </c>
      <c r="T264" s="89">
        <v>0</v>
      </c>
      <c r="W264" s="89" t="s">
        <v>110</v>
      </c>
      <c r="X264" s="89" t="s">
        <v>143</v>
      </c>
      <c r="Y264" s="94">
        <v>45733</v>
      </c>
      <c r="Z264" s="95" t="s">
        <v>95</v>
      </c>
      <c r="AA264" s="89">
        <v>0</v>
      </c>
    </row>
    <row r="265" spans="2:27" x14ac:dyDescent="0.3">
      <c r="B265" s="89" t="s">
        <v>110</v>
      </c>
      <c r="C265" s="89" t="s">
        <v>143</v>
      </c>
      <c r="D265" s="94">
        <v>45733</v>
      </c>
      <c r="E265" s="95" t="s">
        <v>100</v>
      </c>
      <c r="F265" s="89">
        <v>0</v>
      </c>
      <c r="I265" s="89" t="s">
        <v>110</v>
      </c>
      <c r="J265" s="89" t="s">
        <v>143</v>
      </c>
      <c r="K265" s="94">
        <v>45733</v>
      </c>
      <c r="L265" s="95" t="s">
        <v>100</v>
      </c>
      <c r="M265" s="89">
        <v>0</v>
      </c>
      <c r="P265" s="87" t="s">
        <v>110</v>
      </c>
      <c r="Q265" s="87" t="s">
        <v>143</v>
      </c>
      <c r="R265" s="93">
        <v>45733</v>
      </c>
      <c r="S265" s="115" t="s">
        <v>100</v>
      </c>
      <c r="T265" s="89">
        <v>0</v>
      </c>
      <c r="W265" s="89" t="s">
        <v>110</v>
      </c>
      <c r="X265" s="89" t="s">
        <v>143</v>
      </c>
      <c r="Y265" s="94">
        <v>45733</v>
      </c>
      <c r="Z265" s="95" t="s">
        <v>100</v>
      </c>
      <c r="AA265" s="89">
        <v>0</v>
      </c>
    </row>
    <row r="266" spans="2:27" x14ac:dyDescent="0.3">
      <c r="B266" s="89" t="s">
        <v>110</v>
      </c>
      <c r="C266" s="89" t="s">
        <v>143</v>
      </c>
      <c r="D266" s="94">
        <v>45733</v>
      </c>
      <c r="E266" s="95" t="s">
        <v>103</v>
      </c>
      <c r="F266" s="89">
        <v>0</v>
      </c>
      <c r="I266" s="89" t="s">
        <v>110</v>
      </c>
      <c r="J266" s="89" t="s">
        <v>143</v>
      </c>
      <c r="K266" s="94">
        <v>45733</v>
      </c>
      <c r="L266" s="95" t="s">
        <v>103</v>
      </c>
      <c r="M266" s="89">
        <v>0</v>
      </c>
      <c r="P266" s="86" t="s">
        <v>110</v>
      </c>
      <c r="Q266" s="86" t="s">
        <v>143</v>
      </c>
      <c r="R266" s="92">
        <v>45733</v>
      </c>
      <c r="S266" s="114" t="s">
        <v>103</v>
      </c>
      <c r="T266" s="89">
        <v>0</v>
      </c>
      <c r="W266" s="89" t="s">
        <v>110</v>
      </c>
      <c r="X266" s="89" t="s">
        <v>143</v>
      </c>
      <c r="Y266" s="94">
        <v>45733</v>
      </c>
      <c r="Z266" s="95" t="s">
        <v>103</v>
      </c>
      <c r="AA266" s="89">
        <v>0</v>
      </c>
    </row>
    <row r="267" spans="2:27" x14ac:dyDescent="0.3">
      <c r="B267" s="89" t="s">
        <v>110</v>
      </c>
      <c r="C267" s="89" t="s">
        <v>143</v>
      </c>
      <c r="D267" s="94">
        <v>45733</v>
      </c>
      <c r="E267" s="95" t="s">
        <v>97</v>
      </c>
      <c r="F267" s="89">
        <v>0</v>
      </c>
      <c r="I267" s="89" t="s">
        <v>110</v>
      </c>
      <c r="J267" s="89" t="s">
        <v>143</v>
      </c>
      <c r="K267" s="94">
        <v>45733</v>
      </c>
      <c r="L267" s="95" t="s">
        <v>97</v>
      </c>
      <c r="M267" s="89">
        <v>0</v>
      </c>
      <c r="P267" s="87" t="s">
        <v>110</v>
      </c>
      <c r="Q267" s="87" t="s">
        <v>143</v>
      </c>
      <c r="R267" s="93">
        <v>45733</v>
      </c>
      <c r="S267" s="115" t="s">
        <v>97</v>
      </c>
      <c r="T267" s="89">
        <v>0</v>
      </c>
      <c r="W267" s="89" t="s">
        <v>110</v>
      </c>
      <c r="X267" s="89" t="s">
        <v>143</v>
      </c>
      <c r="Y267" s="94">
        <v>45733</v>
      </c>
      <c r="Z267" s="95" t="s">
        <v>97</v>
      </c>
      <c r="AA267" s="89">
        <v>0</v>
      </c>
    </row>
    <row r="268" spans="2:27" x14ac:dyDescent="0.3">
      <c r="B268" s="89" t="s">
        <v>110</v>
      </c>
      <c r="C268" s="89" t="s">
        <v>143</v>
      </c>
      <c r="D268" s="94">
        <v>45733</v>
      </c>
      <c r="E268" s="95" t="s">
        <v>96</v>
      </c>
      <c r="F268" s="89">
        <v>0</v>
      </c>
      <c r="I268" s="89" t="s">
        <v>110</v>
      </c>
      <c r="J268" s="89" t="s">
        <v>143</v>
      </c>
      <c r="K268" s="94">
        <v>45733</v>
      </c>
      <c r="L268" s="95" t="s">
        <v>96</v>
      </c>
      <c r="M268" s="89">
        <v>0</v>
      </c>
      <c r="P268" s="86" t="s">
        <v>110</v>
      </c>
      <c r="Q268" s="86" t="s">
        <v>143</v>
      </c>
      <c r="R268" s="92">
        <v>45733</v>
      </c>
      <c r="S268" s="114" t="s">
        <v>96</v>
      </c>
      <c r="T268" s="89">
        <v>0</v>
      </c>
      <c r="W268" s="89" t="s">
        <v>110</v>
      </c>
      <c r="X268" s="89" t="s">
        <v>143</v>
      </c>
      <c r="Y268" s="94">
        <v>45733</v>
      </c>
      <c r="Z268" s="95" t="s">
        <v>96</v>
      </c>
      <c r="AA268" s="89">
        <v>0</v>
      </c>
    </row>
    <row r="269" spans="2:27" x14ac:dyDescent="0.3">
      <c r="B269" s="89" t="s">
        <v>110</v>
      </c>
      <c r="C269" s="89" t="s">
        <v>143</v>
      </c>
      <c r="D269" s="94">
        <v>45733</v>
      </c>
      <c r="E269" s="96" t="s">
        <v>161</v>
      </c>
      <c r="F269" s="89">
        <v>0</v>
      </c>
      <c r="I269" s="89" t="s">
        <v>110</v>
      </c>
      <c r="J269" s="89" t="s">
        <v>143</v>
      </c>
      <c r="K269" s="94">
        <v>45733</v>
      </c>
      <c r="L269" s="95" t="s">
        <v>161</v>
      </c>
      <c r="M269" s="89">
        <v>14.8</v>
      </c>
      <c r="P269" s="87" t="s">
        <v>110</v>
      </c>
      <c r="Q269" s="87" t="s">
        <v>143</v>
      </c>
      <c r="R269" s="93">
        <v>45733</v>
      </c>
      <c r="S269" s="115" t="s">
        <v>161</v>
      </c>
      <c r="T269" s="89">
        <v>12</v>
      </c>
      <c r="W269" s="89" t="s">
        <v>110</v>
      </c>
      <c r="X269" s="89" t="s">
        <v>143</v>
      </c>
      <c r="Y269" s="94">
        <v>45733</v>
      </c>
      <c r="Z269" s="95" t="s">
        <v>161</v>
      </c>
      <c r="AA269" s="89">
        <v>0</v>
      </c>
    </row>
    <row r="270" spans="2:27" x14ac:dyDescent="0.3">
      <c r="B270" s="89" t="s">
        <v>110</v>
      </c>
      <c r="C270" s="89" t="s">
        <v>143</v>
      </c>
      <c r="D270" s="94">
        <v>45734</v>
      </c>
      <c r="E270" s="95" t="s">
        <v>93</v>
      </c>
      <c r="F270" s="89">
        <v>0</v>
      </c>
      <c r="I270" s="89" t="s">
        <v>110</v>
      </c>
      <c r="J270" s="89" t="s">
        <v>143</v>
      </c>
      <c r="K270" s="94">
        <v>45734</v>
      </c>
      <c r="L270" s="95" t="s">
        <v>93</v>
      </c>
      <c r="M270" s="89">
        <v>0</v>
      </c>
      <c r="P270" s="86" t="s">
        <v>110</v>
      </c>
      <c r="Q270" s="86" t="s">
        <v>143</v>
      </c>
      <c r="R270" s="92">
        <v>45734</v>
      </c>
      <c r="S270" s="114" t="s">
        <v>93</v>
      </c>
      <c r="T270" s="89">
        <v>0</v>
      </c>
      <c r="W270" s="89" t="s">
        <v>110</v>
      </c>
      <c r="X270" s="89" t="s">
        <v>143</v>
      </c>
      <c r="Y270" s="94">
        <v>45734</v>
      </c>
      <c r="Z270" s="95" t="s">
        <v>93</v>
      </c>
      <c r="AA270" s="89">
        <v>0</v>
      </c>
    </row>
    <row r="271" spans="2:27" x14ac:dyDescent="0.3">
      <c r="B271" s="89" t="s">
        <v>110</v>
      </c>
      <c r="C271" s="89" t="s">
        <v>143</v>
      </c>
      <c r="D271" s="94">
        <v>45734</v>
      </c>
      <c r="E271" s="95" t="s">
        <v>17</v>
      </c>
      <c r="F271" s="89">
        <v>0</v>
      </c>
      <c r="I271" s="89" t="s">
        <v>110</v>
      </c>
      <c r="J271" s="89" t="s">
        <v>143</v>
      </c>
      <c r="K271" s="94">
        <v>45734</v>
      </c>
      <c r="L271" s="95" t="s">
        <v>17</v>
      </c>
      <c r="M271" s="89">
        <v>0</v>
      </c>
      <c r="P271" s="87" t="s">
        <v>110</v>
      </c>
      <c r="Q271" s="87" t="s">
        <v>143</v>
      </c>
      <c r="R271" s="93">
        <v>45734</v>
      </c>
      <c r="S271" s="115" t="s">
        <v>17</v>
      </c>
      <c r="T271" s="89">
        <v>0</v>
      </c>
      <c r="W271" s="89" t="s">
        <v>110</v>
      </c>
      <c r="X271" s="89" t="s">
        <v>143</v>
      </c>
      <c r="Y271" s="94">
        <v>45734</v>
      </c>
      <c r="Z271" s="95" t="s">
        <v>17</v>
      </c>
      <c r="AA271" s="89">
        <v>0</v>
      </c>
    </row>
    <row r="272" spans="2:27" x14ac:dyDescent="0.3">
      <c r="B272" s="89" t="s">
        <v>110</v>
      </c>
      <c r="C272" s="89" t="s">
        <v>143</v>
      </c>
      <c r="D272" s="94">
        <v>45734</v>
      </c>
      <c r="E272" s="95" t="s">
        <v>92</v>
      </c>
      <c r="F272" s="89">
        <v>0</v>
      </c>
      <c r="I272" s="89" t="s">
        <v>110</v>
      </c>
      <c r="J272" s="89" t="s">
        <v>143</v>
      </c>
      <c r="K272" s="94">
        <v>45734</v>
      </c>
      <c r="L272" s="95" t="s">
        <v>92</v>
      </c>
      <c r="M272" s="89">
        <v>0</v>
      </c>
      <c r="P272" s="86" t="s">
        <v>110</v>
      </c>
      <c r="Q272" s="86" t="s">
        <v>143</v>
      </c>
      <c r="R272" s="92">
        <v>45734</v>
      </c>
      <c r="S272" s="114" t="s">
        <v>92</v>
      </c>
      <c r="T272" s="89">
        <v>0</v>
      </c>
      <c r="W272" s="89" t="s">
        <v>110</v>
      </c>
      <c r="X272" s="89" t="s">
        <v>143</v>
      </c>
      <c r="Y272" s="94">
        <v>45734</v>
      </c>
      <c r="Z272" s="95" t="s">
        <v>92</v>
      </c>
      <c r="AA272" s="89">
        <v>0</v>
      </c>
    </row>
    <row r="273" spans="2:27" x14ac:dyDescent="0.3">
      <c r="B273" s="89" t="s">
        <v>110</v>
      </c>
      <c r="C273" s="89" t="s">
        <v>143</v>
      </c>
      <c r="D273" s="94">
        <v>45734</v>
      </c>
      <c r="E273" s="95" t="s">
        <v>16</v>
      </c>
      <c r="F273" s="89">
        <v>0</v>
      </c>
      <c r="I273" s="89" t="s">
        <v>110</v>
      </c>
      <c r="J273" s="89" t="s">
        <v>143</v>
      </c>
      <c r="K273" s="94">
        <v>45734</v>
      </c>
      <c r="L273" s="95" t="s">
        <v>16</v>
      </c>
      <c r="M273" s="89">
        <v>0</v>
      </c>
      <c r="P273" s="87" t="s">
        <v>110</v>
      </c>
      <c r="Q273" s="87" t="s">
        <v>143</v>
      </c>
      <c r="R273" s="93">
        <v>45734</v>
      </c>
      <c r="S273" s="115" t="s">
        <v>16</v>
      </c>
      <c r="T273" s="89">
        <v>0</v>
      </c>
      <c r="W273" s="89" t="s">
        <v>110</v>
      </c>
      <c r="X273" s="89" t="s">
        <v>143</v>
      </c>
      <c r="Y273" s="94">
        <v>45734</v>
      </c>
      <c r="Z273" s="95" t="s">
        <v>16</v>
      </c>
      <c r="AA273" s="89">
        <v>0</v>
      </c>
    </row>
    <row r="274" spans="2:27" x14ac:dyDescent="0.3">
      <c r="B274" s="89" t="s">
        <v>110</v>
      </c>
      <c r="C274" s="89" t="s">
        <v>143</v>
      </c>
      <c r="D274" s="94">
        <v>45734</v>
      </c>
      <c r="E274" s="95" t="s">
        <v>20</v>
      </c>
      <c r="F274" s="89">
        <v>0</v>
      </c>
      <c r="I274" s="89" t="s">
        <v>110</v>
      </c>
      <c r="J274" s="89" t="s">
        <v>143</v>
      </c>
      <c r="K274" s="94">
        <v>45734</v>
      </c>
      <c r="L274" s="95" t="s">
        <v>20</v>
      </c>
      <c r="M274" s="89">
        <v>0</v>
      </c>
      <c r="P274" s="86" t="s">
        <v>110</v>
      </c>
      <c r="Q274" s="86" t="s">
        <v>143</v>
      </c>
      <c r="R274" s="92">
        <v>45734</v>
      </c>
      <c r="S274" s="114" t="s">
        <v>20</v>
      </c>
      <c r="T274" s="89">
        <v>0</v>
      </c>
      <c r="W274" s="89" t="s">
        <v>110</v>
      </c>
      <c r="X274" s="89" t="s">
        <v>143</v>
      </c>
      <c r="Y274" s="94">
        <v>45734</v>
      </c>
      <c r="Z274" s="95" t="s">
        <v>20</v>
      </c>
      <c r="AA274" s="89">
        <v>0</v>
      </c>
    </row>
    <row r="275" spans="2:27" x14ac:dyDescent="0.3">
      <c r="B275" s="89" t="s">
        <v>110</v>
      </c>
      <c r="C275" s="89" t="s">
        <v>143</v>
      </c>
      <c r="D275" s="94">
        <v>45734</v>
      </c>
      <c r="E275" s="95" t="s">
        <v>95</v>
      </c>
      <c r="F275" s="89">
        <v>0</v>
      </c>
      <c r="I275" s="89" t="s">
        <v>110</v>
      </c>
      <c r="J275" s="89" t="s">
        <v>143</v>
      </c>
      <c r="K275" s="94">
        <v>45734</v>
      </c>
      <c r="L275" s="95" t="s">
        <v>95</v>
      </c>
      <c r="M275" s="89">
        <v>0</v>
      </c>
      <c r="P275" s="87" t="s">
        <v>110</v>
      </c>
      <c r="Q275" s="87" t="s">
        <v>143</v>
      </c>
      <c r="R275" s="93">
        <v>45734</v>
      </c>
      <c r="S275" s="115" t="s">
        <v>95</v>
      </c>
      <c r="T275" s="89">
        <v>0</v>
      </c>
      <c r="W275" s="89" t="s">
        <v>110</v>
      </c>
      <c r="X275" s="89" t="s">
        <v>143</v>
      </c>
      <c r="Y275" s="94">
        <v>45734</v>
      </c>
      <c r="Z275" s="95" t="s">
        <v>95</v>
      </c>
      <c r="AA275" s="89">
        <v>0</v>
      </c>
    </row>
    <row r="276" spans="2:27" x14ac:dyDescent="0.3">
      <c r="B276" s="89" t="s">
        <v>110</v>
      </c>
      <c r="C276" s="89" t="s">
        <v>143</v>
      </c>
      <c r="D276" s="94">
        <v>45734</v>
      </c>
      <c r="E276" s="95" t="s">
        <v>100</v>
      </c>
      <c r="F276" s="89">
        <v>0</v>
      </c>
      <c r="I276" s="89" t="s">
        <v>110</v>
      </c>
      <c r="J276" s="89" t="s">
        <v>143</v>
      </c>
      <c r="K276" s="94">
        <v>45734</v>
      </c>
      <c r="L276" s="95" t="s">
        <v>100</v>
      </c>
      <c r="M276" s="89">
        <v>0</v>
      </c>
      <c r="P276" s="86" t="s">
        <v>110</v>
      </c>
      <c r="Q276" s="86" t="s">
        <v>143</v>
      </c>
      <c r="R276" s="92">
        <v>45734</v>
      </c>
      <c r="S276" s="114" t="s">
        <v>100</v>
      </c>
      <c r="T276" s="89">
        <v>0</v>
      </c>
      <c r="W276" s="89" t="s">
        <v>110</v>
      </c>
      <c r="X276" s="89" t="s">
        <v>143</v>
      </c>
      <c r="Y276" s="94">
        <v>45734</v>
      </c>
      <c r="Z276" s="95" t="s">
        <v>100</v>
      </c>
      <c r="AA276" s="89">
        <v>0</v>
      </c>
    </row>
    <row r="277" spans="2:27" x14ac:dyDescent="0.3">
      <c r="B277" s="89" t="s">
        <v>110</v>
      </c>
      <c r="C277" s="89" t="s">
        <v>143</v>
      </c>
      <c r="D277" s="94">
        <v>45734</v>
      </c>
      <c r="E277" s="95" t="s">
        <v>103</v>
      </c>
      <c r="F277" s="89">
        <v>0</v>
      </c>
      <c r="I277" s="89" t="s">
        <v>110</v>
      </c>
      <c r="J277" s="89" t="s">
        <v>143</v>
      </c>
      <c r="K277" s="94">
        <v>45734</v>
      </c>
      <c r="L277" s="95" t="s">
        <v>103</v>
      </c>
      <c r="M277" s="89">
        <v>0</v>
      </c>
      <c r="P277" s="87" t="s">
        <v>110</v>
      </c>
      <c r="Q277" s="87" t="s">
        <v>143</v>
      </c>
      <c r="R277" s="93">
        <v>45734</v>
      </c>
      <c r="S277" s="115" t="s">
        <v>103</v>
      </c>
      <c r="T277" s="89">
        <v>0</v>
      </c>
      <c r="W277" s="89" t="s">
        <v>110</v>
      </c>
      <c r="X277" s="89" t="s">
        <v>143</v>
      </c>
      <c r="Y277" s="94">
        <v>45734</v>
      </c>
      <c r="Z277" s="95" t="s">
        <v>103</v>
      </c>
      <c r="AA277" s="89">
        <v>0</v>
      </c>
    </row>
    <row r="278" spans="2:27" x14ac:dyDescent="0.3">
      <c r="B278" s="89" t="s">
        <v>110</v>
      </c>
      <c r="C278" s="89" t="s">
        <v>143</v>
      </c>
      <c r="D278" s="94">
        <v>45734</v>
      </c>
      <c r="E278" s="95" t="s">
        <v>97</v>
      </c>
      <c r="F278" s="89">
        <v>0</v>
      </c>
      <c r="I278" s="89" t="s">
        <v>110</v>
      </c>
      <c r="J278" s="89" t="s">
        <v>143</v>
      </c>
      <c r="K278" s="94">
        <v>45734</v>
      </c>
      <c r="L278" s="95" t="s">
        <v>97</v>
      </c>
      <c r="M278" s="89">
        <v>0</v>
      </c>
      <c r="P278" s="86" t="s">
        <v>110</v>
      </c>
      <c r="Q278" s="86" t="s">
        <v>143</v>
      </c>
      <c r="R278" s="92">
        <v>45734</v>
      </c>
      <c r="S278" s="114" t="s">
        <v>97</v>
      </c>
      <c r="T278" s="89">
        <v>0</v>
      </c>
      <c r="W278" s="89" t="s">
        <v>110</v>
      </c>
      <c r="X278" s="89" t="s">
        <v>143</v>
      </c>
      <c r="Y278" s="94">
        <v>45734</v>
      </c>
      <c r="Z278" s="95" t="s">
        <v>97</v>
      </c>
      <c r="AA278" s="89">
        <v>0</v>
      </c>
    </row>
    <row r="279" spans="2:27" x14ac:dyDescent="0.3">
      <c r="B279" s="89" t="s">
        <v>110</v>
      </c>
      <c r="C279" s="89" t="s">
        <v>143</v>
      </c>
      <c r="D279" s="94">
        <v>45734</v>
      </c>
      <c r="E279" s="95" t="s">
        <v>96</v>
      </c>
      <c r="F279" s="89">
        <v>0</v>
      </c>
      <c r="I279" s="89" t="s">
        <v>110</v>
      </c>
      <c r="J279" s="89" t="s">
        <v>143</v>
      </c>
      <c r="K279" s="94">
        <v>45734</v>
      </c>
      <c r="L279" s="95" t="s">
        <v>96</v>
      </c>
      <c r="M279" s="89">
        <v>0</v>
      </c>
      <c r="P279" s="87" t="s">
        <v>110</v>
      </c>
      <c r="Q279" s="87" t="s">
        <v>143</v>
      </c>
      <c r="R279" s="93">
        <v>45734</v>
      </c>
      <c r="S279" s="115" t="s">
        <v>96</v>
      </c>
      <c r="T279" s="89">
        <v>0</v>
      </c>
      <c r="W279" s="89" t="s">
        <v>110</v>
      </c>
      <c r="X279" s="89" t="s">
        <v>143</v>
      </c>
      <c r="Y279" s="94">
        <v>45734</v>
      </c>
      <c r="Z279" s="95" t="s">
        <v>96</v>
      </c>
      <c r="AA279" s="89">
        <v>0</v>
      </c>
    </row>
    <row r="280" spans="2:27" x14ac:dyDescent="0.3">
      <c r="B280" s="89" t="s">
        <v>110</v>
      </c>
      <c r="C280" s="89" t="s">
        <v>143</v>
      </c>
      <c r="D280" s="94">
        <v>45734</v>
      </c>
      <c r="E280" s="96" t="s">
        <v>161</v>
      </c>
      <c r="F280" s="89">
        <v>0</v>
      </c>
      <c r="I280" s="89" t="s">
        <v>110</v>
      </c>
      <c r="J280" s="89" t="s">
        <v>143</v>
      </c>
      <c r="K280" s="94">
        <v>45734</v>
      </c>
      <c r="L280" s="95" t="s">
        <v>161</v>
      </c>
      <c r="M280" s="89">
        <v>34</v>
      </c>
      <c r="P280" s="86" t="s">
        <v>110</v>
      </c>
      <c r="Q280" s="86" t="s">
        <v>143</v>
      </c>
      <c r="R280" s="92">
        <v>45734</v>
      </c>
      <c r="S280" s="114" t="s">
        <v>161</v>
      </c>
      <c r="T280" s="89">
        <v>22</v>
      </c>
      <c r="W280" s="89" t="s">
        <v>110</v>
      </c>
      <c r="X280" s="89" t="s">
        <v>143</v>
      </c>
      <c r="Y280" s="94">
        <v>45734</v>
      </c>
      <c r="Z280" s="95" t="s">
        <v>161</v>
      </c>
      <c r="AA280" s="89">
        <v>17</v>
      </c>
    </row>
    <row r="281" spans="2:27" x14ac:dyDescent="0.3">
      <c r="B281" s="89" t="s">
        <v>110</v>
      </c>
      <c r="C281" s="89" t="s">
        <v>143</v>
      </c>
      <c r="D281" s="94">
        <v>45735</v>
      </c>
      <c r="E281" s="95" t="s">
        <v>93</v>
      </c>
      <c r="F281" s="89">
        <v>0</v>
      </c>
      <c r="I281" s="89" t="s">
        <v>110</v>
      </c>
      <c r="J281" s="89" t="s">
        <v>143</v>
      </c>
      <c r="K281" s="94">
        <v>45735</v>
      </c>
      <c r="L281" s="95" t="s">
        <v>93</v>
      </c>
      <c r="M281" s="89">
        <v>0</v>
      </c>
      <c r="P281" s="87" t="s">
        <v>110</v>
      </c>
      <c r="Q281" s="87" t="s">
        <v>143</v>
      </c>
      <c r="R281" s="93">
        <v>45735</v>
      </c>
      <c r="S281" s="115" t="s">
        <v>93</v>
      </c>
      <c r="T281" s="89">
        <v>0</v>
      </c>
      <c r="W281" s="89" t="s">
        <v>110</v>
      </c>
      <c r="X281" s="89" t="s">
        <v>143</v>
      </c>
      <c r="Y281" s="94">
        <v>45735</v>
      </c>
      <c r="Z281" s="95" t="s">
        <v>93</v>
      </c>
      <c r="AA281" s="89">
        <v>0</v>
      </c>
    </row>
    <row r="282" spans="2:27" x14ac:dyDescent="0.3">
      <c r="B282" s="89" t="s">
        <v>110</v>
      </c>
      <c r="C282" s="89" t="s">
        <v>143</v>
      </c>
      <c r="D282" s="94">
        <v>45735</v>
      </c>
      <c r="E282" s="95" t="s">
        <v>17</v>
      </c>
      <c r="F282" s="89">
        <v>14.96</v>
      </c>
      <c r="I282" s="89" t="s">
        <v>110</v>
      </c>
      <c r="J282" s="89" t="s">
        <v>143</v>
      </c>
      <c r="K282" s="94">
        <v>45735</v>
      </c>
      <c r="L282" s="95" t="s">
        <v>17</v>
      </c>
      <c r="M282" s="89">
        <v>0</v>
      </c>
      <c r="P282" s="86" t="s">
        <v>110</v>
      </c>
      <c r="Q282" s="86" t="s">
        <v>143</v>
      </c>
      <c r="R282" s="92">
        <v>45735</v>
      </c>
      <c r="S282" s="114" t="s">
        <v>17</v>
      </c>
      <c r="T282" s="89">
        <v>0</v>
      </c>
      <c r="W282" s="89" t="s">
        <v>110</v>
      </c>
      <c r="X282" s="89" t="s">
        <v>143</v>
      </c>
      <c r="Y282" s="94">
        <v>45735</v>
      </c>
      <c r="Z282" s="95" t="s">
        <v>17</v>
      </c>
      <c r="AA282" s="89">
        <v>0</v>
      </c>
    </row>
    <row r="283" spans="2:27" x14ac:dyDescent="0.3">
      <c r="B283" s="89" t="s">
        <v>110</v>
      </c>
      <c r="C283" s="89" t="s">
        <v>143</v>
      </c>
      <c r="D283" s="94">
        <v>45735</v>
      </c>
      <c r="E283" s="95" t="s">
        <v>92</v>
      </c>
      <c r="F283" s="89">
        <v>0</v>
      </c>
      <c r="I283" s="89" t="s">
        <v>110</v>
      </c>
      <c r="J283" s="89" t="s">
        <v>143</v>
      </c>
      <c r="K283" s="94">
        <v>45735</v>
      </c>
      <c r="L283" s="95" t="s">
        <v>92</v>
      </c>
      <c r="M283" s="89">
        <v>0</v>
      </c>
      <c r="P283" s="87" t="s">
        <v>110</v>
      </c>
      <c r="Q283" s="87" t="s">
        <v>143</v>
      </c>
      <c r="R283" s="93">
        <v>45735</v>
      </c>
      <c r="S283" s="115" t="s">
        <v>92</v>
      </c>
      <c r="T283" s="89">
        <v>0</v>
      </c>
      <c r="W283" s="89" t="s">
        <v>110</v>
      </c>
      <c r="X283" s="89" t="s">
        <v>143</v>
      </c>
      <c r="Y283" s="94">
        <v>45735</v>
      </c>
      <c r="Z283" s="95" t="s">
        <v>92</v>
      </c>
      <c r="AA283" s="89">
        <v>0</v>
      </c>
    </row>
    <row r="284" spans="2:27" x14ac:dyDescent="0.3">
      <c r="B284" s="89" t="s">
        <v>110</v>
      </c>
      <c r="C284" s="89" t="s">
        <v>143</v>
      </c>
      <c r="D284" s="94">
        <v>45735</v>
      </c>
      <c r="E284" s="95" t="s">
        <v>16</v>
      </c>
      <c r="F284" s="89">
        <v>0</v>
      </c>
      <c r="I284" s="89" t="s">
        <v>110</v>
      </c>
      <c r="J284" s="89" t="s">
        <v>143</v>
      </c>
      <c r="K284" s="94">
        <v>45735</v>
      </c>
      <c r="L284" s="95" t="s">
        <v>16</v>
      </c>
      <c r="M284" s="89">
        <v>8.6999999999999993</v>
      </c>
      <c r="P284" s="86" t="s">
        <v>110</v>
      </c>
      <c r="Q284" s="86" t="s">
        <v>143</v>
      </c>
      <c r="R284" s="92">
        <v>45735</v>
      </c>
      <c r="S284" s="114" t="s">
        <v>16</v>
      </c>
      <c r="T284" s="89">
        <v>0</v>
      </c>
      <c r="W284" s="89" t="s">
        <v>110</v>
      </c>
      <c r="X284" s="89" t="s">
        <v>143</v>
      </c>
      <c r="Y284" s="94">
        <v>45735</v>
      </c>
      <c r="Z284" s="95" t="s">
        <v>16</v>
      </c>
      <c r="AA284" s="89">
        <v>0</v>
      </c>
    </row>
    <row r="285" spans="2:27" x14ac:dyDescent="0.3">
      <c r="B285" s="89" t="s">
        <v>110</v>
      </c>
      <c r="C285" s="89" t="s">
        <v>143</v>
      </c>
      <c r="D285" s="94">
        <v>45735</v>
      </c>
      <c r="E285" s="95" t="s">
        <v>20</v>
      </c>
      <c r="F285" s="89">
        <v>0</v>
      </c>
      <c r="I285" s="89" t="s">
        <v>110</v>
      </c>
      <c r="J285" s="89" t="s">
        <v>143</v>
      </c>
      <c r="K285" s="94">
        <v>45735</v>
      </c>
      <c r="L285" s="95" t="s">
        <v>20</v>
      </c>
      <c r="M285" s="89">
        <v>0</v>
      </c>
      <c r="P285" s="87" t="s">
        <v>110</v>
      </c>
      <c r="Q285" s="87" t="s">
        <v>143</v>
      </c>
      <c r="R285" s="93">
        <v>45735</v>
      </c>
      <c r="S285" s="115" t="s">
        <v>20</v>
      </c>
      <c r="T285" s="89">
        <v>0</v>
      </c>
      <c r="W285" s="89" t="s">
        <v>110</v>
      </c>
      <c r="X285" s="89" t="s">
        <v>143</v>
      </c>
      <c r="Y285" s="94">
        <v>45735</v>
      </c>
      <c r="Z285" s="95" t="s">
        <v>20</v>
      </c>
      <c r="AA285" s="89">
        <v>0</v>
      </c>
    </row>
    <row r="286" spans="2:27" x14ac:dyDescent="0.3">
      <c r="B286" s="89" t="s">
        <v>110</v>
      </c>
      <c r="C286" s="89" t="s">
        <v>143</v>
      </c>
      <c r="D286" s="94">
        <v>45735</v>
      </c>
      <c r="E286" s="95" t="s">
        <v>95</v>
      </c>
      <c r="F286" s="89">
        <v>0</v>
      </c>
      <c r="I286" s="89" t="s">
        <v>110</v>
      </c>
      <c r="J286" s="89" t="s">
        <v>143</v>
      </c>
      <c r="K286" s="94">
        <v>45735</v>
      </c>
      <c r="L286" s="95" t="s">
        <v>95</v>
      </c>
      <c r="M286" s="89">
        <v>0</v>
      </c>
      <c r="P286" s="86" t="s">
        <v>110</v>
      </c>
      <c r="Q286" s="86" t="s">
        <v>143</v>
      </c>
      <c r="R286" s="92">
        <v>45735</v>
      </c>
      <c r="S286" s="114" t="s">
        <v>95</v>
      </c>
      <c r="T286" s="89">
        <v>0</v>
      </c>
      <c r="W286" s="89" t="s">
        <v>110</v>
      </c>
      <c r="X286" s="89" t="s">
        <v>143</v>
      </c>
      <c r="Y286" s="94">
        <v>45735</v>
      </c>
      <c r="Z286" s="95" t="s">
        <v>95</v>
      </c>
      <c r="AA286" s="89">
        <v>0</v>
      </c>
    </row>
    <row r="287" spans="2:27" x14ac:dyDescent="0.3">
      <c r="B287" s="89" t="s">
        <v>110</v>
      </c>
      <c r="C287" s="89" t="s">
        <v>143</v>
      </c>
      <c r="D287" s="94">
        <v>45735</v>
      </c>
      <c r="E287" s="95" t="s">
        <v>100</v>
      </c>
      <c r="F287" s="89">
        <v>0</v>
      </c>
      <c r="I287" s="89" t="s">
        <v>110</v>
      </c>
      <c r="J287" s="89" t="s">
        <v>143</v>
      </c>
      <c r="K287" s="94">
        <v>45735</v>
      </c>
      <c r="L287" s="95" t="s">
        <v>100</v>
      </c>
      <c r="M287" s="89">
        <v>0</v>
      </c>
      <c r="P287" s="87" t="s">
        <v>110</v>
      </c>
      <c r="Q287" s="87" t="s">
        <v>143</v>
      </c>
      <c r="R287" s="93">
        <v>45735</v>
      </c>
      <c r="S287" s="115" t="s">
        <v>100</v>
      </c>
      <c r="T287" s="89">
        <v>0</v>
      </c>
      <c r="W287" s="89" t="s">
        <v>110</v>
      </c>
      <c r="X287" s="89" t="s">
        <v>143</v>
      </c>
      <c r="Y287" s="94">
        <v>45735</v>
      </c>
      <c r="Z287" s="95" t="s">
        <v>100</v>
      </c>
      <c r="AA287" s="89">
        <v>0</v>
      </c>
    </row>
    <row r="288" spans="2:27" x14ac:dyDescent="0.3">
      <c r="B288" s="89" t="s">
        <v>110</v>
      </c>
      <c r="C288" s="89" t="s">
        <v>143</v>
      </c>
      <c r="D288" s="94">
        <v>45735</v>
      </c>
      <c r="E288" s="95" t="s">
        <v>103</v>
      </c>
      <c r="F288" s="89">
        <v>0</v>
      </c>
      <c r="I288" s="89" t="s">
        <v>110</v>
      </c>
      <c r="J288" s="89" t="s">
        <v>143</v>
      </c>
      <c r="K288" s="94">
        <v>45735</v>
      </c>
      <c r="L288" s="95" t="s">
        <v>103</v>
      </c>
      <c r="M288" s="89">
        <v>0</v>
      </c>
      <c r="P288" s="86" t="s">
        <v>110</v>
      </c>
      <c r="Q288" s="86" t="s">
        <v>143</v>
      </c>
      <c r="R288" s="92">
        <v>45735</v>
      </c>
      <c r="S288" s="114" t="s">
        <v>103</v>
      </c>
      <c r="T288" s="89">
        <v>0</v>
      </c>
      <c r="W288" s="89" t="s">
        <v>110</v>
      </c>
      <c r="X288" s="89" t="s">
        <v>143</v>
      </c>
      <c r="Y288" s="94">
        <v>45735</v>
      </c>
      <c r="Z288" s="95" t="s">
        <v>103</v>
      </c>
      <c r="AA288" s="89">
        <v>0</v>
      </c>
    </row>
    <row r="289" spans="2:27" x14ac:dyDescent="0.3">
      <c r="B289" s="89" t="s">
        <v>110</v>
      </c>
      <c r="C289" s="89" t="s">
        <v>143</v>
      </c>
      <c r="D289" s="94">
        <v>45735</v>
      </c>
      <c r="E289" s="95" t="s">
        <v>97</v>
      </c>
      <c r="F289" s="89">
        <v>0</v>
      </c>
      <c r="I289" s="89" t="s">
        <v>110</v>
      </c>
      <c r="J289" s="89" t="s">
        <v>143</v>
      </c>
      <c r="K289" s="94">
        <v>45735</v>
      </c>
      <c r="L289" s="95" t="s">
        <v>97</v>
      </c>
      <c r="M289" s="89">
        <v>0</v>
      </c>
      <c r="P289" s="87" t="s">
        <v>110</v>
      </c>
      <c r="Q289" s="87" t="s">
        <v>143</v>
      </c>
      <c r="R289" s="93">
        <v>45735</v>
      </c>
      <c r="S289" s="115" t="s">
        <v>97</v>
      </c>
      <c r="T289" s="89">
        <v>0</v>
      </c>
      <c r="W289" s="89" t="s">
        <v>110</v>
      </c>
      <c r="X289" s="89" t="s">
        <v>143</v>
      </c>
      <c r="Y289" s="94">
        <v>45735</v>
      </c>
      <c r="Z289" s="95" t="s">
        <v>97</v>
      </c>
      <c r="AA289" s="89">
        <v>0</v>
      </c>
    </row>
    <row r="290" spans="2:27" x14ac:dyDescent="0.3">
      <c r="B290" s="89" t="s">
        <v>110</v>
      </c>
      <c r="C290" s="89" t="s">
        <v>143</v>
      </c>
      <c r="D290" s="94">
        <v>45735</v>
      </c>
      <c r="E290" s="95" t="s">
        <v>96</v>
      </c>
      <c r="F290" s="89">
        <v>0</v>
      </c>
      <c r="I290" s="89" t="s">
        <v>110</v>
      </c>
      <c r="J290" s="89" t="s">
        <v>143</v>
      </c>
      <c r="K290" s="94">
        <v>45735</v>
      </c>
      <c r="L290" s="95" t="s">
        <v>96</v>
      </c>
      <c r="M290" s="89">
        <v>0</v>
      </c>
      <c r="P290" s="86" t="s">
        <v>110</v>
      </c>
      <c r="Q290" s="86" t="s">
        <v>143</v>
      </c>
      <c r="R290" s="92">
        <v>45735</v>
      </c>
      <c r="S290" s="114" t="s">
        <v>96</v>
      </c>
      <c r="T290" s="89">
        <v>0</v>
      </c>
      <c r="W290" s="89" t="s">
        <v>110</v>
      </c>
      <c r="X290" s="89" t="s">
        <v>143</v>
      </c>
      <c r="Y290" s="94">
        <v>45735</v>
      </c>
      <c r="Z290" s="95" t="s">
        <v>96</v>
      </c>
      <c r="AA290" s="89">
        <v>0</v>
      </c>
    </row>
    <row r="291" spans="2:27" x14ac:dyDescent="0.3">
      <c r="B291" s="89" t="s">
        <v>110</v>
      </c>
      <c r="C291" s="89" t="s">
        <v>143</v>
      </c>
      <c r="D291" s="94">
        <v>45735</v>
      </c>
      <c r="E291" s="96" t="s">
        <v>161</v>
      </c>
      <c r="F291" s="89">
        <v>53.04</v>
      </c>
      <c r="I291" s="89" t="s">
        <v>110</v>
      </c>
      <c r="J291" s="89" t="s">
        <v>143</v>
      </c>
      <c r="K291" s="94">
        <v>45735</v>
      </c>
      <c r="L291" s="95" t="s">
        <v>161</v>
      </c>
      <c r="M291" s="89">
        <v>21.3</v>
      </c>
      <c r="P291" s="87" t="s">
        <v>110</v>
      </c>
      <c r="Q291" s="87" t="s">
        <v>143</v>
      </c>
      <c r="R291" s="93">
        <v>45735</v>
      </c>
      <c r="S291" s="115" t="s">
        <v>161</v>
      </c>
      <c r="T291" s="89">
        <v>5</v>
      </c>
      <c r="W291" s="89" t="s">
        <v>110</v>
      </c>
      <c r="X291" s="89" t="s">
        <v>143</v>
      </c>
      <c r="Y291" s="94">
        <v>45735</v>
      </c>
      <c r="Z291" s="95" t="s">
        <v>161</v>
      </c>
      <c r="AA291" s="89">
        <v>10</v>
      </c>
    </row>
    <row r="292" spans="2:27" x14ac:dyDescent="0.3">
      <c r="B292" s="89" t="s">
        <v>110</v>
      </c>
      <c r="C292" s="89" t="s">
        <v>143</v>
      </c>
      <c r="D292" s="94">
        <v>45736</v>
      </c>
      <c r="E292" s="95" t="s">
        <v>93</v>
      </c>
      <c r="F292" s="89">
        <v>0</v>
      </c>
      <c r="I292" s="89" t="s">
        <v>110</v>
      </c>
      <c r="J292" s="89" t="s">
        <v>143</v>
      </c>
      <c r="K292" s="94">
        <v>45736</v>
      </c>
      <c r="L292" s="95" t="s">
        <v>93</v>
      </c>
      <c r="M292" s="89">
        <v>0</v>
      </c>
      <c r="P292" s="86" t="s">
        <v>110</v>
      </c>
      <c r="Q292" s="86" t="s">
        <v>143</v>
      </c>
      <c r="R292" s="92">
        <v>45736</v>
      </c>
      <c r="S292" s="114" t="s">
        <v>93</v>
      </c>
      <c r="T292" s="89">
        <v>0</v>
      </c>
      <c r="W292" s="89" t="s">
        <v>110</v>
      </c>
      <c r="X292" s="89" t="s">
        <v>143</v>
      </c>
      <c r="Y292" s="94">
        <v>45736</v>
      </c>
      <c r="Z292" s="95" t="s">
        <v>93</v>
      </c>
      <c r="AA292" s="89">
        <v>0</v>
      </c>
    </row>
    <row r="293" spans="2:27" x14ac:dyDescent="0.3">
      <c r="B293" s="89" t="s">
        <v>110</v>
      </c>
      <c r="C293" s="89" t="s">
        <v>143</v>
      </c>
      <c r="D293" s="94">
        <v>45736</v>
      </c>
      <c r="E293" s="95" t="s">
        <v>17</v>
      </c>
      <c r="F293" s="89">
        <v>0</v>
      </c>
      <c r="I293" s="89" t="s">
        <v>110</v>
      </c>
      <c r="J293" s="89" t="s">
        <v>143</v>
      </c>
      <c r="K293" s="94">
        <v>45736</v>
      </c>
      <c r="L293" s="95" t="s">
        <v>17</v>
      </c>
      <c r="M293" s="89">
        <v>0</v>
      </c>
      <c r="P293" s="87" t="s">
        <v>110</v>
      </c>
      <c r="Q293" s="87" t="s">
        <v>143</v>
      </c>
      <c r="R293" s="93">
        <v>45736</v>
      </c>
      <c r="S293" s="115" t="s">
        <v>17</v>
      </c>
      <c r="T293" s="89">
        <v>0</v>
      </c>
      <c r="W293" s="89" t="s">
        <v>110</v>
      </c>
      <c r="X293" s="89" t="s">
        <v>143</v>
      </c>
      <c r="Y293" s="94">
        <v>45736</v>
      </c>
      <c r="Z293" s="95" t="s">
        <v>17</v>
      </c>
      <c r="AA293" s="89">
        <v>0</v>
      </c>
    </row>
    <row r="294" spans="2:27" x14ac:dyDescent="0.3">
      <c r="B294" s="89" t="s">
        <v>110</v>
      </c>
      <c r="C294" s="89" t="s">
        <v>143</v>
      </c>
      <c r="D294" s="94">
        <v>45736</v>
      </c>
      <c r="E294" s="95" t="s">
        <v>92</v>
      </c>
      <c r="F294" s="89">
        <v>0</v>
      </c>
      <c r="I294" s="89" t="s">
        <v>110</v>
      </c>
      <c r="J294" s="89" t="s">
        <v>143</v>
      </c>
      <c r="K294" s="94">
        <v>45736</v>
      </c>
      <c r="L294" s="95" t="s">
        <v>92</v>
      </c>
      <c r="M294" s="89">
        <v>14</v>
      </c>
      <c r="P294" s="86" t="s">
        <v>110</v>
      </c>
      <c r="Q294" s="86" t="s">
        <v>143</v>
      </c>
      <c r="R294" s="92">
        <v>45736</v>
      </c>
      <c r="S294" s="114" t="s">
        <v>92</v>
      </c>
      <c r="T294" s="89">
        <v>44</v>
      </c>
      <c r="W294" s="89" t="s">
        <v>110</v>
      </c>
      <c r="X294" s="89" t="s">
        <v>143</v>
      </c>
      <c r="Y294" s="94">
        <v>45736</v>
      </c>
      <c r="Z294" s="95" t="s">
        <v>92</v>
      </c>
      <c r="AA294" s="89">
        <v>0</v>
      </c>
    </row>
    <row r="295" spans="2:27" x14ac:dyDescent="0.3">
      <c r="B295" s="89" t="s">
        <v>110</v>
      </c>
      <c r="C295" s="89" t="s">
        <v>143</v>
      </c>
      <c r="D295" s="94">
        <v>45736</v>
      </c>
      <c r="E295" s="95" t="s">
        <v>16</v>
      </c>
      <c r="F295" s="89">
        <v>0</v>
      </c>
      <c r="I295" s="89" t="s">
        <v>110</v>
      </c>
      <c r="J295" s="89" t="s">
        <v>143</v>
      </c>
      <c r="K295" s="94">
        <v>45736</v>
      </c>
      <c r="L295" s="95" t="s">
        <v>16</v>
      </c>
      <c r="M295" s="89">
        <v>0</v>
      </c>
      <c r="P295" s="87" t="s">
        <v>110</v>
      </c>
      <c r="Q295" s="87" t="s">
        <v>143</v>
      </c>
      <c r="R295" s="93">
        <v>45736</v>
      </c>
      <c r="S295" s="115" t="s">
        <v>16</v>
      </c>
      <c r="T295" s="89">
        <v>0</v>
      </c>
      <c r="W295" s="89" t="s">
        <v>110</v>
      </c>
      <c r="X295" s="89" t="s">
        <v>143</v>
      </c>
      <c r="Y295" s="94">
        <v>45736</v>
      </c>
      <c r="Z295" s="95" t="s">
        <v>16</v>
      </c>
      <c r="AA295" s="89">
        <v>0</v>
      </c>
    </row>
    <row r="296" spans="2:27" x14ac:dyDescent="0.3">
      <c r="B296" s="89" t="s">
        <v>110</v>
      </c>
      <c r="C296" s="89" t="s">
        <v>143</v>
      </c>
      <c r="D296" s="94">
        <v>45736</v>
      </c>
      <c r="E296" s="95" t="s">
        <v>20</v>
      </c>
      <c r="F296" s="89">
        <v>0</v>
      </c>
      <c r="I296" s="89" t="s">
        <v>110</v>
      </c>
      <c r="J296" s="89" t="s">
        <v>143</v>
      </c>
      <c r="K296" s="94">
        <v>45736</v>
      </c>
      <c r="L296" s="95" t="s">
        <v>20</v>
      </c>
      <c r="M296" s="89">
        <v>0</v>
      </c>
      <c r="P296" s="86" t="s">
        <v>110</v>
      </c>
      <c r="Q296" s="86" t="s">
        <v>143</v>
      </c>
      <c r="R296" s="92">
        <v>45736</v>
      </c>
      <c r="S296" s="114" t="s">
        <v>20</v>
      </c>
      <c r="T296" s="89">
        <v>0</v>
      </c>
      <c r="W296" s="89" t="s">
        <v>110</v>
      </c>
      <c r="X296" s="89" t="s">
        <v>143</v>
      </c>
      <c r="Y296" s="94">
        <v>45736</v>
      </c>
      <c r="Z296" s="95" t="s">
        <v>20</v>
      </c>
      <c r="AA296" s="89">
        <v>0</v>
      </c>
    </row>
    <row r="297" spans="2:27" x14ac:dyDescent="0.3">
      <c r="B297" s="89" t="s">
        <v>110</v>
      </c>
      <c r="C297" s="89" t="s">
        <v>143</v>
      </c>
      <c r="D297" s="94">
        <v>45736</v>
      </c>
      <c r="E297" s="95" t="s">
        <v>95</v>
      </c>
      <c r="F297" s="89">
        <v>0</v>
      </c>
      <c r="I297" s="89" t="s">
        <v>110</v>
      </c>
      <c r="J297" s="89" t="s">
        <v>143</v>
      </c>
      <c r="K297" s="94">
        <v>45736</v>
      </c>
      <c r="L297" s="95" t="s">
        <v>95</v>
      </c>
      <c r="M297" s="89">
        <v>0</v>
      </c>
      <c r="P297" s="87" t="s">
        <v>110</v>
      </c>
      <c r="Q297" s="87" t="s">
        <v>143</v>
      </c>
      <c r="R297" s="93">
        <v>45736</v>
      </c>
      <c r="S297" s="115" t="s">
        <v>95</v>
      </c>
      <c r="T297" s="89">
        <v>0</v>
      </c>
      <c r="W297" s="89" t="s">
        <v>110</v>
      </c>
      <c r="X297" s="89" t="s">
        <v>143</v>
      </c>
      <c r="Y297" s="94">
        <v>45736</v>
      </c>
      <c r="Z297" s="95" t="s">
        <v>95</v>
      </c>
      <c r="AA297" s="89">
        <v>0</v>
      </c>
    </row>
    <row r="298" spans="2:27" x14ac:dyDescent="0.3">
      <c r="B298" s="89" t="s">
        <v>110</v>
      </c>
      <c r="C298" s="89" t="s">
        <v>143</v>
      </c>
      <c r="D298" s="94">
        <v>45736</v>
      </c>
      <c r="E298" s="95" t="s">
        <v>100</v>
      </c>
      <c r="F298" s="89">
        <v>0</v>
      </c>
      <c r="I298" s="89" t="s">
        <v>110</v>
      </c>
      <c r="J298" s="89" t="s">
        <v>143</v>
      </c>
      <c r="K298" s="94">
        <v>45736</v>
      </c>
      <c r="L298" s="95" t="s">
        <v>100</v>
      </c>
      <c r="M298" s="89">
        <v>0</v>
      </c>
      <c r="P298" s="86" t="s">
        <v>110</v>
      </c>
      <c r="Q298" s="86" t="s">
        <v>143</v>
      </c>
      <c r="R298" s="92">
        <v>45736</v>
      </c>
      <c r="S298" s="114" t="s">
        <v>100</v>
      </c>
      <c r="T298" s="89">
        <v>0</v>
      </c>
      <c r="W298" s="89" t="s">
        <v>110</v>
      </c>
      <c r="X298" s="89" t="s">
        <v>143</v>
      </c>
      <c r="Y298" s="94">
        <v>45736</v>
      </c>
      <c r="Z298" s="95" t="s">
        <v>100</v>
      </c>
      <c r="AA298" s="89">
        <v>0</v>
      </c>
    </row>
    <row r="299" spans="2:27" x14ac:dyDescent="0.3">
      <c r="B299" s="89" t="s">
        <v>110</v>
      </c>
      <c r="C299" s="89" t="s">
        <v>143</v>
      </c>
      <c r="D299" s="94">
        <v>45736</v>
      </c>
      <c r="E299" s="95" t="s">
        <v>103</v>
      </c>
      <c r="F299" s="89">
        <v>0</v>
      </c>
      <c r="I299" s="89" t="s">
        <v>110</v>
      </c>
      <c r="J299" s="89" t="s">
        <v>143</v>
      </c>
      <c r="K299" s="94">
        <v>45736</v>
      </c>
      <c r="L299" s="95" t="s">
        <v>103</v>
      </c>
      <c r="M299" s="89">
        <v>0</v>
      </c>
      <c r="P299" s="87" t="s">
        <v>110</v>
      </c>
      <c r="Q299" s="87" t="s">
        <v>143</v>
      </c>
      <c r="R299" s="93">
        <v>45736</v>
      </c>
      <c r="S299" s="115" t="s">
        <v>103</v>
      </c>
      <c r="T299" s="89">
        <v>0</v>
      </c>
      <c r="W299" s="89" t="s">
        <v>110</v>
      </c>
      <c r="X299" s="89" t="s">
        <v>143</v>
      </c>
      <c r="Y299" s="94">
        <v>45736</v>
      </c>
      <c r="Z299" s="95" t="s">
        <v>103</v>
      </c>
      <c r="AA299" s="89">
        <v>0</v>
      </c>
    </row>
    <row r="300" spans="2:27" x14ac:dyDescent="0.3">
      <c r="B300" s="89" t="s">
        <v>110</v>
      </c>
      <c r="C300" s="89" t="s">
        <v>143</v>
      </c>
      <c r="D300" s="94">
        <v>45736</v>
      </c>
      <c r="E300" s="95" t="s">
        <v>97</v>
      </c>
      <c r="F300" s="89">
        <v>0</v>
      </c>
      <c r="I300" s="89" t="s">
        <v>110</v>
      </c>
      <c r="J300" s="89" t="s">
        <v>143</v>
      </c>
      <c r="K300" s="94">
        <v>45736</v>
      </c>
      <c r="L300" s="95" t="s">
        <v>97</v>
      </c>
      <c r="M300" s="89">
        <v>0</v>
      </c>
      <c r="P300" s="86" t="s">
        <v>110</v>
      </c>
      <c r="Q300" s="86" t="s">
        <v>143</v>
      </c>
      <c r="R300" s="92">
        <v>45736</v>
      </c>
      <c r="S300" s="114" t="s">
        <v>97</v>
      </c>
      <c r="T300" s="89">
        <v>0</v>
      </c>
      <c r="W300" s="89" t="s">
        <v>110</v>
      </c>
      <c r="X300" s="89" t="s">
        <v>143</v>
      </c>
      <c r="Y300" s="94">
        <v>45736</v>
      </c>
      <c r="Z300" s="95" t="s">
        <v>97</v>
      </c>
      <c r="AA300" s="89">
        <v>0</v>
      </c>
    </row>
    <row r="301" spans="2:27" x14ac:dyDescent="0.3">
      <c r="B301" s="89" t="s">
        <v>110</v>
      </c>
      <c r="C301" s="89" t="s">
        <v>143</v>
      </c>
      <c r="D301" s="94">
        <v>45736</v>
      </c>
      <c r="E301" s="95" t="s">
        <v>96</v>
      </c>
      <c r="F301" s="89">
        <v>0</v>
      </c>
      <c r="I301" s="89" t="s">
        <v>110</v>
      </c>
      <c r="J301" s="89" t="s">
        <v>143</v>
      </c>
      <c r="K301" s="94">
        <v>45736</v>
      </c>
      <c r="L301" s="95" t="s">
        <v>96</v>
      </c>
      <c r="M301" s="89">
        <v>0</v>
      </c>
      <c r="P301" s="87" t="s">
        <v>110</v>
      </c>
      <c r="Q301" s="87" t="s">
        <v>143</v>
      </c>
      <c r="R301" s="93">
        <v>45736</v>
      </c>
      <c r="S301" s="115" t="s">
        <v>96</v>
      </c>
      <c r="T301" s="89">
        <v>0</v>
      </c>
      <c r="W301" s="89" t="s">
        <v>110</v>
      </c>
      <c r="X301" s="89" t="s">
        <v>143</v>
      </c>
      <c r="Y301" s="94">
        <v>45736</v>
      </c>
      <c r="Z301" s="95" t="s">
        <v>96</v>
      </c>
      <c r="AA301" s="89">
        <v>0</v>
      </c>
    </row>
    <row r="302" spans="2:27" x14ac:dyDescent="0.3">
      <c r="B302" s="89" t="s">
        <v>110</v>
      </c>
      <c r="C302" s="89" t="s">
        <v>143</v>
      </c>
      <c r="D302" s="94">
        <v>45736</v>
      </c>
      <c r="E302" s="96" t="s">
        <v>161</v>
      </c>
      <c r="F302" s="89">
        <v>12</v>
      </c>
      <c r="I302" s="112" t="s">
        <v>110</v>
      </c>
      <c r="J302" s="112" t="s">
        <v>143</v>
      </c>
      <c r="K302" s="113">
        <v>45736</v>
      </c>
      <c r="L302" s="102" t="s">
        <v>161</v>
      </c>
      <c r="M302" s="89">
        <v>38</v>
      </c>
      <c r="P302" s="99" t="s">
        <v>110</v>
      </c>
      <c r="Q302" s="99" t="s">
        <v>143</v>
      </c>
      <c r="R302" s="100">
        <v>45736</v>
      </c>
      <c r="S302" s="116" t="s">
        <v>161</v>
      </c>
      <c r="T302" s="112">
        <v>0</v>
      </c>
      <c r="W302" s="112" t="s">
        <v>110</v>
      </c>
      <c r="X302" s="112" t="s">
        <v>143</v>
      </c>
      <c r="Y302" s="113">
        <v>45736</v>
      </c>
      <c r="Z302" s="102" t="s">
        <v>161</v>
      </c>
      <c r="AA302" s="89">
        <v>8</v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TDB</vt:lpstr>
      <vt:lpstr>Données</vt:lpstr>
      <vt:lpstr>Arrêts</vt:lpstr>
      <vt:lpstr>TRS Machine</vt:lpstr>
      <vt:lpstr>Semaine</vt:lpstr>
      <vt:lpstr>DétailTRS</vt:lpstr>
      <vt:lpstr>Pareto</vt:lpstr>
      <vt:lpstr>waterfall</vt:lpstr>
      <vt:lpstr>Feuil3</vt:lpstr>
      <vt:lpstr>Traitement</vt:lpstr>
      <vt:lpstr>Feuil6</vt:lpstr>
      <vt:lpstr>Feuil7</vt:lpstr>
      <vt:lpstr>Feuil8</vt:lpstr>
      <vt:lpstr>Feuil9</vt:lpstr>
      <vt:lpstr>Feuil10</vt:lpstr>
      <vt:lpstr>Feuil11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Olivier Youmbi</cp:lastModifiedBy>
  <cp:lastPrinted>2025-03-24T09:48:26Z</cp:lastPrinted>
  <dcterms:created xsi:type="dcterms:W3CDTF">2025-03-03T09:02:42Z</dcterms:created>
  <dcterms:modified xsi:type="dcterms:W3CDTF">2025-04-07T10:27:41Z</dcterms:modified>
</cp:coreProperties>
</file>