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1E7180CA-B0FF-411D-A283-0500AE665000}" xr6:coauthVersionLast="47" xr6:coauthVersionMax="47" xr10:uidLastSave="{00000000-0000-0000-0000-000000000000}"/>
  <bookViews>
    <workbookView xWindow="-48" yWindow="-48" windowWidth="23136" windowHeight="13056" activeTab="6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Semaine" sheetId="13" r:id="rId5"/>
    <sheet name="DétailTRS" sheetId="14" r:id="rId6"/>
    <sheet name="Pareto" sheetId="12" r:id="rId7"/>
    <sheet name="waterfall" sheetId="16" r:id="rId8"/>
    <sheet name="Feuil3" sheetId="17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7" r:id="rId18"/>
    <pivotCache cacheId="12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2" l="1"/>
  <c r="D6" i="12"/>
  <c r="AD14" i="14"/>
  <c r="V14" i="14"/>
  <c r="N14" i="14"/>
  <c r="F14" i="14"/>
  <c r="H146" i="3"/>
  <c r="H147" i="3"/>
  <c r="H148" i="3"/>
  <c r="H149" i="3"/>
  <c r="H142" i="3"/>
  <c r="H143" i="3"/>
  <c r="H144" i="3"/>
  <c r="H145" i="3"/>
  <c r="G94" i="2"/>
  <c r="H138" i="3"/>
  <c r="H139" i="3"/>
  <c r="H140" i="3"/>
  <c r="H141" i="3"/>
  <c r="G41" i="13"/>
  <c r="G40" i="13"/>
  <c r="G39" i="13"/>
  <c r="G38" i="13"/>
  <c r="G93" i="2"/>
  <c r="H134" i="3"/>
  <c r="H135" i="3"/>
  <c r="H136" i="3"/>
  <c r="H137" i="3"/>
  <c r="H438" i="1"/>
  <c r="I438" i="1" s="1"/>
  <c r="H433" i="1"/>
  <c r="I433" i="1" s="1"/>
  <c r="H434" i="1"/>
  <c r="I434" i="1" s="1"/>
  <c r="H435" i="1"/>
  <c r="I435" i="1" s="1"/>
  <c r="H436" i="1"/>
  <c r="I436" i="1" s="1"/>
  <c r="H437" i="1"/>
  <c r="I437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21" i="1"/>
  <c r="H422" i="1"/>
  <c r="H423" i="1"/>
  <c r="H424" i="1"/>
  <c r="H425" i="1"/>
  <c r="H426" i="1"/>
  <c r="H427" i="1"/>
  <c r="H428" i="1"/>
  <c r="H429" i="1"/>
  <c r="H430" i="1"/>
  <c r="H431" i="1"/>
  <c r="H432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H409" i="1"/>
  <c r="I409" i="1" s="1"/>
  <c r="H410" i="1"/>
  <c r="I410" i="1" s="1"/>
  <c r="H411" i="1"/>
  <c r="I411" i="1" s="1"/>
  <c r="H412" i="1"/>
  <c r="I412" i="1" s="1"/>
  <c r="H413" i="1"/>
  <c r="H414" i="1"/>
  <c r="H415" i="1"/>
  <c r="I415" i="1" s="1"/>
  <c r="H416" i="1"/>
  <c r="H417" i="1"/>
  <c r="I417" i="1" s="1"/>
  <c r="H418" i="1"/>
  <c r="I418" i="1" s="1"/>
  <c r="H419" i="1"/>
  <c r="I419" i="1" s="1"/>
  <c r="H420" i="1"/>
  <c r="I413" i="1"/>
  <c r="I414" i="1"/>
  <c r="I416" i="1"/>
  <c r="I420" i="1"/>
  <c r="H397" i="1"/>
  <c r="H398" i="1"/>
  <c r="H399" i="1"/>
  <c r="H400" i="1"/>
  <c r="H401" i="1"/>
  <c r="H402" i="1"/>
  <c r="H403" i="1"/>
  <c r="H404" i="1"/>
  <c r="I404" i="1" s="1"/>
  <c r="H405" i="1"/>
  <c r="I405" i="1" s="1"/>
  <c r="H406" i="1"/>
  <c r="I406" i="1" s="1"/>
  <c r="H407" i="1"/>
  <c r="I407" i="1" s="1"/>
  <c r="H408" i="1"/>
  <c r="I408" i="1" s="1"/>
  <c r="I397" i="1"/>
  <c r="I398" i="1"/>
  <c r="I399" i="1"/>
  <c r="I400" i="1"/>
  <c r="I401" i="1"/>
  <c r="I402" i="1"/>
  <c r="I403" i="1"/>
  <c r="AD7" i="14"/>
  <c r="AD8" i="14"/>
  <c r="AD9" i="14"/>
  <c r="AD10" i="14"/>
  <c r="AD6" i="14"/>
  <c r="AD13" i="14"/>
  <c r="V13" i="14"/>
  <c r="N13" i="14"/>
  <c r="F13" i="14"/>
  <c r="G34" i="13"/>
  <c r="G35" i="13"/>
  <c r="G36" i="13"/>
  <c r="G37" i="13"/>
  <c r="H130" i="3"/>
  <c r="H131" i="3"/>
  <c r="H132" i="3"/>
  <c r="H133" i="3"/>
  <c r="H385" i="1"/>
  <c r="H386" i="1"/>
  <c r="H387" i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I385" i="1"/>
  <c r="I386" i="1"/>
  <c r="I387" i="1"/>
  <c r="H126" i="3"/>
  <c r="H127" i="3"/>
  <c r="H128" i="3"/>
  <c r="H129" i="3"/>
  <c r="H373" i="1"/>
  <c r="H374" i="1"/>
  <c r="H375" i="1"/>
  <c r="H376" i="1"/>
  <c r="H377" i="1"/>
  <c r="H378" i="1"/>
  <c r="H379" i="1"/>
  <c r="H380" i="1"/>
  <c r="H381" i="1"/>
  <c r="I381" i="1" s="1"/>
  <c r="H382" i="1"/>
  <c r="I382" i="1" s="1"/>
  <c r="H383" i="1"/>
  <c r="I383" i="1" s="1"/>
  <c r="H384" i="1"/>
  <c r="I384" i="1" s="1"/>
  <c r="I373" i="1"/>
  <c r="I374" i="1"/>
  <c r="I375" i="1"/>
  <c r="I376" i="1"/>
  <c r="I377" i="1"/>
  <c r="I378" i="1"/>
  <c r="I379" i="1"/>
  <c r="I380" i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G4" i="5"/>
  <c r="L4" i="5"/>
  <c r="H110" i="3" l="1"/>
  <c r="H111" i="3"/>
  <c r="H112" i="3"/>
  <c r="H113" i="3"/>
  <c r="G79" i="2"/>
  <c r="G80" i="2"/>
  <c r="G81" i="2"/>
  <c r="G78" i="2"/>
  <c r="H5" i="12"/>
  <c r="D8" i="12" s="1"/>
  <c r="G77" i="2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R5" i="5"/>
  <c r="AI4" i="5"/>
  <c r="AZ7" i="5"/>
  <c r="Z6" i="5"/>
  <c r="AZ5" i="5"/>
  <c r="AR6" i="5"/>
  <c r="AR8" i="5"/>
  <c r="AZ6" i="5"/>
  <c r="Z8" i="5"/>
  <c r="AI5" i="5"/>
  <c r="AI6" i="5"/>
  <c r="AZ8" i="5"/>
  <c r="Z7" i="5"/>
  <c r="AI7" i="5"/>
  <c r="AR4" i="5"/>
  <c r="AI8" i="5"/>
  <c r="AZ4" i="5"/>
  <c r="AR7" i="5"/>
  <c r="Z4" i="5"/>
  <c r="Z5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<sst xmlns="http://schemas.openxmlformats.org/spreadsheetml/2006/main" count="10675" uniqueCount="166">
  <si>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</si>
  <si>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</si>
  <si>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</si>
  <si>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</si>
  <si>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</si>
  <si>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</si>
  <si>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</si>
  <si>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</si>
  <si>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</si>
  <si>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</si>
  <si>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</si>
  <si>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</si>
  <si>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</si>
  <si>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</si>
  <si>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</si>
  <si>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</si>
  <si>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</si>
  <si>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</si>
  <si>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</si>
  <si>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</si>
  <si>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</si>
  <si>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</si>
  <si>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</si>
  <si>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</si>
  <si>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</si>
  <si>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</si>
  <si>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</si>
  <si>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</si>
  <si>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</si>
  <si>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</si>
  <si>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</si>
  <si>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</si>
  <si>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</si>
  <si>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</si>
  <si>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</si>
  <si>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</si>
  <si>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</si>
  <si>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</si>
  <si>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</si>
  <si>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</si>
  <si>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</si>
  <si>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</si>
  <si>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</si>
  <si>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</si>
  <si>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</si>
  <si>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</si>
  <si>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</si>
  <si>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</si>
  <si>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</si>
  <si>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</si>
  <si>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</si>
  <si>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</si>
  <si>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</si>
  <si>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</si>
  <si>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</si>
  <si>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</si>
  <si>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</si>
  <si>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</si>
  <si>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</si>
  <si>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</si>
  <si>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</si>
  <si>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</si>
  <si>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</si>
  <si>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</si>
  <si>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</si>
  <si>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</si>
  <si>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</si>
  <si>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</si>
  <si>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</si>
  <si>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</si>
  <si>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</si>
  <si>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</si>
  <si>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</si>
  <si>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</si>
  <si>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</si>
  <si>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</si>
  <si>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</si>
  <si>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</si>
  <si>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</si>
  <si>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</si>
  <si>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</si>
  <si>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</si>
  <si>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</si>
  <si>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</si>
  <si>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</si>
  <si>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</si>
  <si>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</si>
  <si>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</si>
  <si>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</si>
  <si>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</si>
  <si>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</si>
  <si>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</si>
  <si>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</si>
  <si>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</si>
  <si>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</si>
  <si>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</si>
  <si>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</si>
  <si>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</si>
  <si>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</si>
  <si>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</si>
  <si>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</si>
  <si>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</si>
  <si>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</si>
  <si>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</si>
  <si>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</si>
  <si>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</si>
  <si>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</si>
  <si>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</si>
  <si>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</si>
  <si>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</si>
  <si>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</si>
  <si>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</si>
  <si>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</si>
  <si>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</si>
  <si>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</si>
  <si>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</si>
  <si>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</si>
  <si>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</si>
  <si>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</si>
  <si>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</si>
  <si>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</si>
  <si>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</si>
  <si>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</si>
  <si>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</si>
  <si>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</si>
  <si>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</si>
  <si>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</si>
  <si>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</si>
  <si>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</si>
  <si>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</si>
  <si>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</si>
  <si>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</si>
  <si>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</si>
  <si>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</si>
  <si>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</si>
  <si>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</si>
  <si>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</si>
  <si>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</si>
  <si>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</si>
  <si>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</si>
  <si>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</si>
  <si>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</si>
  <si>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</si>
  <si>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</si>
  <si>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</si>
  <si>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</si>
  <si>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</si>
  <si>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</si>
  <si>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</si>
  <si>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</si>
  <si>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</si>
  <si>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</si>
  <si>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</si>
  <si>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</si>
  <si>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</si>
  <si>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</si>
  <si>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</si>
  <si>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</si>
  <si>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</si>
  <si>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</si>
  <si>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</si>
  <si>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</si>
  <si>
    <t>Semaine 13</t>
  </si>
  <si>
    <t>Semaine 14</t>
  </si>
  <si>
    <t>panne</t>
  </si>
  <si>
    <t>Avril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</si>
</sst>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9" fontId="0" fillId="0" borderId="27" xfId="1" applyFont="1" applyFill="1" applyBorder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7" xfId="0" applyFont="1" applyFill="1" applyBorder="1" applyAlignment="1">
      <alignment vertical="center"/>
    </xf>
    <xf numFmtId="0" fontId="0" fillId="0" borderId="0" xfId="1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2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24" xfId="1" applyNumberFormat="1" applyFont="1" applyFill="1" applyBorder="1"/>
    <xf numFmtId="0" fontId="0" fillId="0" borderId="27" xfId="0" applyFont="1" applyFill="1" applyBorder="1" applyAlignment="1">
      <alignment horizontal="left" vertical="center"/>
    </xf>
    <xf numFmtId="9" fontId="0" fillId="0" borderId="31" xfId="1" applyFont="1" applyFill="1" applyBorder="1"/>
  </cellXfs>
  <cellStyles count="2">
    <cellStyle name="Normal" xfId="0" builtinId="0"/>
    <cellStyle name="Pourcentage" xfId="1" builtinId="5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463550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1287780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19560182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21643521" createdVersion="8" refreshedVersion="8" minRefreshableVersion="3" recordCount="128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8T00:00:00" count="32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  <d v="2025-03-26T00:00:00"/>
        <d v="2025-03-2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8/03/2025"/>
        </groupItems>
      </fieldGroup>
    </cacheField>
    <cacheField name="Mois (Date)" numFmtId="0" databaseField="0">
      <fieldGroup base="0">
        <rangePr groupBy="months" startDate="2025-02-05T00:00:00" endDate="2025-03-2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  <r>
    <x v="30"/>
    <x v="0"/>
    <n v="0"/>
    <n v="0"/>
    <n v="0"/>
    <n v="0"/>
    <n v="0"/>
  </r>
  <r>
    <x v="30"/>
    <x v="1"/>
    <n v="0.9"/>
    <n v="0.84"/>
    <n v="15800"/>
    <n v="6260"/>
    <n v="22060"/>
  </r>
  <r>
    <x v="30"/>
    <x v="2"/>
    <n v="0.75"/>
    <n v="0.77"/>
    <n v="8675"/>
    <n v="4745"/>
    <n v="13420"/>
  </r>
  <r>
    <x v="30"/>
    <x v="3"/>
    <n v="0.93"/>
    <n v="0.87"/>
    <n v="16380"/>
    <n v="6485"/>
    <n v="22865"/>
  </r>
  <r>
    <x v="31"/>
    <x v="0"/>
    <n v="0.56999999999999995"/>
    <n v="0.59"/>
    <n v="4200"/>
    <n v="2300"/>
    <n v="6500"/>
  </r>
  <r>
    <x v="31"/>
    <x v="1"/>
    <n v="0.71"/>
    <n v="0.72"/>
    <n v="12500"/>
    <n v="6520"/>
    <n v="19020"/>
  </r>
  <r>
    <x v="31"/>
    <x v="2"/>
    <n v="0.96"/>
    <n v="0.87"/>
    <n v="11055"/>
    <n v="3915"/>
    <n v="14970"/>
  </r>
  <r>
    <x v="31"/>
    <x v="3"/>
    <n v="0.95"/>
    <n v="0.92"/>
    <n v="16660"/>
    <n v="7625"/>
    <n v="2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9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95">
      <pivotArea collapsedLevelsAreSubtotals="1" fieldPosition="0">
        <references count="1">
          <reference field="3" count="0"/>
        </references>
      </pivotArea>
    </format>
    <format dxfId="9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9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97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2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  <i x="3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444" totalsRowShown="0" headerRowDxfId="166" dataDxfId="165">
  <autoFilter ref="B12:N444" xr:uid="{3466EDAC-D66B-4C4E-9139-E81C6DDA4B82}">
    <filterColumn colId="0">
      <filters>
        <dateGroupItem year="2025" month="3" day="31" dateTimeGrouping="day"/>
        <dateGroupItem year="2025" month="4" dateTimeGrouping="month"/>
      </filters>
    </filterColumn>
  </autoFilter>
  <tableColumns count="13">
    <tableColumn id="1" xr3:uid="{1D039082-F45C-42A3-A96D-5829EEFF21C4}" name="Date" dataDxfId="164"/>
    <tableColumn id="2" xr3:uid="{BBFA4997-538A-476D-BD76-263203FF6ABC}" name="Équipe" dataDxfId="163"/>
    <tableColumn id="3" xr3:uid="{9A20E0DF-9527-4B0D-A550-5EF7167ABF81}" name="Machine" dataDxfId="162"/>
    <tableColumn id="4" xr3:uid="{3B0ED0DB-3A3D-42B9-92CE-C7769A603883}" name="Reference" dataDxfId="161"/>
    <tableColumn id="5" xr3:uid="{60FF7E2E-7F53-4AC9-8137-2A5C65D24895}" name="Cadence" dataDxfId="160"/>
    <tableColumn id="6" xr3:uid="{06210FA9-A842-4E73-9D61-5F5A7ACE1E35}" name="Quantité" dataDxfId="159"/>
    <tableColumn id="7" xr3:uid="{01816378-CFEC-4708-A4F0-66CF1B5F1387}" name="Objectif" dataDxfId="158">
      <calculatedColumnFormula>F13*8</calculatedColumnFormula>
    </tableColumn>
    <tableColumn id="8" xr3:uid="{C4032EF7-3002-493D-8583-34A8B76258DE}" name="Écart pièces" dataDxfId="157">
      <calculatedColumnFormula>H13-G13</calculatedColumnFormula>
    </tableColumn>
    <tableColumn id="9" xr3:uid="{9DAE7675-70FD-445E-BDDB-E8E2238565B6}" name="Écart temps" dataDxfId="156"/>
    <tableColumn id="10" xr3:uid="{1438624C-19DD-48A8-B0D4-4C0454660192}" name="Nombre d'arrêt" dataDxfId="155"/>
    <tableColumn id="11" xr3:uid="{92F0ED0E-5E30-47AC-B9F1-963B5B62C863}" name="Durée arrêts" dataDxfId="154"/>
    <tableColumn id="12" xr3:uid="{21AA2E60-0434-4A20-BDBE-F1BA2A9CF39A}" name="TRS" dataDxfId="153" dataCellStyle="Pourcentage"/>
    <tableColumn id="13" xr3:uid="{19486378-4A9F-497E-9B1F-E475ECBA87F9}" name="Commentaire" dataDxfId="15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90" totalsRowShown="0" headerRowDxfId="40" dataDxfId="39" headerRowBorderDxfId="37" tableBorderDxfId="38">
  <autoFilter ref="B5:F390" xr:uid="{DCF9BD2B-693A-4041-8909-D8894ACC5EC9}"/>
  <tableColumns count="5">
    <tableColumn id="1" xr3:uid="{A0F8E681-64EC-40AD-BA9E-DB6D40EB360C}" name="Période" dataDxfId="36"/>
    <tableColumn id="2" xr3:uid="{6DA27D65-3510-4BCE-813D-C3BB8EFE5A9F}" name="Semaine" dataDxfId="35"/>
    <tableColumn id="3" xr3:uid="{59E2FA39-606A-4580-AAE7-94035CED23CC}" name="Date" dataDxfId="34"/>
    <tableColumn id="4" xr3:uid="{645683A2-D346-4111-B81A-12994423728E}" name="Cause des pertes" dataDxfId="33"/>
    <tableColumn id="5" xr3:uid="{2EE19B7A-8A4F-4A78-B236-C50A3D659C71}" name="Pourcentage perte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90" totalsRowShown="0" headerRowDxfId="31" dataDxfId="30" headerRowBorderDxfId="28" tableBorderDxfId="29" totalsRowBorderDxfId="27">
  <autoFilter ref="I5:M390" xr:uid="{3E2A9B30-E464-4A91-AA21-885B98283FAA}"/>
  <tableColumns count="5">
    <tableColumn id="1" xr3:uid="{DF04F93D-3093-4A87-B7ED-2F943C809AA0}" name="Période" dataDxfId="26"/>
    <tableColumn id="2" xr3:uid="{D8DFD620-E70C-4AD1-9E39-7D7975088D75}" name="Semaine" dataDxfId="25"/>
    <tableColumn id="3" xr3:uid="{97ECB026-086C-47A9-8DB6-82EFC6606B60}" name="Date" dataDxfId="24"/>
    <tableColumn id="4" xr3:uid="{CA9E6015-F063-44BD-AFF4-4BB5E885852B}" name="Cause des pertes1" dataDxfId="23"/>
    <tableColumn id="5" xr3:uid="{9D3F2E0D-B005-483D-A9EB-3B261F1AEBF6}" name="Pourcentage perte1" dataDxfId="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90" totalsRowShown="0" headerRowDxfId="21" headerRowBorderDxfId="19" tableBorderDxfId="20" totalsRowBorderDxfId="18">
  <autoFilter ref="P5:T390" xr:uid="{DEC9DF2D-5226-46B7-BFB6-86518DCC5349}"/>
  <tableColumns count="5">
    <tableColumn id="1" xr3:uid="{559A4491-A8AD-4EC6-8A4D-724DAB98B442}" name="Période" dataDxfId="17"/>
    <tableColumn id="2" xr3:uid="{ADED0C69-203B-4ECA-8485-ED7282FD356B}" name="Semaine" dataDxfId="16"/>
    <tableColumn id="3" xr3:uid="{0EA9EBF6-2C7B-4986-A1E1-2A425C1DD4C5}" name="Date" dataDxfId="15"/>
    <tableColumn id="4" xr3:uid="{5208BCB4-E83C-465E-A343-68C5FA499C6C}" name="Cause des pertes2" dataDxfId="14"/>
    <tableColumn id="5" xr3:uid="{E79441CF-C840-47A7-81CE-9A3679C64F50}" name="Pourcentage perte2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90" totalsRowShown="0" headerRowDxfId="12" dataDxfId="11" headerRowBorderDxfId="9" tableBorderDxfId="10" totalsRowBorderDxfId="8">
  <autoFilter ref="W5:AA390" xr:uid="{E3BAC8E3-79A4-4A61-B411-973562F6FC17}"/>
  <tableColumns count="5">
    <tableColumn id="1" xr3:uid="{7954DB58-AF22-4D90-96C4-45B34699CC7A}" name="Période" dataDxfId="7"/>
    <tableColumn id="2" xr3:uid="{ECB14939-69DC-4A78-859C-94C1E1FAE396}" name="Semaine" dataDxfId="6"/>
    <tableColumn id="3" xr3:uid="{CA4B1B75-5F12-44AE-849F-9DCD69242A81}" name="Date" dataDxfId="5"/>
    <tableColumn id="4" xr3:uid="{A47FFCA0-5FF3-435F-AAFB-21364EA6B78F}" name="Cause des pertes3" dataDxfId="4"/>
    <tableColumn id="5" xr3:uid="{D598ADDA-5A5C-468E-894F-423B7C71A4C2}" name="Pourcentage perte3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42" dataDxfId="140" headerRowBorderDxfId="141" tableBorderDxfId="139">
  <autoFilter ref="B5:F302" xr:uid="{1D2A384B-CAC9-4DC2-9F4B-302D6B180E40}"/>
  <tableColumns count="5">
    <tableColumn id="1" xr3:uid="{79017F96-5B81-4B6F-9B0E-02F443984456}" name="Période" dataDxfId="138"/>
    <tableColumn id="2" xr3:uid="{33419AA1-AC1A-400E-A572-D70A92C10AAA}" name="Semaine" dataDxfId="137"/>
    <tableColumn id="3" xr3:uid="{99AE900F-C47E-4A15-A7B4-AEC34C994C38}" name="Date" dataDxfId="136"/>
    <tableColumn id="4" xr3:uid="{0326896A-EB94-4CFF-985D-724D99E95DC4}" name="Cause des pertes" dataDxfId="135"/>
    <tableColumn id="5" xr3:uid="{E1B29C57-0D48-4FD5-9565-E451CFFC9FDC}" name="Pourcentage perte" dataDxfId="1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80" dataDxfId="79" headerRowBorderDxfId="133" tableBorderDxfId="132" totalsRowBorderDxfId="131">
  <autoFilter ref="I5:M302" xr:uid="{04050669-CFCF-43E0-B824-FE9DEAB05B1B}"/>
  <tableColumns count="5">
    <tableColumn id="1" xr3:uid="{3CAB31F7-2CFD-4D13-845B-3740BB336D6F}" name="Période" dataDxfId="85"/>
    <tableColumn id="2" xr3:uid="{8744E2C6-5EE3-4F81-A0FE-AA6A9D561BFF}" name="Semaine" dataDxfId="84"/>
    <tableColumn id="3" xr3:uid="{521D6360-1715-4D22-9EE8-12778DD413AC}" name="Date" dataDxfId="83"/>
    <tableColumn id="4" xr3:uid="{EED73042-80D5-47DD-AAA1-82393DDEDD37}" name="Cause des pertes1" dataDxfId="82"/>
    <tableColumn id="5" xr3:uid="{CEFF4074-8DCB-4CA7-978C-38938FCB545F}" name="Pourcentage perte1" dataDxfId="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70" headerRowBorderDxfId="77" tableBorderDxfId="78" totalsRowBorderDxfId="76">
  <autoFilter ref="P5:T302" xr:uid="{2383CF97-4A85-48D3-8D0C-3197DD7A73C7}"/>
  <tableColumns count="5">
    <tableColumn id="1" xr3:uid="{E7B8B913-3906-4493-8B72-D7FD1778CFBD}" name="Période" dataDxfId="75"/>
    <tableColumn id="2" xr3:uid="{519E3128-BFC0-4D17-91E7-CC77EA614D29}" name="Semaine" dataDxfId="74"/>
    <tableColumn id="3" xr3:uid="{754613B2-C308-453E-87B0-BCB80CC699A6}" name="Date" dataDxfId="73"/>
    <tableColumn id="4" xr3:uid="{1C8F417C-1017-4788-A729-00498F4DC664}" name="Cause des pertes2" dataDxfId="72"/>
    <tableColumn id="5" xr3:uid="{FF0A1090-6A64-4150-A0FC-74321B999792}" name="Pourcentage perte2" dataDxfId="7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66" dataDxfId="60" headerRowBorderDxfId="68" tableBorderDxfId="69" totalsRowBorderDxfId="67">
  <autoFilter ref="W5:AA302" xr:uid="{75E67CC0-DC41-409A-A6A8-9D04EB01F8A2}"/>
  <tableColumns count="5">
    <tableColumn id="1" xr3:uid="{346E21ED-3B43-428F-B43B-C69ED9774688}" name="Période" dataDxfId="65"/>
    <tableColumn id="2" xr3:uid="{51A580F8-017D-4E53-9BDA-B413791803BF}" name="Semaine" dataDxfId="64"/>
    <tableColumn id="3" xr3:uid="{20F6DE19-8120-4381-84DD-7869DEB8D80C}" name="Date" dataDxfId="63"/>
    <tableColumn id="4" xr3:uid="{98FA0602-58C8-4B97-B8BA-851A748994B8}" name="Cause des pertes3" dataDxfId="62"/>
    <tableColumn id="5" xr3:uid="{0E75E91A-6843-4FA2-8767-5D353C8E2965}" name="Pourcentage perte3" dataDxfId="6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90" dataDxfId="89">
  <autoFilter ref="AI32:AK62" xr:uid="{5A5BA314-728F-41DF-B436-D7A736B66477}"/>
  <tableColumns count="3">
    <tableColumn id="1" xr3:uid="{DF8A1C01-18E8-494B-83B0-7679C44537BE}" name="Date" dataDxfId="88"/>
    <tableColumn id="2" xr3:uid="{430A7B71-3CE2-4D74-8DAF-18AED78B5B2D}" name="TRS" dataDxfId="87" dataCellStyle="Pourcentage"/>
    <tableColumn id="3" xr3:uid="{F1EF3F5F-838A-436F-8A45-EE6CDF2D8D01}" name="Qté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4" totalsRowShown="0" headerRowDxfId="151" dataDxfId="150">
  <autoFilter ref="B5:H94" xr:uid="{C4480CF4-C52E-46FA-9FDF-CF9B3A0AF10E}"/>
  <tableColumns count="7">
    <tableColumn id="1" xr3:uid="{C8979906-7385-4F96-B2E7-4F8FC864FCF7}" name="Date" dataDxfId="149"/>
    <tableColumn id="2" xr3:uid="{C364A27F-09CB-402B-A1F2-43C609B28A7C}" name="Équipe" dataDxfId="148"/>
    <tableColumn id="3" xr3:uid="{1361715B-CE84-4C43-92F7-019565185AAA}" name="Machine" dataDxfId="147"/>
    <tableColumn id="4" xr3:uid="{E770DDB2-0CDE-42F9-A515-5F913C3C5CFA}" name="Arrêts" dataDxfId="146"/>
    <tableColumn id="5" xr3:uid="{95B5CA0A-A6B0-47A6-A582-77BA65A8C587}" name="Durées (m)" dataDxfId="145"/>
    <tableColumn id="6" xr3:uid="{43C12E68-90D4-42CF-BC19-E6722FF7D947}" name="Durées (h)" dataDxfId="144">
      <calculatedColumnFormula>Tableau2[[#This Row],[Durées (m)]]/60</calculatedColumnFormula>
    </tableColumn>
    <tableColumn id="8" xr3:uid="{FDF7BB73-1D0C-A241-A789-075E09936532}" name="pds" dataDxfId="1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49" totalsRowShown="0">
  <autoFilter ref="B5:H149" xr:uid="{894CCDAD-CDD6-465E-80D2-20AB554BBE4E}">
    <filterColumn colId="0">
      <filters>
        <dateGroupItem year="2025" month="3" day="31" dateTimeGrouping="day"/>
        <dateGroupItem year="2025" month="4" dateTimeGrouping="month"/>
      </filters>
    </filterColumn>
  </autoFilter>
  <tableColumns count="7">
    <tableColumn id="1" xr3:uid="{7C267BB5-CF9B-4D47-8B80-1FB9E42CA5FD}" name="Date" dataDxfId="130"/>
    <tableColumn id="2" xr3:uid="{8A871C23-BE6F-4F7B-B503-1F0217DD11F8}" name="Machine"/>
    <tableColumn id="3" xr3:uid="{E32C80A4-959D-4B04-8450-5951FACD7F0D}" name="TRS 1" dataDxfId="129" dataCellStyle="Pourcentage"/>
    <tableColumn id="4" xr3:uid="{04FDCF70-8941-43FF-9DFD-7BB25B382D43}" name="TRS 2 " dataDxfId="128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27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41" totalsRowShown="0" dataDxfId="41">
  <autoFilter ref="B5:I41" xr:uid="{985E77F9-6971-5543-8E10-89E0F2951626}">
    <filterColumn colId="0">
      <filters>
        <filter val="Semaine 14"/>
      </filters>
    </filterColumn>
  </autoFilter>
  <tableColumns count="8">
    <tableColumn id="1" xr3:uid="{5FF3DE14-D01D-CC49-850B-BCDA13E32092}" name="Semaine" dataDxfId="46"/>
    <tableColumn id="2" xr3:uid="{D00B9277-446B-FC4B-A4F8-BAD0E1F999D5}" name="Machine " dataDxfId="2"/>
    <tableColumn id="3" xr3:uid="{B2D906ED-F0F7-9448-9AF1-A69813965A44}" name="Ref" dataDxfId="0"/>
    <tableColumn id="4" xr3:uid="{4D0E4E49-F3E9-404C-B205-D9C55910B9E1}" name="Objectif" dataDxfId="1"/>
    <tableColumn id="5" xr3:uid="{1FB481F5-4815-6245-A5D3-BCA9454FBAEF}" name="Qté produite" dataDxfId="45"/>
    <tableColumn id="6" xr3:uid="{6DAFD0A6-7665-B146-A89D-00902FC921DC}" name="Écart" dataDxfId="44"/>
    <tableColumn id="7" xr3:uid="{EB814DC3-DAC7-6B45-999C-1AC4C9E7E41E}" name="TRS" dataDxfId="43" dataCellStyle="Pourcentage"/>
    <tableColumn id="8" xr3:uid="{8F9ADACA-4E38-DD4D-8A59-7195BFF9DABC}" name="Commmentaire" dataDxfId="42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4" totalsRowShown="0" headerRowDxfId="121">
  <autoFilter ref="B5:H14" xr:uid="{E5D9BF9C-7C05-4657-8AE0-6091C2727902}"/>
  <tableColumns count="7">
    <tableColumn id="1" xr3:uid="{7AFB9F8A-D630-4A8F-9CB0-5B74964F7774}" name="Semaine" dataDxfId="120"/>
    <tableColumn id="2" xr3:uid="{D11CACCF-4143-4C46-842C-8ED75F766B96}" name="Réf1" dataDxfId="119"/>
    <tableColumn id="3" xr3:uid="{C9816E36-1199-4A93-8C7C-48502EE048CC}" name="Objectif1" dataDxfId="118"/>
    <tableColumn id="4" xr3:uid="{EBF39F68-AFA5-4863-B87A-DEB243692774}" name="Qté produite1" dataDxfId="117"/>
    <tableColumn id="5" xr3:uid="{7943FFCA-75A3-43B0-A37C-77B894D4173A}" name="Écart1" dataDxfId="116">
      <calculatedColumnFormula>D6-E6</calculatedColumnFormula>
    </tableColumn>
    <tableColumn id="6" xr3:uid="{8B3A961C-AEAC-4689-9FBF-2A2848233C6C}" name="TRS1" dataDxfId="59" dataCellStyle="Pourcentage"/>
    <tableColumn id="7" xr3:uid="{5F27CC3E-57D9-448C-A7C2-863513636B05}" name="cible" dataDxfId="58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4" totalsRowShown="0" dataDxfId="54">
  <autoFilter ref="J5:P14" xr:uid="{9EA5C38E-4483-4ED8-8654-7E5703C6B5E3}"/>
  <tableColumns count="7">
    <tableColumn id="1" xr3:uid="{8634DF5A-BDD0-44E0-B2F8-824CDA3585AC}" name="Semaine"/>
    <tableColumn id="2" xr3:uid="{6061383C-DBED-4C04-AED9-0E95F4101B95}" name="Réf2" dataDxfId="57"/>
    <tableColumn id="3" xr3:uid="{EB379F84-3BC0-4910-9719-16E6D625BD9C}" name="Objectif2" dataDxfId="115"/>
    <tableColumn id="4" xr3:uid="{ACF85C91-2D28-487D-93B6-24F5453829A8}" name="Qté produite2" dataDxfId="114"/>
    <tableColumn id="5" xr3:uid="{704C4C48-4C20-48B8-952B-C3EBE598B497}" name="Écart2" dataDxfId="113">
      <calculatedColumnFormula>L6-M6</calculatedColumnFormula>
    </tableColumn>
    <tableColumn id="6" xr3:uid="{F5285AFB-C095-4040-96E4-B12FACED2127}" name="TRS2" dataDxfId="56" dataCellStyle="Pourcentage"/>
    <tableColumn id="7" xr3:uid="{DDCFE673-DEB4-4997-A41F-3A4A4FB362E5}" name="cible" dataDxfId="55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4" totalsRowShown="0" headerRowDxfId="53" dataDxfId="50">
  <autoFilter ref="R5:X14" xr:uid="{63BCA9D9-FB3F-4B88-9930-D44D9A01DA5D}"/>
  <tableColumns count="7">
    <tableColumn id="1" xr3:uid="{A4689EBE-8722-43A3-9136-407AA1CF72AC}" name="Semaine" dataDxfId="112"/>
    <tableColumn id="2" xr3:uid="{D018879B-C8DB-4D6E-B1AA-4F0C92C87600}" name="Réf3" dataDxfId="111"/>
    <tableColumn id="3" xr3:uid="{0FF09013-0E11-421C-9C78-14A4ABE15252}" name="Objectif3" dataDxfId="110"/>
    <tableColumn id="4" xr3:uid="{190690ED-7BAF-49FD-98DA-148E0D6302DF}" name="Qté produite3" dataDxfId="109"/>
    <tableColumn id="5" xr3:uid="{EC4E0CDB-099C-48C2-B552-91AB6E0D57B7}" name="Écart3" dataDxfId="108">
      <calculatedColumnFormula>T6-U6</calculatedColumnFormula>
    </tableColumn>
    <tableColumn id="6" xr3:uid="{D06A29BD-070B-4B33-B65D-D774E668FA55}" name="TRS3" dataDxfId="52" dataCellStyle="Pourcentage"/>
    <tableColumn id="7" xr3:uid="{9ACFF48E-805D-41E2-9DA2-BB6DB194D41C}" name="cible" dataDxfId="51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4" totalsRowShown="0" headerRowDxfId="107" dataDxfId="47">
  <autoFilter ref="Z5:AF14" xr:uid="{BC7A7288-B153-47DC-9401-F3FEA11D7722}"/>
  <tableColumns count="7">
    <tableColumn id="1" xr3:uid="{F37F7FD3-BF69-4680-94BE-C360D35C4855}" name="Semaine" dataDxfId="106"/>
    <tableColumn id="2" xr3:uid="{2E92BB22-FAA7-4A53-91C2-0292B22606A1}" name="Réf4" dataDxfId="105"/>
    <tableColumn id="3" xr3:uid="{B0B7729F-D9B7-4F92-B1AC-A57D1A7C44A6}" name="Objectif4" dataDxfId="104"/>
    <tableColumn id="4" xr3:uid="{872141A5-5901-40A2-BE74-FA65CD0BC30F}" name="Qté produite4" dataDxfId="103"/>
    <tableColumn id="5" xr3:uid="{8A7A7A3E-6389-4399-A104-9871A30D2622}" name="Écart4" dataDxfId="102"/>
    <tableColumn id="6" xr3:uid="{13D95DB4-10A5-45DE-9BC7-EB0754FA059A}" name="TRS4" dataDxfId="49" dataCellStyle="Pourcentage"/>
    <tableColumn id="7" xr3:uid="{E9692B3E-B8A1-49EB-8990-638B4BDF9E92}" name="cible" dataDxfId="48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26" dataDxfId="125">
  <autoFilter ref="B5:D15" xr:uid="{A0A70D16-E158-5D42-A304-3943D42765B5}"/>
  <sortState xmlns:xlrd2="http://schemas.microsoft.com/office/spreadsheetml/2017/richdata2" ref="B6:D15">
    <sortCondition descending="1" ref="C5:C15"/>
  </sortState>
  <tableColumns count="3">
    <tableColumn id="1" xr3:uid="{89A7542E-1751-CB40-B649-E24A7F3492D9}" name="Arrêts" dataDxfId="124"/>
    <tableColumn id="2" xr3:uid="{493BB54B-9250-2D4B-B6C7-D5E559092A71}" name="Durées (m)" dataDxfId="123"/>
    <tableColumn id="3" xr3:uid="{0482A10B-5D20-934F-9D71-A1713F93DF2F}" name="PC" dataDxfId="122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1"/>
  <sheetViews>
    <sheetView workbookViewId="0">
      <selection activeCell="B5" sqref="B4:B7"/>
      <pivotSelection pane="bottomRight" showHeader="1" axis="axisRow" activeRow="4" activeCol="1" previousRow="4" previousCol="1" click="1" r:id="rId7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>
        <v>45742</v>
      </c>
      <c r="BC19" s="65">
        <v>0</v>
      </c>
      <c r="BD19" s="82">
        <v>0</v>
      </c>
      <c r="BG19" s="64">
        <v>45742</v>
      </c>
      <c r="BH19" s="65">
        <v>0.9</v>
      </c>
      <c r="BI19" s="82">
        <v>15800</v>
      </c>
      <c r="BL19" s="64">
        <v>45742</v>
      </c>
      <c r="BM19" s="65">
        <v>0.75</v>
      </c>
      <c r="BN19" s="82">
        <v>8675</v>
      </c>
      <c r="BQ19" s="64">
        <v>45742</v>
      </c>
      <c r="BR19" s="65">
        <v>0.93</v>
      </c>
      <c r="BS19" s="82">
        <v>16380</v>
      </c>
    </row>
    <row r="20" spans="54:71" x14ac:dyDescent="0.3">
      <c r="BB20" s="64">
        <v>45743</v>
      </c>
      <c r="BC20" s="65">
        <v>0.56999999999999995</v>
      </c>
      <c r="BD20" s="82">
        <v>4200</v>
      </c>
      <c r="BG20" s="64">
        <v>45743</v>
      </c>
      <c r="BH20" s="65">
        <v>0.71</v>
      </c>
      <c r="BI20" s="82">
        <v>12500</v>
      </c>
      <c r="BL20" s="64">
        <v>45743</v>
      </c>
      <c r="BM20" s="65">
        <v>0.96</v>
      </c>
      <c r="BN20" s="82">
        <v>11055</v>
      </c>
      <c r="BQ20" s="64">
        <v>45743</v>
      </c>
      <c r="BR20" s="65">
        <v>0.95</v>
      </c>
      <c r="BS20" s="82">
        <v>16660</v>
      </c>
    </row>
    <row r="21" spans="54:71" x14ac:dyDescent="0.3">
      <c r="BB21" s="64" t="s">
        <v>60</v>
      </c>
      <c r="BC21" s="65">
        <v>9.56</v>
      </c>
      <c r="BD21" s="82">
        <v>106321</v>
      </c>
      <c r="BG21" s="64" t="s">
        <v>60</v>
      </c>
      <c r="BH21" s="65">
        <v>11.340000000000003</v>
      </c>
      <c r="BI21" s="82">
        <v>189151</v>
      </c>
      <c r="BL21" s="64" t="s">
        <v>60</v>
      </c>
      <c r="BM21" s="65">
        <v>6.58</v>
      </c>
      <c r="BN21" s="82">
        <v>75778</v>
      </c>
      <c r="BQ21" s="64" t="s">
        <v>60</v>
      </c>
      <c r="BR21" s="65">
        <v>13.26</v>
      </c>
      <c r="BS21" s="82">
        <v>223573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444"/>
  <sheetViews>
    <sheetView showGridLines="0" showRowColHeaders="0" workbookViewId="0">
      <pane ySplit="12" topLeftCell="A406" activePane="bottomLeft" state="frozen"/>
      <selection pane="bottomLeft" activeCell="G424" sqref="G424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1100</v>
      </c>
      <c r="H4" s="14" t="s">
        <v>30</v>
      </c>
      <c r="I4" s="19">
        <f>C10/F5</f>
        <v>4581.8181818181811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9">
        <f>I10</f>
        <v>0.84090909090909094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0.30555555555555558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10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10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1100</v>
      </c>
      <c r="D7" s="16">
        <f>C7*K10</f>
        <v>8800</v>
      </c>
      <c r="E7" s="103" t="s">
        <v>44</v>
      </c>
      <c r="F7" s="104"/>
      <c r="H7" s="48" t="s">
        <v>45</v>
      </c>
      <c r="I7" s="49">
        <f>Q6/Q5</f>
        <v>1</v>
      </c>
      <c r="J7" s="37" t="s">
        <v>43</v>
      </c>
      <c r="K7" s="34">
        <f>L7/60</f>
        <v>1.2727272727272725</v>
      </c>
      <c r="L7" s="34">
        <f>M7/60</f>
        <v>76.363636363636346</v>
      </c>
      <c r="M7" s="34">
        <f>I4</f>
        <v>4581.8181818181811</v>
      </c>
      <c r="N7" s="110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1100</v>
      </c>
      <c r="D8" s="16">
        <f>C8*K10</f>
        <v>8800</v>
      </c>
      <c r="E8" s="105">
        <f>I10</f>
        <v>0.84090909090909094</v>
      </c>
      <c r="F8" s="106"/>
      <c r="H8" s="50" t="s">
        <v>46</v>
      </c>
      <c r="I8" s="51">
        <f>Q7/Q6</f>
        <v>1</v>
      </c>
      <c r="N8" s="110"/>
      <c r="O8" s="20" t="s">
        <v>38</v>
      </c>
      <c r="P8" s="20"/>
      <c r="Q8" s="20">
        <f>Q7-L7</f>
        <v>403.63636363636363</v>
      </c>
      <c r="R8" s="29">
        <f>Q8*60</f>
        <v>24218.181818181816</v>
      </c>
    </row>
    <row r="9" spans="2:19" x14ac:dyDescent="0.3">
      <c r="B9" t="s">
        <v>51</v>
      </c>
      <c r="C9">
        <f>D7-D8</f>
        <v>0</v>
      </c>
      <c r="E9" s="105"/>
      <c r="F9" s="106"/>
      <c r="H9" s="50" t="s">
        <v>47</v>
      </c>
      <c r="I9" s="51">
        <f>Q8/Q7</f>
        <v>0.84090909090909094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10"/>
      <c r="R9" s="30"/>
    </row>
    <row r="10" spans="2:19" x14ac:dyDescent="0.3">
      <c r="B10" s="20" t="s">
        <v>29</v>
      </c>
      <c r="C10" s="21">
        <v>1400</v>
      </c>
      <c r="E10" s="107"/>
      <c r="F10" s="108"/>
      <c r="H10" s="52" t="s">
        <v>44</v>
      </c>
      <c r="I10" s="53">
        <f>I7*I8*I9</f>
        <v>0.84090909090909094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111"/>
      <c r="O10" s="56" t="s">
        <v>34</v>
      </c>
      <c r="P10" s="22"/>
      <c r="Q10" s="31"/>
      <c r="R10" s="32">
        <f>R8/R5</f>
        <v>0.84090909090909083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hidden="1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hidden="1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hidden="1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hidden="1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hidden="1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hidden="1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hidden="1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hidden="1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hidden="1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hidden="1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hidden="1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hidden="1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hidden="1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hidden="1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hidden="1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hidden="1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hidden="1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hidden="1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hidden="1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hidden="1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hidden="1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hidden="1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hidden="1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hidden="1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hidden="1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hidden="1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hidden="1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hidden="1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hidden="1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hidden="1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hidden="1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hidden="1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hidden="1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hidden="1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hidden="1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hidden="1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hidden="1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hidden="1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hidden="1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hidden="1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hidden="1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hidden="1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hidden="1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hidden="1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hidden="1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hidden="1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hidden="1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hidden="1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hidden="1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hidden="1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hidden="1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hidden="1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hidden="1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hidden="1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hidden="1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hidden="1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hidden="1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hidden="1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hidden="1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hidden="1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hidden="1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hidden="1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hidden="1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hidden="1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hidden="1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hidden="1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hidden="1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hidden="1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hidden="1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hidden="1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hidden="1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hidden="1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hidden="1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hidden="1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hidden="1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hidden="1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hidden="1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hidden="1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hidden="1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hidden="1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hidden="1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hidden="1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hidden="1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hidden="1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hidden="1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hidden="1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hidden="1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hidden="1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hidden="1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hidden="1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hidden="1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hidden="1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hidden="1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hidden="1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hidden="1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hidden="1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hidden="1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hidden="1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hidden="1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hidden="1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hidden="1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hidden="1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hidden="1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hidden="1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hidden="1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hidden="1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hidden="1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hidden="1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hidden="1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hidden="1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hidden="1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hidden="1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hidden="1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hidden="1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hidden="1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hidden="1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hidden="1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hidden="1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hidden="1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hidden="1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hidden="1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hidden="1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hidden="1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hidden="1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hidden="1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hidden="1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hidden="1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hidden="1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hidden="1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hidden="1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hidden="1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hidden="1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hidden="1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hidden="1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hidden="1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hidden="1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hidden="1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hidden="1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hidden="1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hidden="1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hidden="1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hidden="1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hidden="1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hidden="1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hidden="1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hidden="1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hidden="1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hidden="1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hidden="1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hidden="1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hidden="1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hidden="1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hidden="1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hidden="1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hidden="1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hidden="1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hidden="1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hidden="1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hidden="1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hidden="1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hidden="1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hidden="1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hidden="1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hidden="1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hidden="1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hidden="1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hidden="1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hidden="1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hidden="1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hidden="1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hidden="1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hidden="1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hidden="1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hidden="1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hidden="1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hidden="1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hidden="1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hidden="1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hidden="1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hidden="1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hidden="1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hidden="1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hidden="1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hidden="1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hidden="1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hidden="1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hidden="1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hidden="1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hidden="1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hidden="1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hidden="1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hidden="1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hidden="1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hidden="1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hidden="1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hidden="1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hidden="1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hidden="1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hidden="1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hidden="1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hidden="1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hidden="1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hidden="1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hidden="1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hidden="1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hidden="1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hidden="1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hidden="1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hidden="1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hidden="1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hidden="1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hidden="1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hidden="1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hidden="1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hidden="1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hidden="1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hidden="1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hidden="1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hidden="1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hidden="1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hidden="1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hidden="1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hidden="1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hidden="1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hidden="1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hidden="1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hidden="1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hidden="1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hidden="1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hidden="1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hidden="1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hidden="1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hidden="1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hidden="1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hidden="1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hidden="1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hidden="1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hidden="1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hidden="1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hidden="1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hidden="1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hidden="1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hidden="1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hidden="1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hidden="1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hidden="1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hidden="1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hidden="1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hidden="1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hidden="1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hidden="1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hidden="1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hidden="1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hidden="1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hidden="1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hidden="1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hidden="1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hidden="1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hidden="1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hidden="1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hidden="1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hidden="1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hidden="1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hidden="1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hidden="1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hidden="1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hidden="1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hidden="1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hidden="1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hidden="1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hidden="1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hidden="1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hidden="1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hidden="1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hidden="1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hidden="1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hidden="1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hidden="1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hidden="1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hidden="1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hidden="1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hidden="1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hidden="1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hidden="1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hidden="1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hidden="1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hidden="1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hidden="1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hidden="1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hidden="1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hidden="1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hidden="1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hidden="1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hidden="1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hidden="1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hidden="1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hidden="1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hidden="1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hidden="1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hidden="1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hidden="1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hidden="1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hidden="1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hidden="1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hidden="1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hidden="1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hidden="1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hidden="1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hidden="1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hidden="1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hidden="1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hidden="1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hidden="1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hidden="1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hidden="1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hidden="1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hidden="1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hidden="1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hidden="1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hidden="1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hidden="1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hidden="1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hidden="1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hidden="1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hidden="1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hidden="1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hidden="1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hidden="1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hidden="1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hidden="1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hidden="1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hidden="1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hidden="1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hidden="1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hidden="1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hidden="1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hidden="1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hidden="1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hidden="1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hidden="1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hidden="1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hidden="1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hidden="1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hidden="1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hidden="1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hidden="1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hidden="1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hidden="1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hidden="1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hidden="1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hidden="1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hidden="1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hidden="1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hidden="1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hidden="1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hidden="1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hidden="1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hidden="1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hidden="1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hidden="1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  <row r="373" spans="2:14" hidden="1" x14ac:dyDescent="0.3">
      <c r="B373" s="66">
        <v>45742</v>
      </c>
      <c r="C373" s="10" t="s">
        <v>3</v>
      </c>
      <c r="D373" s="2" t="s">
        <v>4</v>
      </c>
      <c r="E373" s="10">
        <v>80014027</v>
      </c>
      <c r="F373" s="3">
        <v>462</v>
      </c>
      <c r="G373" s="9">
        <v>0</v>
      </c>
      <c r="H373" s="8">
        <f t="shared" ref="H373:H384" si="46">F373*8</f>
        <v>3696</v>
      </c>
      <c r="I373" s="8">
        <f t="shared" ref="I373:I384" si="47">H373-G373</f>
        <v>3696</v>
      </c>
      <c r="J373" s="6">
        <v>0</v>
      </c>
      <c r="K373" s="7">
        <v>0</v>
      </c>
      <c r="L373" s="7">
        <v>0</v>
      </c>
      <c r="M373" s="5">
        <v>0</v>
      </c>
      <c r="N373" s="3"/>
    </row>
    <row r="374" spans="2:14" hidden="1" x14ac:dyDescent="0.3">
      <c r="B374" s="66">
        <v>45742</v>
      </c>
      <c r="C374" s="10" t="s">
        <v>7</v>
      </c>
      <c r="D374" s="2" t="s">
        <v>4</v>
      </c>
      <c r="E374" s="10">
        <v>80014027</v>
      </c>
      <c r="F374" s="3">
        <v>462</v>
      </c>
      <c r="G374" s="9">
        <v>0</v>
      </c>
      <c r="H374" s="8">
        <f t="shared" si="46"/>
        <v>3696</v>
      </c>
      <c r="I374" s="8">
        <f t="shared" si="47"/>
        <v>3696</v>
      </c>
      <c r="J374" s="6">
        <v>0</v>
      </c>
      <c r="K374" s="7">
        <v>0</v>
      </c>
      <c r="L374" s="7">
        <v>0</v>
      </c>
      <c r="M374" s="5">
        <v>0</v>
      </c>
      <c r="N374" s="3"/>
    </row>
    <row r="375" spans="2:14" hidden="1" x14ac:dyDescent="0.3">
      <c r="B375" s="66">
        <v>45742</v>
      </c>
      <c r="C375" s="10" t="s">
        <v>8</v>
      </c>
      <c r="D375" s="2" t="s">
        <v>4</v>
      </c>
      <c r="E375" s="10">
        <v>80014027</v>
      </c>
      <c r="F375" s="3">
        <v>462</v>
      </c>
      <c r="G375" s="9">
        <v>0</v>
      </c>
      <c r="H375" s="8">
        <f t="shared" si="46"/>
        <v>3696</v>
      </c>
      <c r="I375" s="8">
        <f t="shared" si="47"/>
        <v>3696</v>
      </c>
      <c r="J375" s="6">
        <v>0</v>
      </c>
      <c r="K375" s="7">
        <v>0</v>
      </c>
      <c r="L375" s="7">
        <v>0</v>
      </c>
      <c r="M375" s="5">
        <v>0</v>
      </c>
      <c r="N375" s="3"/>
    </row>
    <row r="376" spans="2:14" hidden="1" x14ac:dyDescent="0.3">
      <c r="B376" s="66">
        <v>45742</v>
      </c>
      <c r="C376" s="10" t="s">
        <v>3</v>
      </c>
      <c r="D376" s="2" t="s">
        <v>12</v>
      </c>
      <c r="E376" s="10" t="s">
        <v>13</v>
      </c>
      <c r="F376" s="3">
        <v>1100</v>
      </c>
      <c r="G376" s="9">
        <v>7900</v>
      </c>
      <c r="H376" s="8">
        <f t="shared" si="46"/>
        <v>8800</v>
      </c>
      <c r="I376" s="8">
        <f t="shared" si="47"/>
        <v>900</v>
      </c>
      <c r="J376" s="6">
        <v>49</v>
      </c>
      <c r="K376" s="7">
        <v>0</v>
      </c>
      <c r="L376" s="7">
        <v>0</v>
      </c>
      <c r="M376" s="5">
        <v>0.9</v>
      </c>
      <c r="N376" s="3"/>
    </row>
    <row r="377" spans="2:14" hidden="1" x14ac:dyDescent="0.3">
      <c r="B377" s="66">
        <v>45742</v>
      </c>
      <c r="C377" s="10" t="s">
        <v>7</v>
      </c>
      <c r="D377" s="2" t="s">
        <v>12</v>
      </c>
      <c r="E377" s="10" t="s">
        <v>13</v>
      </c>
      <c r="F377" s="3">
        <v>1100</v>
      </c>
      <c r="G377" s="9">
        <v>7900</v>
      </c>
      <c r="H377" s="8">
        <f t="shared" si="46"/>
        <v>8800</v>
      </c>
      <c r="I377" s="8">
        <f t="shared" si="47"/>
        <v>900</v>
      </c>
      <c r="J377" s="6">
        <v>49</v>
      </c>
      <c r="K377" s="7">
        <v>0</v>
      </c>
      <c r="L377" s="7">
        <v>0</v>
      </c>
      <c r="M377" s="5">
        <v>0.9</v>
      </c>
      <c r="N377" s="3"/>
    </row>
    <row r="378" spans="2:14" hidden="1" x14ac:dyDescent="0.3">
      <c r="B378" s="66">
        <v>45742</v>
      </c>
      <c r="C378" s="10" t="s">
        <v>8</v>
      </c>
      <c r="D378" s="2" t="s">
        <v>12</v>
      </c>
      <c r="E378" s="10" t="s">
        <v>13</v>
      </c>
      <c r="F378" s="3">
        <v>1100</v>
      </c>
      <c r="G378" s="9">
        <v>6260</v>
      </c>
      <c r="H378" s="8">
        <f t="shared" si="46"/>
        <v>8800</v>
      </c>
      <c r="I378" s="8">
        <f t="shared" si="47"/>
        <v>2540</v>
      </c>
      <c r="J378" s="6">
        <v>138</v>
      </c>
      <c r="K378" s="7">
        <v>0</v>
      </c>
      <c r="L378" s="7">
        <v>0</v>
      </c>
      <c r="M378" s="5">
        <v>0.71</v>
      </c>
      <c r="N378" s="3"/>
    </row>
    <row r="379" spans="2:14" hidden="1" x14ac:dyDescent="0.3">
      <c r="B379" s="66">
        <v>45742</v>
      </c>
      <c r="C379" s="10" t="s">
        <v>3</v>
      </c>
      <c r="D379" s="2" t="s">
        <v>14</v>
      </c>
      <c r="E379" s="10" t="s">
        <v>78</v>
      </c>
      <c r="F379" s="3">
        <v>720</v>
      </c>
      <c r="G379" s="9">
        <v>4338</v>
      </c>
      <c r="H379" s="8">
        <f t="shared" si="46"/>
        <v>5760</v>
      </c>
      <c r="I379" s="8">
        <f t="shared" si="47"/>
        <v>1422</v>
      </c>
      <c r="J379" s="6">
        <v>119</v>
      </c>
      <c r="K379" s="7">
        <v>0</v>
      </c>
      <c r="L379" s="7">
        <v>0</v>
      </c>
      <c r="M379" s="5">
        <v>0.75</v>
      </c>
      <c r="N379" s="3"/>
    </row>
    <row r="380" spans="2:14" hidden="1" x14ac:dyDescent="0.3">
      <c r="B380" s="66">
        <v>45742</v>
      </c>
      <c r="C380" s="10" t="s">
        <v>7</v>
      </c>
      <c r="D380" s="2" t="s">
        <v>14</v>
      </c>
      <c r="E380" s="10" t="s">
        <v>78</v>
      </c>
      <c r="F380" s="3">
        <v>720</v>
      </c>
      <c r="G380" s="9">
        <v>4337</v>
      </c>
      <c r="H380" s="8">
        <f t="shared" si="46"/>
        <v>5760</v>
      </c>
      <c r="I380" s="8">
        <f t="shared" si="47"/>
        <v>1423</v>
      </c>
      <c r="J380" s="6">
        <v>119</v>
      </c>
      <c r="K380" s="7">
        <v>0</v>
      </c>
      <c r="L380" s="7">
        <v>0</v>
      </c>
      <c r="M380" s="5">
        <v>0.75</v>
      </c>
      <c r="N380" s="3"/>
    </row>
    <row r="381" spans="2:14" hidden="1" x14ac:dyDescent="0.3">
      <c r="B381" s="66">
        <v>45742</v>
      </c>
      <c r="C381" s="10" t="s">
        <v>8</v>
      </c>
      <c r="D381" s="2" t="s">
        <v>14</v>
      </c>
      <c r="E381" s="10" t="s">
        <v>78</v>
      </c>
      <c r="F381" s="3">
        <v>720</v>
      </c>
      <c r="G381" s="9">
        <v>4745</v>
      </c>
      <c r="H381" s="8">
        <f t="shared" si="46"/>
        <v>5760</v>
      </c>
      <c r="I381" s="8">
        <f t="shared" si="47"/>
        <v>1015</v>
      </c>
      <c r="J381" s="6">
        <v>85</v>
      </c>
      <c r="K381" s="7">
        <v>0</v>
      </c>
      <c r="L381" s="7">
        <v>0</v>
      </c>
      <c r="M381" s="5">
        <v>0.82</v>
      </c>
      <c r="N381" s="3"/>
    </row>
    <row r="382" spans="2:14" hidden="1" x14ac:dyDescent="0.3">
      <c r="B382" s="66">
        <v>45742</v>
      </c>
      <c r="C382" s="10" t="s">
        <v>3</v>
      </c>
      <c r="D382" s="2" t="s">
        <v>15</v>
      </c>
      <c r="E382" s="10" t="s">
        <v>13</v>
      </c>
      <c r="F382" s="3">
        <v>1100</v>
      </c>
      <c r="G382" s="9">
        <v>8190</v>
      </c>
      <c r="H382" s="8">
        <f t="shared" si="46"/>
        <v>8800</v>
      </c>
      <c r="I382" s="8">
        <f t="shared" si="47"/>
        <v>610</v>
      </c>
      <c r="J382" s="6">
        <v>33</v>
      </c>
      <c r="K382" s="7">
        <v>0</v>
      </c>
      <c r="L382" s="7">
        <v>0</v>
      </c>
      <c r="M382" s="5">
        <v>0.93</v>
      </c>
      <c r="N382" s="3"/>
    </row>
    <row r="383" spans="2:14" hidden="1" x14ac:dyDescent="0.3">
      <c r="B383" s="66">
        <v>45742</v>
      </c>
      <c r="C383" s="10" t="s">
        <v>7</v>
      </c>
      <c r="D383" s="2" t="s">
        <v>15</v>
      </c>
      <c r="E383" s="10" t="s">
        <v>13</v>
      </c>
      <c r="F383" s="3">
        <v>1100</v>
      </c>
      <c r="G383" s="9">
        <v>8190</v>
      </c>
      <c r="H383" s="8">
        <f t="shared" si="46"/>
        <v>8800</v>
      </c>
      <c r="I383" s="8">
        <f t="shared" si="47"/>
        <v>610</v>
      </c>
      <c r="J383" s="6">
        <v>33</v>
      </c>
      <c r="K383" s="7">
        <v>0</v>
      </c>
      <c r="L383" s="7">
        <v>0</v>
      </c>
      <c r="M383" s="5">
        <v>0.93</v>
      </c>
      <c r="N383" s="3"/>
    </row>
    <row r="384" spans="2:14" hidden="1" x14ac:dyDescent="0.3">
      <c r="B384" s="66">
        <v>45742</v>
      </c>
      <c r="C384" s="10" t="s">
        <v>8</v>
      </c>
      <c r="D384" s="2" t="s">
        <v>15</v>
      </c>
      <c r="E384" s="10" t="s">
        <v>13</v>
      </c>
      <c r="F384" s="3">
        <v>1100</v>
      </c>
      <c r="G384" s="9">
        <v>6485</v>
      </c>
      <c r="H384" s="8">
        <f t="shared" si="46"/>
        <v>8800</v>
      </c>
      <c r="I384" s="8">
        <f t="shared" si="47"/>
        <v>2315</v>
      </c>
      <c r="J384" s="6">
        <v>126</v>
      </c>
      <c r="K384" s="7">
        <v>0</v>
      </c>
      <c r="L384" s="7">
        <v>0</v>
      </c>
      <c r="M384" s="5">
        <v>0.74</v>
      </c>
      <c r="N384" s="3"/>
    </row>
    <row r="385" spans="2:14" hidden="1" x14ac:dyDescent="0.3">
      <c r="B385" s="66">
        <v>45743</v>
      </c>
      <c r="C385" s="10" t="s">
        <v>3</v>
      </c>
      <c r="D385" s="2" t="s">
        <v>4</v>
      </c>
      <c r="E385" s="10">
        <v>80014027</v>
      </c>
      <c r="F385" s="3">
        <v>462</v>
      </c>
      <c r="G385" s="9">
        <v>504</v>
      </c>
      <c r="H385" s="8">
        <f t="shared" ref="H385:H396" si="48">F385*8</f>
        <v>3696</v>
      </c>
      <c r="I385" s="8">
        <f t="shared" ref="I385:I396" si="49">H385-G385</f>
        <v>3192</v>
      </c>
      <c r="J385" s="6">
        <v>415</v>
      </c>
      <c r="K385" s="7">
        <v>0</v>
      </c>
      <c r="L385" s="7">
        <v>0</v>
      </c>
      <c r="M385" s="5">
        <v>0.14000000000000001</v>
      </c>
      <c r="N385" s="3"/>
    </row>
    <row r="386" spans="2:14" hidden="1" x14ac:dyDescent="0.3">
      <c r="B386" s="66">
        <v>45743</v>
      </c>
      <c r="C386" s="10" t="s">
        <v>7</v>
      </c>
      <c r="D386" s="2" t="s">
        <v>4</v>
      </c>
      <c r="E386" s="10">
        <v>80014027</v>
      </c>
      <c r="F386" s="3">
        <v>462</v>
      </c>
      <c r="G386" s="9">
        <v>3696</v>
      </c>
      <c r="H386" s="8">
        <f t="shared" si="48"/>
        <v>3696</v>
      </c>
      <c r="I386" s="8">
        <f t="shared" si="49"/>
        <v>0</v>
      </c>
      <c r="J386" s="6">
        <v>0</v>
      </c>
      <c r="K386" s="7">
        <v>0</v>
      </c>
      <c r="L386" s="7">
        <v>0</v>
      </c>
      <c r="M386" s="5">
        <v>1</v>
      </c>
      <c r="N386" s="3"/>
    </row>
    <row r="387" spans="2:14" hidden="1" x14ac:dyDescent="0.3">
      <c r="B387" s="66">
        <v>45743</v>
      </c>
      <c r="C387" s="10" t="s">
        <v>8</v>
      </c>
      <c r="D387" s="2" t="s">
        <v>4</v>
      </c>
      <c r="E387" s="10">
        <v>80014027</v>
      </c>
      <c r="F387" s="3">
        <v>462</v>
      </c>
      <c r="G387" s="9">
        <v>2300</v>
      </c>
      <c r="H387" s="8">
        <f t="shared" si="48"/>
        <v>3696</v>
      </c>
      <c r="I387" s="8">
        <f t="shared" si="49"/>
        <v>1396</v>
      </c>
      <c r="J387" s="6">
        <v>0</v>
      </c>
      <c r="K387" s="7">
        <v>1</v>
      </c>
      <c r="L387" s="7">
        <v>181</v>
      </c>
      <c r="M387" s="5">
        <v>0.62</v>
      </c>
      <c r="N387" s="3"/>
    </row>
    <row r="388" spans="2:14" hidden="1" x14ac:dyDescent="0.3">
      <c r="B388" s="66">
        <v>45743</v>
      </c>
      <c r="C388" s="10" t="s">
        <v>3</v>
      </c>
      <c r="D388" s="2" t="s">
        <v>12</v>
      </c>
      <c r="E388" s="10" t="s">
        <v>13</v>
      </c>
      <c r="F388" s="3">
        <v>1100</v>
      </c>
      <c r="G388" s="9">
        <v>6250</v>
      </c>
      <c r="H388" s="8">
        <f t="shared" si="48"/>
        <v>8800</v>
      </c>
      <c r="I388" s="8">
        <f t="shared" si="49"/>
        <v>2550</v>
      </c>
      <c r="J388" s="6">
        <v>139</v>
      </c>
      <c r="K388" s="7">
        <v>0</v>
      </c>
      <c r="L388" s="7">
        <v>0</v>
      </c>
      <c r="M388" s="5">
        <v>0.71</v>
      </c>
      <c r="N388" s="3"/>
    </row>
    <row r="389" spans="2:14" hidden="1" x14ac:dyDescent="0.3">
      <c r="B389" s="66">
        <v>45743</v>
      </c>
      <c r="C389" s="10" t="s">
        <v>7</v>
      </c>
      <c r="D389" s="2" t="s">
        <v>12</v>
      </c>
      <c r="E389" s="10" t="s">
        <v>13</v>
      </c>
      <c r="F389" s="3">
        <v>1100</v>
      </c>
      <c r="G389" s="9">
        <v>6250</v>
      </c>
      <c r="H389" s="8">
        <f t="shared" si="48"/>
        <v>8800</v>
      </c>
      <c r="I389" s="8">
        <f t="shared" si="49"/>
        <v>2550</v>
      </c>
      <c r="J389" s="6">
        <v>139</v>
      </c>
      <c r="K389" s="7">
        <v>0</v>
      </c>
      <c r="L389" s="7">
        <v>0</v>
      </c>
      <c r="M389" s="5">
        <v>0.71</v>
      </c>
      <c r="N389" s="3"/>
    </row>
    <row r="390" spans="2:14" hidden="1" x14ac:dyDescent="0.3">
      <c r="B390" s="66">
        <v>45743</v>
      </c>
      <c r="C390" s="10" t="s">
        <v>8</v>
      </c>
      <c r="D390" s="2" t="s">
        <v>12</v>
      </c>
      <c r="E390" s="10" t="s">
        <v>13</v>
      </c>
      <c r="F390" s="3">
        <v>1100</v>
      </c>
      <c r="G390" s="9">
        <v>6520</v>
      </c>
      <c r="H390" s="8">
        <f t="shared" si="48"/>
        <v>8800</v>
      </c>
      <c r="I390" s="8">
        <f t="shared" si="49"/>
        <v>2280</v>
      </c>
      <c r="J390" s="6">
        <v>124</v>
      </c>
      <c r="K390" s="7">
        <v>0</v>
      </c>
      <c r="L390" s="7">
        <v>0</v>
      </c>
      <c r="M390" s="5">
        <v>0.74</v>
      </c>
      <c r="N390" s="3"/>
    </row>
    <row r="391" spans="2:14" hidden="1" x14ac:dyDescent="0.3">
      <c r="B391" s="66">
        <v>45743</v>
      </c>
      <c r="C391" s="10" t="s">
        <v>3</v>
      </c>
      <c r="D391" s="2" t="s">
        <v>14</v>
      </c>
      <c r="E391" s="10" t="s">
        <v>78</v>
      </c>
      <c r="F391" s="3">
        <v>720</v>
      </c>
      <c r="G391" s="9">
        <v>5528</v>
      </c>
      <c r="H391" s="8">
        <f t="shared" si="48"/>
        <v>5760</v>
      </c>
      <c r="I391" s="8">
        <f t="shared" si="49"/>
        <v>232</v>
      </c>
      <c r="J391" s="6">
        <v>19</v>
      </c>
      <c r="K391" s="7">
        <v>0</v>
      </c>
      <c r="L391" s="7">
        <v>0</v>
      </c>
      <c r="M391" s="5">
        <v>0.96</v>
      </c>
      <c r="N391" s="3"/>
    </row>
    <row r="392" spans="2:14" hidden="1" x14ac:dyDescent="0.3">
      <c r="B392" s="66">
        <v>45743</v>
      </c>
      <c r="C392" s="10" t="s">
        <v>7</v>
      </c>
      <c r="D392" s="2" t="s">
        <v>14</v>
      </c>
      <c r="E392" s="10" t="s">
        <v>78</v>
      </c>
      <c r="F392" s="3">
        <v>720</v>
      </c>
      <c r="G392" s="9">
        <v>5527</v>
      </c>
      <c r="H392" s="8">
        <f t="shared" si="48"/>
        <v>5760</v>
      </c>
      <c r="I392" s="8">
        <f t="shared" si="49"/>
        <v>233</v>
      </c>
      <c r="J392" s="6">
        <v>19</v>
      </c>
      <c r="K392" s="7">
        <v>0</v>
      </c>
      <c r="L392" s="7">
        <v>0</v>
      </c>
      <c r="M392" s="5">
        <v>0.96</v>
      </c>
      <c r="N392" s="3"/>
    </row>
    <row r="393" spans="2:14" hidden="1" x14ac:dyDescent="0.3">
      <c r="B393" s="66">
        <v>45743</v>
      </c>
      <c r="C393" s="10" t="s">
        <v>8</v>
      </c>
      <c r="D393" s="2" t="s">
        <v>14</v>
      </c>
      <c r="E393" s="10" t="s">
        <v>78</v>
      </c>
      <c r="F393" s="3">
        <v>720</v>
      </c>
      <c r="G393" s="9">
        <v>3915</v>
      </c>
      <c r="H393" s="8">
        <f t="shared" si="48"/>
        <v>5760</v>
      </c>
      <c r="I393" s="8">
        <f t="shared" si="49"/>
        <v>1845</v>
      </c>
      <c r="J393" s="6">
        <v>153</v>
      </c>
      <c r="K393" s="7">
        <v>0</v>
      </c>
      <c r="L393" s="7">
        <v>0</v>
      </c>
      <c r="M393" s="5">
        <v>0.68</v>
      </c>
      <c r="N393" s="3"/>
    </row>
    <row r="394" spans="2:14" hidden="1" x14ac:dyDescent="0.3">
      <c r="B394" s="66">
        <v>45743</v>
      </c>
      <c r="C394" s="10" t="s">
        <v>3</v>
      </c>
      <c r="D394" s="2" t="s">
        <v>15</v>
      </c>
      <c r="E394" s="10" t="s">
        <v>13</v>
      </c>
      <c r="F394" s="3">
        <v>1100</v>
      </c>
      <c r="G394" s="9">
        <v>8330</v>
      </c>
      <c r="H394" s="8">
        <f t="shared" si="48"/>
        <v>8800</v>
      </c>
      <c r="I394" s="8">
        <f t="shared" si="49"/>
        <v>470</v>
      </c>
      <c r="J394" s="6">
        <v>26</v>
      </c>
      <c r="K394" s="7">
        <v>0</v>
      </c>
      <c r="L394" s="7">
        <v>0</v>
      </c>
      <c r="M394" s="5">
        <v>0.95</v>
      </c>
      <c r="N394" s="3"/>
    </row>
    <row r="395" spans="2:14" hidden="1" x14ac:dyDescent="0.3">
      <c r="B395" s="66">
        <v>45743</v>
      </c>
      <c r="C395" s="10" t="s">
        <v>7</v>
      </c>
      <c r="D395" s="2" t="s">
        <v>15</v>
      </c>
      <c r="E395" s="10" t="s">
        <v>13</v>
      </c>
      <c r="F395" s="3">
        <v>1100</v>
      </c>
      <c r="G395" s="9">
        <v>8330</v>
      </c>
      <c r="H395" s="8">
        <f t="shared" si="48"/>
        <v>8800</v>
      </c>
      <c r="I395" s="8">
        <f t="shared" si="49"/>
        <v>470</v>
      </c>
      <c r="J395" s="6">
        <v>26</v>
      </c>
      <c r="K395" s="7">
        <v>0</v>
      </c>
      <c r="L395" s="7">
        <v>0</v>
      </c>
      <c r="M395" s="5">
        <v>0.95</v>
      </c>
      <c r="N395" s="3"/>
    </row>
    <row r="396" spans="2:14" hidden="1" x14ac:dyDescent="0.3">
      <c r="B396" s="66">
        <v>45743</v>
      </c>
      <c r="C396" s="10" t="s">
        <v>8</v>
      </c>
      <c r="D396" s="2" t="s">
        <v>15</v>
      </c>
      <c r="E396" s="10" t="s">
        <v>13</v>
      </c>
      <c r="F396" s="3">
        <v>1100</v>
      </c>
      <c r="G396" s="9">
        <v>7625</v>
      </c>
      <c r="H396" s="8">
        <f t="shared" si="48"/>
        <v>8800</v>
      </c>
      <c r="I396" s="8">
        <f t="shared" si="49"/>
        <v>1175</v>
      </c>
      <c r="J396" s="6">
        <v>64</v>
      </c>
      <c r="K396" s="7">
        <v>0</v>
      </c>
      <c r="L396" s="7">
        <v>0</v>
      </c>
      <c r="M396" s="5">
        <v>0.87</v>
      </c>
      <c r="N396" s="3"/>
    </row>
    <row r="397" spans="2:14" x14ac:dyDescent="0.3">
      <c r="B397" s="66">
        <v>45747</v>
      </c>
      <c r="C397" s="10" t="s">
        <v>3</v>
      </c>
      <c r="D397" s="2" t="s">
        <v>4</v>
      </c>
      <c r="E397" s="10">
        <v>2010</v>
      </c>
      <c r="F397" s="3">
        <v>650</v>
      </c>
      <c r="G397" s="9">
        <v>5200</v>
      </c>
      <c r="H397" s="8">
        <f t="shared" ref="H397:H408" si="50">F397*8</f>
        <v>5200</v>
      </c>
      <c r="I397" s="8">
        <f t="shared" ref="I397:I408" si="51">H397-G397</f>
        <v>0</v>
      </c>
      <c r="J397" s="6">
        <v>0</v>
      </c>
      <c r="K397" s="7">
        <v>0</v>
      </c>
      <c r="L397" s="7">
        <v>0</v>
      </c>
      <c r="M397" s="5">
        <v>1</v>
      </c>
      <c r="N397" s="3"/>
    </row>
    <row r="398" spans="2:14" x14ac:dyDescent="0.3">
      <c r="B398" s="66">
        <v>45747</v>
      </c>
      <c r="C398" s="10" t="s">
        <v>7</v>
      </c>
      <c r="D398" s="2" t="s">
        <v>4</v>
      </c>
      <c r="E398" s="10">
        <v>2010</v>
      </c>
      <c r="F398" s="3">
        <v>650</v>
      </c>
      <c r="G398" s="9">
        <v>5200</v>
      </c>
      <c r="H398" s="8">
        <f t="shared" si="50"/>
        <v>5200</v>
      </c>
      <c r="I398" s="8">
        <f t="shared" si="51"/>
        <v>0</v>
      </c>
      <c r="J398" s="6">
        <v>0</v>
      </c>
      <c r="K398" s="7">
        <v>0</v>
      </c>
      <c r="L398" s="7">
        <v>0</v>
      </c>
      <c r="M398" s="5">
        <v>1</v>
      </c>
      <c r="N398" s="3"/>
    </row>
    <row r="399" spans="2:14" x14ac:dyDescent="0.3">
      <c r="B399" s="66">
        <v>45747</v>
      </c>
      <c r="C399" s="10" t="s">
        <v>8</v>
      </c>
      <c r="D399" s="2" t="s">
        <v>4</v>
      </c>
      <c r="E399" s="10">
        <v>2010</v>
      </c>
      <c r="F399" s="3">
        <v>650</v>
      </c>
      <c r="G399" s="9">
        <v>5200</v>
      </c>
      <c r="H399" s="8">
        <f t="shared" si="50"/>
        <v>5200</v>
      </c>
      <c r="I399" s="8">
        <f t="shared" si="51"/>
        <v>0</v>
      </c>
      <c r="J399" s="6">
        <v>0</v>
      </c>
      <c r="K399" s="7">
        <v>0</v>
      </c>
      <c r="L399" s="7">
        <v>0</v>
      </c>
      <c r="M399" s="5">
        <v>1</v>
      </c>
      <c r="N399" s="3"/>
    </row>
    <row r="400" spans="2:14" x14ac:dyDescent="0.3">
      <c r="B400" s="66">
        <v>45747</v>
      </c>
      <c r="C400" s="10" t="s">
        <v>3</v>
      </c>
      <c r="D400" s="2" t="s">
        <v>12</v>
      </c>
      <c r="E400" s="10" t="s">
        <v>13</v>
      </c>
      <c r="F400" s="3">
        <v>1100</v>
      </c>
      <c r="G400" s="9">
        <v>0</v>
      </c>
      <c r="H400" s="8">
        <f t="shared" si="50"/>
        <v>8800</v>
      </c>
      <c r="I400" s="8">
        <f t="shared" si="51"/>
        <v>8800</v>
      </c>
      <c r="J400" s="6">
        <v>0</v>
      </c>
      <c r="K400" s="7">
        <v>1</v>
      </c>
      <c r="L400" s="7">
        <v>480</v>
      </c>
      <c r="M400" s="5">
        <v>0</v>
      </c>
      <c r="N400" s="3" t="s">
        <v>164</v>
      </c>
    </row>
    <row r="401" spans="2:14" x14ac:dyDescent="0.3">
      <c r="B401" s="66">
        <v>45747</v>
      </c>
      <c r="C401" s="10" t="s">
        <v>7</v>
      </c>
      <c r="D401" s="2" t="s">
        <v>12</v>
      </c>
      <c r="E401" s="10" t="s">
        <v>13</v>
      </c>
      <c r="F401" s="3">
        <v>1100</v>
      </c>
      <c r="G401" s="9">
        <v>0</v>
      </c>
      <c r="H401" s="8">
        <f t="shared" si="50"/>
        <v>8800</v>
      </c>
      <c r="I401" s="8">
        <f t="shared" si="51"/>
        <v>8800</v>
      </c>
      <c r="J401" s="6">
        <v>0</v>
      </c>
      <c r="K401" s="7">
        <v>1</v>
      </c>
      <c r="L401" s="7">
        <v>480</v>
      </c>
      <c r="M401" s="5">
        <v>0</v>
      </c>
      <c r="N401" s="3" t="s">
        <v>164</v>
      </c>
    </row>
    <row r="402" spans="2:14" x14ac:dyDescent="0.3">
      <c r="B402" s="66">
        <v>45747</v>
      </c>
      <c r="C402" s="10" t="s">
        <v>8</v>
      </c>
      <c r="D402" s="2" t="s">
        <v>12</v>
      </c>
      <c r="E402" s="10" t="s">
        <v>13</v>
      </c>
      <c r="F402" s="3">
        <v>1100</v>
      </c>
      <c r="G402" s="9">
        <v>0</v>
      </c>
      <c r="H402" s="8">
        <f t="shared" si="50"/>
        <v>8800</v>
      </c>
      <c r="I402" s="8">
        <f t="shared" si="51"/>
        <v>8800</v>
      </c>
      <c r="J402" s="6">
        <v>0</v>
      </c>
      <c r="K402" s="7">
        <v>1</v>
      </c>
      <c r="L402" s="7">
        <v>480</v>
      </c>
      <c r="M402" s="5">
        <v>0</v>
      </c>
      <c r="N402" s="3" t="s">
        <v>164</v>
      </c>
    </row>
    <row r="403" spans="2:14" x14ac:dyDescent="0.3">
      <c r="B403" s="66">
        <v>45747</v>
      </c>
      <c r="C403" s="10" t="s">
        <v>3</v>
      </c>
      <c r="D403" s="2" t="s">
        <v>14</v>
      </c>
      <c r="E403" s="10" t="s">
        <v>78</v>
      </c>
      <c r="F403" s="3">
        <v>720</v>
      </c>
      <c r="G403" s="9">
        <v>0</v>
      </c>
      <c r="H403" s="8">
        <f t="shared" si="50"/>
        <v>5760</v>
      </c>
      <c r="I403" s="8">
        <f t="shared" si="51"/>
        <v>5760</v>
      </c>
      <c r="J403" s="6">
        <v>0</v>
      </c>
      <c r="K403" s="7">
        <v>0</v>
      </c>
      <c r="L403" s="7">
        <v>0</v>
      </c>
      <c r="M403" s="5">
        <v>0</v>
      </c>
      <c r="N403" s="3" t="s">
        <v>104</v>
      </c>
    </row>
    <row r="404" spans="2:14" x14ac:dyDescent="0.3">
      <c r="B404" s="66">
        <v>45747</v>
      </c>
      <c r="C404" s="10" t="s">
        <v>7</v>
      </c>
      <c r="D404" s="2" t="s">
        <v>14</v>
      </c>
      <c r="E404" s="10" t="s">
        <v>78</v>
      </c>
      <c r="F404" s="3">
        <v>720</v>
      </c>
      <c r="G404" s="9">
        <v>0</v>
      </c>
      <c r="H404" s="8">
        <f t="shared" si="50"/>
        <v>5760</v>
      </c>
      <c r="I404" s="8">
        <f t="shared" si="51"/>
        <v>5760</v>
      </c>
      <c r="J404" s="6">
        <v>0</v>
      </c>
      <c r="K404" s="7">
        <v>0</v>
      </c>
      <c r="L404" s="7">
        <v>0</v>
      </c>
      <c r="M404" s="5">
        <v>0</v>
      </c>
      <c r="N404" s="3" t="s">
        <v>104</v>
      </c>
    </row>
    <row r="405" spans="2:14" x14ac:dyDescent="0.3">
      <c r="B405" s="66">
        <v>45747</v>
      </c>
      <c r="C405" s="10" t="s">
        <v>8</v>
      </c>
      <c r="D405" s="2" t="s">
        <v>14</v>
      </c>
      <c r="E405" s="10" t="s">
        <v>78</v>
      </c>
      <c r="F405" s="3">
        <v>720</v>
      </c>
      <c r="G405" s="9">
        <v>0</v>
      </c>
      <c r="H405" s="8">
        <f t="shared" si="50"/>
        <v>5760</v>
      </c>
      <c r="I405" s="8">
        <f t="shared" si="51"/>
        <v>5760</v>
      </c>
      <c r="J405" s="6">
        <v>0</v>
      </c>
      <c r="K405" s="7">
        <v>0</v>
      </c>
      <c r="L405" s="7">
        <v>0</v>
      </c>
      <c r="M405" s="5">
        <v>0</v>
      </c>
      <c r="N405" s="3" t="s">
        <v>104</v>
      </c>
    </row>
    <row r="406" spans="2:14" x14ac:dyDescent="0.3">
      <c r="B406" s="66">
        <v>45747</v>
      </c>
      <c r="C406" s="10" t="s">
        <v>3</v>
      </c>
      <c r="D406" s="2" t="s">
        <v>15</v>
      </c>
      <c r="E406" s="10" t="s">
        <v>13</v>
      </c>
      <c r="F406" s="3">
        <v>1100</v>
      </c>
      <c r="G406" s="9">
        <v>7333</v>
      </c>
      <c r="H406" s="8">
        <f t="shared" si="50"/>
        <v>8800</v>
      </c>
      <c r="I406" s="8">
        <f t="shared" si="51"/>
        <v>1467</v>
      </c>
      <c r="J406" s="6">
        <v>80</v>
      </c>
      <c r="K406" s="7">
        <v>0</v>
      </c>
      <c r="L406" s="7">
        <v>0</v>
      </c>
      <c r="M406" s="5">
        <v>0.83</v>
      </c>
      <c r="N406" s="3"/>
    </row>
    <row r="407" spans="2:14" x14ac:dyDescent="0.3">
      <c r="B407" s="66">
        <v>45747</v>
      </c>
      <c r="C407" s="10" t="s">
        <v>7</v>
      </c>
      <c r="D407" s="2" t="s">
        <v>15</v>
      </c>
      <c r="E407" s="10" t="s">
        <v>13</v>
      </c>
      <c r="F407" s="3">
        <v>1100</v>
      </c>
      <c r="G407" s="9">
        <v>7333</v>
      </c>
      <c r="H407" s="8">
        <f t="shared" si="50"/>
        <v>8800</v>
      </c>
      <c r="I407" s="8">
        <f t="shared" si="51"/>
        <v>1467</v>
      </c>
      <c r="J407" s="6">
        <v>80</v>
      </c>
      <c r="K407" s="7">
        <v>0</v>
      </c>
      <c r="L407" s="7">
        <v>0</v>
      </c>
      <c r="M407" s="5">
        <v>0.83</v>
      </c>
      <c r="N407" s="3"/>
    </row>
    <row r="408" spans="2:14" x14ac:dyDescent="0.3">
      <c r="B408" s="66">
        <v>45747</v>
      </c>
      <c r="C408" s="10" t="s">
        <v>8</v>
      </c>
      <c r="D408" s="2" t="s">
        <v>15</v>
      </c>
      <c r="E408" s="10" t="s">
        <v>13</v>
      </c>
      <c r="F408" s="3">
        <v>1100</v>
      </c>
      <c r="G408" s="9">
        <v>7334</v>
      </c>
      <c r="H408" s="8">
        <f t="shared" si="50"/>
        <v>8800</v>
      </c>
      <c r="I408" s="8">
        <f t="shared" si="51"/>
        <v>1466</v>
      </c>
      <c r="J408" s="6">
        <v>80</v>
      </c>
      <c r="K408" s="7">
        <v>0</v>
      </c>
      <c r="L408" s="7">
        <v>0</v>
      </c>
      <c r="M408" s="5">
        <v>0.83</v>
      </c>
      <c r="N408" s="3"/>
    </row>
    <row r="409" spans="2:14" x14ac:dyDescent="0.3">
      <c r="B409" s="66">
        <v>45748</v>
      </c>
      <c r="C409" s="10" t="s">
        <v>3</v>
      </c>
      <c r="D409" s="2" t="s">
        <v>4</v>
      </c>
      <c r="E409" s="10">
        <v>2010</v>
      </c>
      <c r="F409" s="3">
        <v>650</v>
      </c>
      <c r="G409" s="9">
        <v>5200</v>
      </c>
      <c r="H409" s="8">
        <f t="shared" ref="H409:H420" si="52">F409*8</f>
        <v>5200</v>
      </c>
      <c r="I409" s="8">
        <f t="shared" ref="I409:I420" si="53">H409-G409</f>
        <v>0</v>
      </c>
      <c r="J409" s="6">
        <v>0</v>
      </c>
      <c r="K409" s="7">
        <v>0</v>
      </c>
      <c r="L409" s="7">
        <v>0</v>
      </c>
      <c r="M409" s="5">
        <v>1</v>
      </c>
      <c r="N409" s="3"/>
    </row>
    <row r="410" spans="2:14" x14ac:dyDescent="0.3">
      <c r="B410" s="66">
        <v>45748</v>
      </c>
      <c r="C410" s="10" t="s">
        <v>7</v>
      </c>
      <c r="D410" s="2" t="s">
        <v>4</v>
      </c>
      <c r="E410" s="10">
        <v>2010</v>
      </c>
      <c r="F410" s="3">
        <v>650</v>
      </c>
      <c r="G410" s="9">
        <v>5200</v>
      </c>
      <c r="H410" s="8">
        <f t="shared" si="52"/>
        <v>5200</v>
      </c>
      <c r="I410" s="8">
        <f t="shared" si="53"/>
        <v>0</v>
      </c>
      <c r="J410" s="6">
        <v>0</v>
      </c>
      <c r="K410" s="7">
        <v>0</v>
      </c>
      <c r="L410" s="7">
        <v>0</v>
      </c>
      <c r="M410" s="5">
        <v>1</v>
      </c>
      <c r="N410" s="3"/>
    </row>
    <row r="411" spans="2:14" x14ac:dyDescent="0.3">
      <c r="B411" s="66">
        <v>45748</v>
      </c>
      <c r="C411" s="10" t="s">
        <v>8</v>
      </c>
      <c r="D411" s="2" t="s">
        <v>4</v>
      </c>
      <c r="E411" s="10">
        <v>2010</v>
      </c>
      <c r="F411" s="3">
        <v>650</v>
      </c>
      <c r="G411" s="9">
        <v>5200</v>
      </c>
      <c r="H411" s="8">
        <f t="shared" si="52"/>
        <v>5200</v>
      </c>
      <c r="I411" s="8">
        <f t="shared" si="53"/>
        <v>0</v>
      </c>
      <c r="J411" s="6">
        <v>0</v>
      </c>
      <c r="K411" s="7">
        <v>0</v>
      </c>
      <c r="L411" s="7">
        <v>0</v>
      </c>
      <c r="M411" s="5">
        <v>1</v>
      </c>
      <c r="N411" s="3"/>
    </row>
    <row r="412" spans="2:14" x14ac:dyDescent="0.3">
      <c r="B412" s="66">
        <v>45748</v>
      </c>
      <c r="C412" s="10" t="s">
        <v>3</v>
      </c>
      <c r="D412" s="2" t="s">
        <v>12</v>
      </c>
      <c r="E412" s="10" t="s">
        <v>13</v>
      </c>
      <c r="F412" s="3">
        <v>1100</v>
      </c>
      <c r="G412" s="9">
        <v>0</v>
      </c>
      <c r="H412" s="8">
        <f t="shared" si="52"/>
        <v>8800</v>
      </c>
      <c r="I412" s="8">
        <f t="shared" si="53"/>
        <v>8800</v>
      </c>
      <c r="J412" s="6">
        <v>0</v>
      </c>
      <c r="K412" s="7">
        <v>1</v>
      </c>
      <c r="L412" s="7">
        <v>480</v>
      </c>
      <c r="M412" s="5">
        <v>0</v>
      </c>
      <c r="N412" s="3" t="s">
        <v>164</v>
      </c>
    </row>
    <row r="413" spans="2:14" x14ac:dyDescent="0.3">
      <c r="B413" s="66">
        <v>45748</v>
      </c>
      <c r="C413" s="10" t="s">
        <v>7</v>
      </c>
      <c r="D413" s="2" t="s">
        <v>12</v>
      </c>
      <c r="E413" s="10" t="s">
        <v>13</v>
      </c>
      <c r="F413" s="3">
        <v>1100</v>
      </c>
      <c r="G413" s="9">
        <v>0</v>
      </c>
      <c r="H413" s="8">
        <f t="shared" si="52"/>
        <v>8800</v>
      </c>
      <c r="I413" s="8">
        <f t="shared" si="53"/>
        <v>8800</v>
      </c>
      <c r="J413" s="6">
        <v>0</v>
      </c>
      <c r="K413" s="7">
        <v>1</v>
      </c>
      <c r="L413" s="7">
        <v>480</v>
      </c>
      <c r="M413" s="5">
        <v>0</v>
      </c>
      <c r="N413" s="3" t="s">
        <v>164</v>
      </c>
    </row>
    <row r="414" spans="2:14" x14ac:dyDescent="0.3">
      <c r="B414" s="66">
        <v>45748</v>
      </c>
      <c r="C414" s="10" t="s">
        <v>8</v>
      </c>
      <c r="D414" s="2" t="s">
        <v>12</v>
      </c>
      <c r="E414" s="10" t="s">
        <v>13</v>
      </c>
      <c r="F414" s="3">
        <v>1100</v>
      </c>
      <c r="G414" s="9">
        <v>0</v>
      </c>
      <c r="H414" s="8">
        <f t="shared" si="52"/>
        <v>8800</v>
      </c>
      <c r="I414" s="8">
        <f t="shared" si="53"/>
        <v>8800</v>
      </c>
      <c r="J414" s="6">
        <v>0</v>
      </c>
      <c r="K414" s="7">
        <v>1</v>
      </c>
      <c r="L414" s="7">
        <v>480</v>
      </c>
      <c r="M414" s="5">
        <v>0</v>
      </c>
      <c r="N414" s="3" t="s">
        <v>164</v>
      </c>
    </row>
    <row r="415" spans="2:14" x14ac:dyDescent="0.3">
      <c r="B415" s="66">
        <v>45748</v>
      </c>
      <c r="C415" s="10" t="s">
        <v>3</v>
      </c>
      <c r="D415" s="2" t="s">
        <v>14</v>
      </c>
      <c r="E415" s="10" t="s">
        <v>78</v>
      </c>
      <c r="F415" s="3">
        <v>720</v>
      </c>
      <c r="G415" s="9">
        <v>3847</v>
      </c>
      <c r="H415" s="8">
        <f t="shared" si="52"/>
        <v>5760</v>
      </c>
      <c r="I415" s="8">
        <f t="shared" si="53"/>
        <v>1913</v>
      </c>
      <c r="J415" s="6">
        <v>159</v>
      </c>
      <c r="K415" s="7">
        <v>0</v>
      </c>
      <c r="L415" s="7">
        <v>0</v>
      </c>
      <c r="M415" s="5">
        <v>0.67</v>
      </c>
      <c r="N415" s="3"/>
    </row>
    <row r="416" spans="2:14" x14ac:dyDescent="0.3">
      <c r="B416" s="66">
        <v>45748</v>
      </c>
      <c r="C416" s="10" t="s">
        <v>7</v>
      </c>
      <c r="D416" s="2" t="s">
        <v>14</v>
      </c>
      <c r="E416" s="10" t="s">
        <v>78</v>
      </c>
      <c r="F416" s="3">
        <v>720</v>
      </c>
      <c r="G416" s="9">
        <v>3848</v>
      </c>
      <c r="H416" s="8">
        <f t="shared" si="52"/>
        <v>5760</v>
      </c>
      <c r="I416" s="8">
        <f t="shared" si="53"/>
        <v>1912</v>
      </c>
      <c r="J416" s="6">
        <v>159</v>
      </c>
      <c r="K416" s="7">
        <v>0</v>
      </c>
      <c r="L416" s="7">
        <v>0</v>
      </c>
      <c r="M416" s="5">
        <v>0.67</v>
      </c>
      <c r="N416" s="3"/>
    </row>
    <row r="417" spans="2:14" x14ac:dyDescent="0.3">
      <c r="B417" s="66">
        <v>45748</v>
      </c>
      <c r="C417" s="10" t="s">
        <v>8</v>
      </c>
      <c r="D417" s="2" t="s">
        <v>14</v>
      </c>
      <c r="E417" s="10" t="s">
        <v>78</v>
      </c>
      <c r="F417" s="3">
        <v>720</v>
      </c>
      <c r="G417" s="9">
        <v>5400</v>
      </c>
      <c r="H417" s="8">
        <f t="shared" si="52"/>
        <v>5760</v>
      </c>
      <c r="I417" s="8">
        <f t="shared" si="53"/>
        <v>360</v>
      </c>
      <c r="J417" s="6">
        <v>30</v>
      </c>
      <c r="K417" s="7">
        <v>0</v>
      </c>
      <c r="L417" s="7">
        <v>0</v>
      </c>
      <c r="M417" s="5">
        <v>0.94</v>
      </c>
      <c r="N417" s="3"/>
    </row>
    <row r="418" spans="2:14" x14ac:dyDescent="0.3">
      <c r="B418" s="66">
        <v>45748</v>
      </c>
      <c r="C418" s="10" t="s">
        <v>3</v>
      </c>
      <c r="D418" s="2" t="s">
        <v>15</v>
      </c>
      <c r="E418" s="10" t="s">
        <v>13</v>
      </c>
      <c r="F418" s="3">
        <v>1100</v>
      </c>
      <c r="G418" s="9">
        <v>6700</v>
      </c>
      <c r="H418" s="8">
        <f t="shared" si="52"/>
        <v>8800</v>
      </c>
      <c r="I418" s="8">
        <f t="shared" si="53"/>
        <v>2100</v>
      </c>
      <c r="J418" s="6">
        <v>115</v>
      </c>
      <c r="K418" s="7">
        <v>0</v>
      </c>
      <c r="L418" s="7">
        <v>0</v>
      </c>
      <c r="M418" s="5">
        <v>0.76</v>
      </c>
      <c r="N418" s="3"/>
    </row>
    <row r="419" spans="2:14" x14ac:dyDescent="0.3">
      <c r="B419" s="66">
        <v>45748</v>
      </c>
      <c r="C419" s="10" t="s">
        <v>7</v>
      </c>
      <c r="D419" s="2" t="s">
        <v>15</v>
      </c>
      <c r="E419" s="10" t="s">
        <v>13</v>
      </c>
      <c r="F419" s="3">
        <v>1100</v>
      </c>
      <c r="G419" s="9">
        <v>6700</v>
      </c>
      <c r="H419" s="8">
        <f t="shared" si="52"/>
        <v>8800</v>
      </c>
      <c r="I419" s="8">
        <f t="shared" si="53"/>
        <v>2100</v>
      </c>
      <c r="J419" s="6">
        <v>115</v>
      </c>
      <c r="K419" s="7">
        <v>0</v>
      </c>
      <c r="L419" s="7">
        <v>0</v>
      </c>
      <c r="M419" s="5">
        <v>0.76</v>
      </c>
      <c r="N419" s="3"/>
    </row>
    <row r="420" spans="2:14" x14ac:dyDescent="0.3">
      <c r="B420" s="66">
        <v>45748</v>
      </c>
      <c r="C420" s="10" t="s">
        <v>8</v>
      </c>
      <c r="D420" s="2" t="s">
        <v>15</v>
      </c>
      <c r="E420" s="10" t="s">
        <v>13</v>
      </c>
      <c r="F420" s="3">
        <v>1100</v>
      </c>
      <c r="G420" s="9">
        <v>7400</v>
      </c>
      <c r="H420" s="8">
        <f t="shared" si="52"/>
        <v>8800</v>
      </c>
      <c r="I420" s="8">
        <f t="shared" si="53"/>
        <v>1400</v>
      </c>
      <c r="J420" s="6">
        <v>76</v>
      </c>
      <c r="K420" s="7">
        <v>0</v>
      </c>
      <c r="L420" s="7">
        <v>0</v>
      </c>
      <c r="M420" s="5">
        <v>0.84</v>
      </c>
      <c r="N420" s="3"/>
    </row>
    <row r="421" spans="2:14" x14ac:dyDescent="0.3">
      <c r="B421" s="66">
        <v>45749</v>
      </c>
      <c r="C421" s="10" t="s">
        <v>3</v>
      </c>
      <c r="D421" s="2" t="s">
        <v>4</v>
      </c>
      <c r="E421" s="10">
        <v>2010</v>
      </c>
      <c r="F421" s="3">
        <v>650</v>
      </c>
      <c r="G421" s="9">
        <v>0</v>
      </c>
      <c r="H421" s="8">
        <f t="shared" ref="H421:H432" si="54">F421*8</f>
        <v>5200</v>
      </c>
      <c r="I421" s="8">
        <f t="shared" ref="I421:I432" si="55">H421-G421</f>
        <v>5200</v>
      </c>
      <c r="J421" s="6">
        <v>0</v>
      </c>
      <c r="K421" s="7">
        <v>0</v>
      </c>
      <c r="L421" s="7">
        <v>0</v>
      </c>
      <c r="M421" s="5">
        <v>0</v>
      </c>
      <c r="N421" s="3" t="s">
        <v>104</v>
      </c>
    </row>
    <row r="422" spans="2:14" x14ac:dyDescent="0.3">
      <c r="B422" s="66">
        <v>45749</v>
      </c>
      <c r="C422" s="10" t="s">
        <v>7</v>
      </c>
      <c r="D422" s="2" t="s">
        <v>4</v>
      </c>
      <c r="E422" s="10">
        <v>2010</v>
      </c>
      <c r="F422" s="3">
        <v>650</v>
      </c>
      <c r="G422" s="9">
        <v>0</v>
      </c>
      <c r="H422" s="8">
        <f t="shared" si="54"/>
        <v>5200</v>
      </c>
      <c r="I422" s="8">
        <f t="shared" si="55"/>
        <v>5200</v>
      </c>
      <c r="J422" s="6">
        <v>0</v>
      </c>
      <c r="K422" s="7">
        <v>0</v>
      </c>
      <c r="L422" s="7">
        <v>0</v>
      </c>
      <c r="M422" s="5">
        <v>0</v>
      </c>
      <c r="N422" s="3" t="s">
        <v>104</v>
      </c>
    </row>
    <row r="423" spans="2:14" x14ac:dyDescent="0.3">
      <c r="B423" s="66">
        <v>45749</v>
      </c>
      <c r="C423" s="10" t="s">
        <v>8</v>
      </c>
      <c r="D423" s="2" t="s">
        <v>4</v>
      </c>
      <c r="E423" s="10">
        <v>2010</v>
      </c>
      <c r="F423" s="3">
        <v>650</v>
      </c>
      <c r="G423" s="9">
        <v>0</v>
      </c>
      <c r="H423" s="8">
        <f t="shared" si="54"/>
        <v>5200</v>
      </c>
      <c r="I423" s="8">
        <f t="shared" si="55"/>
        <v>5200</v>
      </c>
      <c r="J423" s="6">
        <v>0</v>
      </c>
      <c r="K423" s="7">
        <v>0</v>
      </c>
      <c r="L423" s="7">
        <v>0</v>
      </c>
      <c r="M423" s="5">
        <v>0</v>
      </c>
      <c r="N423" s="3" t="s">
        <v>104</v>
      </c>
    </row>
    <row r="424" spans="2:14" x14ac:dyDescent="0.3">
      <c r="B424" s="66">
        <v>45749</v>
      </c>
      <c r="C424" s="10" t="s">
        <v>3</v>
      </c>
      <c r="D424" s="2" t="s">
        <v>12</v>
      </c>
      <c r="E424" s="10" t="s">
        <v>13</v>
      </c>
      <c r="F424" s="3">
        <v>1100</v>
      </c>
      <c r="G424" s="9">
        <v>6960</v>
      </c>
      <c r="H424" s="8">
        <f t="shared" si="54"/>
        <v>8800</v>
      </c>
      <c r="I424" s="8">
        <f t="shared" si="55"/>
        <v>1840</v>
      </c>
      <c r="J424" s="6">
        <v>100</v>
      </c>
      <c r="K424" s="7">
        <v>0</v>
      </c>
      <c r="L424" s="7">
        <v>0</v>
      </c>
      <c r="M424" s="5">
        <v>0.79</v>
      </c>
      <c r="N424" s="3"/>
    </row>
    <row r="425" spans="2:14" x14ac:dyDescent="0.3">
      <c r="B425" s="66">
        <v>45749</v>
      </c>
      <c r="C425" s="10" t="s">
        <v>7</v>
      </c>
      <c r="D425" s="2" t="s">
        <v>12</v>
      </c>
      <c r="E425" s="10" t="s">
        <v>13</v>
      </c>
      <c r="F425" s="3">
        <v>1100</v>
      </c>
      <c r="G425" s="9">
        <v>6960</v>
      </c>
      <c r="H425" s="8">
        <f t="shared" si="54"/>
        <v>8800</v>
      </c>
      <c r="I425" s="8">
        <f t="shared" si="55"/>
        <v>1840</v>
      </c>
      <c r="J425" s="6">
        <v>100</v>
      </c>
      <c r="K425" s="7">
        <v>0</v>
      </c>
      <c r="L425" s="7">
        <v>0</v>
      </c>
      <c r="M425" s="5">
        <v>0.79</v>
      </c>
      <c r="N425" s="3"/>
    </row>
    <row r="426" spans="2:14" x14ac:dyDescent="0.3">
      <c r="B426" s="66">
        <v>45749</v>
      </c>
      <c r="C426" s="10" t="s">
        <v>8</v>
      </c>
      <c r="D426" s="2" t="s">
        <v>12</v>
      </c>
      <c r="E426" s="10" t="s">
        <v>13</v>
      </c>
      <c r="F426" s="3">
        <v>1100</v>
      </c>
      <c r="G426" s="9">
        <v>7000</v>
      </c>
      <c r="H426" s="8">
        <f t="shared" si="54"/>
        <v>8800</v>
      </c>
      <c r="I426" s="8">
        <f t="shared" si="55"/>
        <v>1800</v>
      </c>
      <c r="J426" s="6">
        <v>98</v>
      </c>
      <c r="K426" s="7">
        <v>0</v>
      </c>
      <c r="L426" s="7">
        <v>0</v>
      </c>
      <c r="M426" s="5">
        <v>0.8</v>
      </c>
      <c r="N426" s="3"/>
    </row>
    <row r="427" spans="2:14" x14ac:dyDescent="0.3">
      <c r="B427" s="66">
        <v>45749</v>
      </c>
      <c r="C427" s="10" t="s">
        <v>3</v>
      </c>
      <c r="D427" s="2" t="s">
        <v>14</v>
      </c>
      <c r="E427" s="10" t="s">
        <v>78</v>
      </c>
      <c r="F427" s="3">
        <v>720</v>
      </c>
      <c r="G427" s="9">
        <v>4287</v>
      </c>
      <c r="H427" s="8">
        <f t="shared" si="54"/>
        <v>5760</v>
      </c>
      <c r="I427" s="8">
        <f t="shared" si="55"/>
        <v>1473</v>
      </c>
      <c r="J427" s="6">
        <v>123</v>
      </c>
      <c r="K427" s="7">
        <v>0</v>
      </c>
      <c r="L427" s="7">
        <v>0</v>
      </c>
      <c r="M427" s="5">
        <v>0.74</v>
      </c>
      <c r="N427" s="3"/>
    </row>
    <row r="428" spans="2:14" x14ac:dyDescent="0.3">
      <c r="B428" s="66">
        <v>45749</v>
      </c>
      <c r="C428" s="10" t="s">
        <v>7</v>
      </c>
      <c r="D428" s="2" t="s">
        <v>14</v>
      </c>
      <c r="E428" s="10" t="s">
        <v>78</v>
      </c>
      <c r="F428" s="3">
        <v>720</v>
      </c>
      <c r="G428" s="9">
        <v>4288</v>
      </c>
      <c r="H428" s="8">
        <f t="shared" si="54"/>
        <v>5760</v>
      </c>
      <c r="I428" s="8">
        <f t="shared" si="55"/>
        <v>1472</v>
      </c>
      <c r="J428" s="6">
        <v>123</v>
      </c>
      <c r="K428" s="7">
        <v>0</v>
      </c>
      <c r="L428" s="7">
        <v>0</v>
      </c>
      <c r="M428" s="5">
        <v>0.74</v>
      </c>
      <c r="N428" s="3"/>
    </row>
    <row r="429" spans="2:14" x14ac:dyDescent="0.3">
      <c r="B429" s="66">
        <v>45749</v>
      </c>
      <c r="C429" s="10" t="s">
        <v>8</v>
      </c>
      <c r="D429" s="2" t="s">
        <v>14</v>
      </c>
      <c r="E429" s="10" t="s">
        <v>78</v>
      </c>
      <c r="F429" s="3">
        <v>720</v>
      </c>
      <c r="G429" s="9">
        <v>3400</v>
      </c>
      <c r="H429" s="8">
        <f t="shared" si="54"/>
        <v>5760</v>
      </c>
      <c r="I429" s="8">
        <f t="shared" si="55"/>
        <v>2360</v>
      </c>
      <c r="J429" s="6">
        <v>197</v>
      </c>
      <c r="K429" s="7">
        <v>0</v>
      </c>
      <c r="L429" s="7">
        <v>0</v>
      </c>
      <c r="M429" s="5">
        <v>0.59</v>
      </c>
      <c r="N429" s="3"/>
    </row>
    <row r="430" spans="2:14" x14ac:dyDescent="0.3">
      <c r="B430" s="66">
        <v>45749</v>
      </c>
      <c r="C430" s="10" t="s">
        <v>3</v>
      </c>
      <c r="D430" s="2" t="s">
        <v>15</v>
      </c>
      <c r="E430" s="10" t="s">
        <v>13</v>
      </c>
      <c r="F430" s="3">
        <v>1100</v>
      </c>
      <c r="G430" s="9">
        <v>8362</v>
      </c>
      <c r="H430" s="8">
        <f t="shared" si="54"/>
        <v>8800</v>
      </c>
      <c r="I430" s="8">
        <f t="shared" si="55"/>
        <v>438</v>
      </c>
      <c r="J430" s="6">
        <v>24</v>
      </c>
      <c r="K430" s="7">
        <v>0</v>
      </c>
      <c r="L430" s="7">
        <v>0</v>
      </c>
      <c r="M430" s="5">
        <v>0.95</v>
      </c>
      <c r="N430" s="3"/>
    </row>
    <row r="431" spans="2:14" x14ac:dyDescent="0.3">
      <c r="B431" s="66">
        <v>45749</v>
      </c>
      <c r="C431" s="10" t="s">
        <v>7</v>
      </c>
      <c r="D431" s="2" t="s">
        <v>15</v>
      </c>
      <c r="E431" s="10" t="s">
        <v>13</v>
      </c>
      <c r="F431" s="3">
        <v>1100</v>
      </c>
      <c r="G431" s="9">
        <v>8363</v>
      </c>
      <c r="H431" s="8">
        <f t="shared" si="54"/>
        <v>8800</v>
      </c>
      <c r="I431" s="8">
        <f t="shared" si="55"/>
        <v>437</v>
      </c>
      <c r="J431" s="6">
        <v>24</v>
      </c>
      <c r="K431" s="7">
        <v>0</v>
      </c>
      <c r="L431" s="7">
        <v>0</v>
      </c>
      <c r="M431" s="5">
        <v>0.95</v>
      </c>
      <c r="N431" s="3"/>
    </row>
    <row r="432" spans="2:14" x14ac:dyDescent="0.3">
      <c r="B432" s="66">
        <v>45749</v>
      </c>
      <c r="C432" s="10" t="s">
        <v>8</v>
      </c>
      <c r="D432" s="2" t="s">
        <v>15</v>
      </c>
      <c r="E432" s="10" t="s">
        <v>13</v>
      </c>
      <c r="F432" s="3">
        <v>1100</v>
      </c>
      <c r="G432" s="9">
        <v>7500</v>
      </c>
      <c r="H432" s="8">
        <f t="shared" si="54"/>
        <v>8800</v>
      </c>
      <c r="I432" s="8">
        <f t="shared" si="55"/>
        <v>1300</v>
      </c>
      <c r="J432" s="6">
        <v>71</v>
      </c>
      <c r="K432" s="7">
        <v>0</v>
      </c>
      <c r="L432" s="7">
        <v>0</v>
      </c>
      <c r="M432" s="5">
        <v>0.85</v>
      </c>
      <c r="N432" s="3"/>
    </row>
    <row r="433" spans="2:14" x14ac:dyDescent="0.3">
      <c r="B433" s="66">
        <v>45750</v>
      </c>
      <c r="C433" s="10" t="s">
        <v>3</v>
      </c>
      <c r="D433" s="2" t="s">
        <v>4</v>
      </c>
      <c r="E433" s="10">
        <v>2010</v>
      </c>
      <c r="F433" s="3">
        <v>650</v>
      </c>
      <c r="G433" s="9">
        <v>2667</v>
      </c>
      <c r="H433" s="8">
        <f t="shared" ref="H433:H444" si="56">F433*8</f>
        <v>5200</v>
      </c>
      <c r="I433" s="8">
        <f t="shared" ref="I433:I444" si="57">H433-G433</f>
        <v>2533</v>
      </c>
      <c r="J433" s="6">
        <v>234</v>
      </c>
      <c r="K433" s="7">
        <v>0</v>
      </c>
      <c r="L433" s="7">
        <v>0</v>
      </c>
      <c r="M433" s="5">
        <v>0.51</v>
      </c>
      <c r="N433" s="3"/>
    </row>
    <row r="434" spans="2:14" x14ac:dyDescent="0.3">
      <c r="B434" s="66">
        <v>45750</v>
      </c>
      <c r="C434" s="10" t="s">
        <v>7</v>
      </c>
      <c r="D434" s="2" t="s">
        <v>4</v>
      </c>
      <c r="E434" s="10">
        <v>2010</v>
      </c>
      <c r="F434" s="3">
        <v>650</v>
      </c>
      <c r="G434" s="9">
        <v>2668</v>
      </c>
      <c r="H434" s="8">
        <f t="shared" si="56"/>
        <v>5200</v>
      </c>
      <c r="I434" s="8">
        <f t="shared" si="57"/>
        <v>2532</v>
      </c>
      <c r="J434" s="6">
        <v>234</v>
      </c>
      <c r="K434" s="7">
        <v>0</v>
      </c>
      <c r="L434" s="7">
        <v>0</v>
      </c>
      <c r="M434" s="5">
        <v>0.51</v>
      </c>
      <c r="N434" s="3"/>
    </row>
    <row r="435" spans="2:14" x14ac:dyDescent="0.3">
      <c r="B435" s="66">
        <v>45750</v>
      </c>
      <c r="C435" s="10" t="s">
        <v>8</v>
      </c>
      <c r="D435" s="2" t="s">
        <v>4</v>
      </c>
      <c r="E435" s="10">
        <v>2010</v>
      </c>
      <c r="F435" s="3">
        <v>650</v>
      </c>
      <c r="G435" s="9">
        <v>0</v>
      </c>
      <c r="H435" s="8">
        <f t="shared" si="56"/>
        <v>5200</v>
      </c>
      <c r="I435" s="8">
        <f t="shared" si="57"/>
        <v>5200</v>
      </c>
      <c r="J435" s="6">
        <v>0</v>
      </c>
      <c r="K435" s="7">
        <v>0</v>
      </c>
      <c r="L435" s="7">
        <v>0</v>
      </c>
      <c r="M435" s="5">
        <v>0</v>
      </c>
      <c r="N435" s="3"/>
    </row>
    <row r="436" spans="2:14" x14ac:dyDescent="0.3">
      <c r="B436" s="66">
        <v>45750</v>
      </c>
      <c r="C436" s="10" t="s">
        <v>3</v>
      </c>
      <c r="D436" s="2" t="s">
        <v>12</v>
      </c>
      <c r="E436" s="10" t="s">
        <v>13</v>
      </c>
      <c r="F436" s="3">
        <v>1100</v>
      </c>
      <c r="G436" s="9">
        <v>6295</v>
      </c>
      <c r="H436" s="8">
        <f t="shared" si="56"/>
        <v>8800</v>
      </c>
      <c r="I436" s="8">
        <f t="shared" si="57"/>
        <v>2505</v>
      </c>
      <c r="J436" s="6">
        <v>137</v>
      </c>
      <c r="K436" s="7">
        <v>0</v>
      </c>
      <c r="L436" s="7">
        <v>0</v>
      </c>
      <c r="M436" s="5">
        <v>0.72</v>
      </c>
      <c r="N436" s="3"/>
    </row>
    <row r="437" spans="2:14" x14ac:dyDescent="0.3">
      <c r="B437" s="66">
        <v>45750</v>
      </c>
      <c r="C437" s="10" t="s">
        <v>7</v>
      </c>
      <c r="D437" s="2" t="s">
        <v>12</v>
      </c>
      <c r="E437" s="10" t="s">
        <v>13</v>
      </c>
      <c r="F437" s="3">
        <v>1100</v>
      </c>
      <c r="G437" s="9">
        <v>6295</v>
      </c>
      <c r="H437" s="8">
        <f t="shared" si="56"/>
        <v>8800</v>
      </c>
      <c r="I437" s="8">
        <f t="shared" si="57"/>
        <v>2505</v>
      </c>
      <c r="J437" s="6">
        <v>0</v>
      </c>
      <c r="K437" s="7">
        <v>0</v>
      </c>
      <c r="L437" s="7">
        <v>0</v>
      </c>
      <c r="M437" s="5">
        <v>0.72</v>
      </c>
      <c r="N437" s="3"/>
    </row>
    <row r="438" spans="2:14" x14ac:dyDescent="0.3">
      <c r="B438" s="66">
        <v>45750</v>
      </c>
      <c r="C438" s="10" t="s">
        <v>8</v>
      </c>
      <c r="D438" s="2" t="s">
        <v>12</v>
      </c>
      <c r="E438" s="10" t="s">
        <v>13</v>
      </c>
      <c r="F438" s="3">
        <v>1100</v>
      </c>
      <c r="G438" s="9">
        <v>0</v>
      </c>
      <c r="H438" s="8">
        <f t="shared" si="56"/>
        <v>8800</v>
      </c>
      <c r="I438" s="8">
        <f t="shared" si="57"/>
        <v>8800</v>
      </c>
      <c r="J438" s="6">
        <v>0</v>
      </c>
      <c r="K438" s="7">
        <v>0</v>
      </c>
      <c r="L438" s="7">
        <v>0</v>
      </c>
      <c r="M438" s="5">
        <v>0</v>
      </c>
      <c r="N438" s="3"/>
    </row>
    <row r="439" spans="2:14" x14ac:dyDescent="0.3">
      <c r="B439" s="66">
        <v>45750</v>
      </c>
      <c r="C439" s="10" t="s">
        <v>3</v>
      </c>
      <c r="D439" s="2" t="s">
        <v>14</v>
      </c>
      <c r="E439" s="10" t="s">
        <v>78</v>
      </c>
      <c r="F439" s="3">
        <v>720</v>
      </c>
      <c r="G439" s="9">
        <v>5117</v>
      </c>
      <c r="H439" s="8">
        <f t="shared" si="56"/>
        <v>5760</v>
      </c>
      <c r="I439" s="8">
        <f t="shared" si="57"/>
        <v>643</v>
      </c>
      <c r="J439" s="6">
        <v>54</v>
      </c>
      <c r="K439" s="7">
        <v>0</v>
      </c>
      <c r="L439" s="7">
        <v>0</v>
      </c>
      <c r="M439" s="5">
        <v>0.89</v>
      </c>
      <c r="N439" s="3"/>
    </row>
    <row r="440" spans="2:14" x14ac:dyDescent="0.3">
      <c r="B440" s="66">
        <v>45750</v>
      </c>
      <c r="C440" s="10" t="s">
        <v>7</v>
      </c>
      <c r="D440" s="2" t="s">
        <v>14</v>
      </c>
      <c r="E440" s="10" t="s">
        <v>78</v>
      </c>
      <c r="F440" s="3">
        <v>720</v>
      </c>
      <c r="G440" s="9">
        <v>5118</v>
      </c>
      <c r="H440" s="8">
        <f t="shared" si="56"/>
        <v>5760</v>
      </c>
      <c r="I440" s="8">
        <f t="shared" si="57"/>
        <v>642</v>
      </c>
      <c r="J440" s="6">
        <v>54</v>
      </c>
      <c r="K440" s="7">
        <v>0</v>
      </c>
      <c r="L440" s="7">
        <v>0</v>
      </c>
      <c r="M440" s="5">
        <v>0.89</v>
      </c>
      <c r="N440" s="3"/>
    </row>
    <row r="441" spans="2:14" x14ac:dyDescent="0.3">
      <c r="B441" s="66">
        <v>45750</v>
      </c>
      <c r="C441" s="10" t="s">
        <v>8</v>
      </c>
      <c r="D441" s="2" t="s">
        <v>14</v>
      </c>
      <c r="E441" s="10" t="s">
        <v>78</v>
      </c>
      <c r="F441" s="3">
        <v>720</v>
      </c>
      <c r="G441" s="9">
        <v>0</v>
      </c>
      <c r="H441" s="8">
        <f t="shared" si="56"/>
        <v>5760</v>
      </c>
      <c r="I441" s="8">
        <f t="shared" si="57"/>
        <v>5760</v>
      </c>
      <c r="J441" s="6">
        <v>0</v>
      </c>
      <c r="K441" s="7">
        <v>0</v>
      </c>
      <c r="L441" s="7">
        <v>0</v>
      </c>
      <c r="M441" s="5">
        <v>0</v>
      </c>
      <c r="N441" s="3"/>
    </row>
    <row r="442" spans="2:14" x14ac:dyDescent="0.3">
      <c r="B442" s="66">
        <v>45750</v>
      </c>
      <c r="C442" s="10" t="s">
        <v>3</v>
      </c>
      <c r="D442" s="2" t="s">
        <v>15</v>
      </c>
      <c r="E442" s="10" t="s">
        <v>13</v>
      </c>
      <c r="F442" s="3">
        <v>1100</v>
      </c>
      <c r="G442" s="9">
        <v>7530</v>
      </c>
      <c r="H442" s="8">
        <f t="shared" si="56"/>
        <v>8800</v>
      </c>
      <c r="I442" s="8">
        <f t="shared" si="57"/>
        <v>1270</v>
      </c>
      <c r="J442" s="6">
        <v>69</v>
      </c>
      <c r="K442" s="7">
        <v>0</v>
      </c>
      <c r="L442" s="7">
        <v>0</v>
      </c>
      <c r="M442" s="5">
        <v>0.86</v>
      </c>
      <c r="N442" s="3"/>
    </row>
    <row r="443" spans="2:14" x14ac:dyDescent="0.3">
      <c r="B443" s="66">
        <v>45750</v>
      </c>
      <c r="C443" s="10" t="s">
        <v>7</v>
      </c>
      <c r="D443" s="2" t="s">
        <v>15</v>
      </c>
      <c r="E443" s="10" t="s">
        <v>13</v>
      </c>
      <c r="F443" s="3">
        <v>1100</v>
      </c>
      <c r="G443" s="9">
        <v>7530</v>
      </c>
      <c r="H443" s="8">
        <f t="shared" si="56"/>
        <v>8800</v>
      </c>
      <c r="I443" s="8">
        <f t="shared" si="57"/>
        <v>1270</v>
      </c>
      <c r="J443" s="6">
        <v>69</v>
      </c>
      <c r="K443" s="7">
        <v>0</v>
      </c>
      <c r="L443" s="7">
        <v>0</v>
      </c>
      <c r="M443" s="5">
        <v>0.86</v>
      </c>
      <c r="N443" s="3"/>
    </row>
    <row r="444" spans="2:14" x14ac:dyDescent="0.3">
      <c r="B444" s="66">
        <v>45750</v>
      </c>
      <c r="C444" s="10" t="s">
        <v>8</v>
      </c>
      <c r="D444" s="2" t="s">
        <v>15</v>
      </c>
      <c r="E444" s="10" t="s">
        <v>13</v>
      </c>
      <c r="F444" s="3">
        <v>1100</v>
      </c>
      <c r="G444" s="9">
        <v>0</v>
      </c>
      <c r="H444" s="8">
        <f t="shared" si="56"/>
        <v>8800</v>
      </c>
      <c r="I444" s="8">
        <f t="shared" si="57"/>
        <v>8800</v>
      </c>
      <c r="J444" s="6">
        <v>0</v>
      </c>
      <c r="K444" s="7">
        <v>0</v>
      </c>
      <c r="L444" s="7">
        <v>0</v>
      </c>
      <c r="M444" s="5">
        <v>0</v>
      </c>
      <c r="N444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4"/>
  <sheetViews>
    <sheetView workbookViewId="0">
      <pane ySplit="5" topLeftCell="A81" activePane="bottomLeft" state="frozen"/>
      <selection pane="bottomLeft" activeCell="E98" sqref="E98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  <row r="93" spans="2:8" x14ac:dyDescent="0.3">
      <c r="B93" s="13">
        <v>45747</v>
      </c>
      <c r="C93" s="4" t="s">
        <v>3</v>
      </c>
      <c r="D93" s="3" t="s">
        <v>12</v>
      </c>
      <c r="E93" s="12" t="s">
        <v>92</v>
      </c>
      <c r="F93" s="11">
        <v>480</v>
      </c>
      <c r="G93" s="59">
        <f>Tableau2[[#This Row],[Durées (m)]]/60</f>
        <v>8</v>
      </c>
      <c r="H93" s="3" t="s">
        <v>110</v>
      </c>
    </row>
    <row r="94" spans="2:8" x14ac:dyDescent="0.3">
      <c r="B94" s="13">
        <v>45748</v>
      </c>
      <c r="C94" s="4" t="s">
        <v>3</v>
      </c>
      <c r="D94" s="3" t="s">
        <v>12</v>
      </c>
      <c r="E94" s="12" t="s">
        <v>92</v>
      </c>
      <c r="F94" s="11">
        <v>480</v>
      </c>
      <c r="G94" s="59">
        <f>Tableau2[[#This Row],[Durées (m)]]/60</f>
        <v>8</v>
      </c>
      <c r="H94" s="3" t="s">
        <v>165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49"/>
  <sheetViews>
    <sheetView workbookViewId="0">
      <pane ySplit="5" topLeftCell="A135" activePane="bottomLeft" state="frozen"/>
      <selection pane="bottomLeft" activeCell="F149" activeCellId="3" sqref="F137 F141 F145 F149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hidden="1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hidden="1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hidden="1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hidden="1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hidden="1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hidden="1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hidden="1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hidden="1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hidden="1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hidden="1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hidden="1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hidden="1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hidden="1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hidden="1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hidden="1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hidden="1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hidden="1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hidden="1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hidden="1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hidden="1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hidden="1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hidden="1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hidden="1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hidden="1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hidden="1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hidden="1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hidden="1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hidden="1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hidden="1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hidden="1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hidden="1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hidden="1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hidden="1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hidden="1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hidden="1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hidden="1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hidden="1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hidden="1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hidden="1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hidden="1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hidden="1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hidden="1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hidden="1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hidden="1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hidden="1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hidden="1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hidden="1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hidden="1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hidden="1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hidden="1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hidden="1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hidden="1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hidden="1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hidden="1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hidden="1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hidden="1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hidden="1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hidden="1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hidden="1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hidden="1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hidden="1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hidden="1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hidden="1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hidden="1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hidden="1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hidden="1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hidden="1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hidden="1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hidden="1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hidden="1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hidden="1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hidden="1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hidden="1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hidden="1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hidden="1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hidden="1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hidden="1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hidden="1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hidden="1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hidden="1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hidden="1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hidden="1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hidden="1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hidden="1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hidden="1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hidden="1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hidden="1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hidden="1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hidden="1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hidden="1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hidden="1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hidden="1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hidden="1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hidden="1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hidden="1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hidden="1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hidden="1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hidden="1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hidden="1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hidden="1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hidden="1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hidden="1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hidden="1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hidden="1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hidden="1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hidden="1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hidden="1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hidden="1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hidden="1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hidden="1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hidden="1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hidden="1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hidden="1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hidden="1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hidden="1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hidden="1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hidden="1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hidden="1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hidden="1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hidden="1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  <row r="126" spans="2:8" hidden="1" x14ac:dyDescent="0.3">
      <c r="B126" s="58">
        <v>45742</v>
      </c>
      <c r="C126" t="s">
        <v>4</v>
      </c>
      <c r="D126" s="67">
        <v>0</v>
      </c>
      <c r="E126" s="67">
        <v>0</v>
      </c>
      <c r="F126">
        <v>0</v>
      </c>
      <c r="G126">
        <v>0</v>
      </c>
      <c r="H126" s="57">
        <f t="shared" ref="H126:H129" si="17">F126+G126</f>
        <v>0</v>
      </c>
    </row>
    <row r="127" spans="2:8" hidden="1" x14ac:dyDescent="0.3">
      <c r="B127" s="58">
        <v>45742</v>
      </c>
      <c r="C127" t="s">
        <v>12</v>
      </c>
      <c r="D127" s="67">
        <v>0.9</v>
      </c>
      <c r="E127" s="67">
        <v>0.84</v>
      </c>
      <c r="F127">
        <v>15800</v>
      </c>
      <c r="G127">
        <v>6260</v>
      </c>
      <c r="H127" s="57">
        <f t="shared" si="17"/>
        <v>22060</v>
      </c>
    </row>
    <row r="128" spans="2:8" hidden="1" x14ac:dyDescent="0.3">
      <c r="B128" s="58">
        <v>45742</v>
      </c>
      <c r="C128" t="s">
        <v>14</v>
      </c>
      <c r="D128" s="67">
        <v>0.75</v>
      </c>
      <c r="E128" s="67">
        <v>0.77</v>
      </c>
      <c r="F128">
        <v>8675</v>
      </c>
      <c r="G128">
        <v>4745</v>
      </c>
      <c r="H128" s="57">
        <f t="shared" si="17"/>
        <v>13420</v>
      </c>
    </row>
    <row r="129" spans="2:8" hidden="1" x14ac:dyDescent="0.3">
      <c r="B129" s="58">
        <v>45742</v>
      </c>
      <c r="C129" t="s">
        <v>15</v>
      </c>
      <c r="D129" s="67">
        <v>0.93</v>
      </c>
      <c r="E129" s="67">
        <v>0.87</v>
      </c>
      <c r="F129">
        <v>16380</v>
      </c>
      <c r="G129">
        <v>6485</v>
      </c>
      <c r="H129" s="57">
        <f t="shared" si="17"/>
        <v>22865</v>
      </c>
    </row>
    <row r="130" spans="2:8" hidden="1" x14ac:dyDescent="0.3">
      <c r="B130" s="58">
        <v>45743</v>
      </c>
      <c r="C130" t="s">
        <v>4</v>
      </c>
      <c r="D130" s="67">
        <v>0.56999999999999995</v>
      </c>
      <c r="E130" s="67">
        <v>0.59</v>
      </c>
      <c r="F130">
        <v>4200</v>
      </c>
      <c r="G130">
        <v>2300</v>
      </c>
      <c r="H130" s="57">
        <f t="shared" ref="H130:H133" si="18">F130+G130</f>
        <v>6500</v>
      </c>
    </row>
    <row r="131" spans="2:8" hidden="1" x14ac:dyDescent="0.3">
      <c r="B131" s="58">
        <v>45743</v>
      </c>
      <c r="C131" t="s">
        <v>12</v>
      </c>
      <c r="D131" s="67">
        <v>0.71</v>
      </c>
      <c r="E131" s="67">
        <v>0.72</v>
      </c>
      <c r="F131">
        <v>12500</v>
      </c>
      <c r="G131">
        <v>6520</v>
      </c>
      <c r="H131" s="57">
        <f t="shared" si="18"/>
        <v>19020</v>
      </c>
    </row>
    <row r="132" spans="2:8" hidden="1" x14ac:dyDescent="0.3">
      <c r="B132" s="58">
        <v>45743</v>
      </c>
      <c r="C132" t="s">
        <v>14</v>
      </c>
      <c r="D132" s="67">
        <v>0.96</v>
      </c>
      <c r="E132" s="67">
        <v>0.87</v>
      </c>
      <c r="F132">
        <v>11055</v>
      </c>
      <c r="G132">
        <v>3915</v>
      </c>
      <c r="H132" s="57">
        <f t="shared" si="18"/>
        <v>14970</v>
      </c>
    </row>
    <row r="133" spans="2:8" hidden="1" x14ac:dyDescent="0.3">
      <c r="B133" s="58">
        <v>45743</v>
      </c>
      <c r="C133" t="s">
        <v>15</v>
      </c>
      <c r="D133" s="67">
        <v>0.95</v>
      </c>
      <c r="E133" s="67">
        <v>0.92</v>
      </c>
      <c r="F133">
        <v>16660</v>
      </c>
      <c r="G133">
        <v>7625</v>
      </c>
      <c r="H133" s="57">
        <f t="shared" si="18"/>
        <v>24285</v>
      </c>
    </row>
    <row r="134" spans="2:8" x14ac:dyDescent="0.3">
      <c r="B134" s="58">
        <v>45747</v>
      </c>
      <c r="C134" t="s">
        <v>4</v>
      </c>
      <c r="D134" s="67">
        <v>1</v>
      </c>
      <c r="E134" s="67">
        <v>1</v>
      </c>
      <c r="F134">
        <v>10400</v>
      </c>
      <c r="G134">
        <v>5200</v>
      </c>
      <c r="H134" s="57">
        <f t="shared" ref="H134:H137" si="19">F134+G134</f>
        <v>15600</v>
      </c>
    </row>
    <row r="135" spans="2:8" x14ac:dyDescent="0.3">
      <c r="B135" s="58">
        <v>45747</v>
      </c>
      <c r="C135" t="s">
        <v>12</v>
      </c>
      <c r="D135" s="67">
        <v>0</v>
      </c>
      <c r="E135" s="67">
        <v>0</v>
      </c>
      <c r="F135">
        <v>0</v>
      </c>
      <c r="G135">
        <v>0</v>
      </c>
      <c r="H135" s="57">
        <f t="shared" si="19"/>
        <v>0</v>
      </c>
    </row>
    <row r="136" spans="2:8" x14ac:dyDescent="0.3">
      <c r="B136" s="58">
        <v>45747</v>
      </c>
      <c r="C136" t="s">
        <v>14</v>
      </c>
      <c r="D136" s="67">
        <v>0</v>
      </c>
      <c r="E136" s="67">
        <v>0</v>
      </c>
      <c r="F136">
        <v>0</v>
      </c>
      <c r="G136">
        <v>0</v>
      </c>
      <c r="H136" s="57">
        <f t="shared" si="19"/>
        <v>0</v>
      </c>
    </row>
    <row r="137" spans="2:8" x14ac:dyDescent="0.3">
      <c r="B137" s="58">
        <v>45747</v>
      </c>
      <c r="C137" t="s">
        <v>15</v>
      </c>
      <c r="D137" s="67">
        <v>0.83</v>
      </c>
      <c r="E137" s="67">
        <v>0.83</v>
      </c>
      <c r="F137">
        <v>14666</v>
      </c>
      <c r="G137">
        <v>7334</v>
      </c>
      <c r="H137" s="57">
        <f t="shared" si="19"/>
        <v>22000</v>
      </c>
    </row>
    <row r="138" spans="2:8" x14ac:dyDescent="0.3">
      <c r="B138" s="58">
        <v>45748</v>
      </c>
      <c r="C138" t="s">
        <v>4</v>
      </c>
      <c r="D138" s="67">
        <v>1</v>
      </c>
      <c r="E138" s="67">
        <v>1</v>
      </c>
      <c r="F138">
        <v>10400</v>
      </c>
      <c r="G138">
        <v>5200</v>
      </c>
      <c r="H138" s="57">
        <f t="shared" ref="H138:H141" si="20">F138+G138</f>
        <v>15600</v>
      </c>
    </row>
    <row r="139" spans="2:8" x14ac:dyDescent="0.3">
      <c r="B139" s="58">
        <v>45748</v>
      </c>
      <c r="C139" t="s">
        <v>12</v>
      </c>
      <c r="D139" s="67">
        <v>0</v>
      </c>
      <c r="E139" s="67">
        <v>0</v>
      </c>
      <c r="F139">
        <v>0</v>
      </c>
      <c r="G139">
        <v>0</v>
      </c>
      <c r="H139" s="57">
        <f t="shared" si="20"/>
        <v>0</v>
      </c>
    </row>
    <row r="140" spans="2:8" x14ac:dyDescent="0.3">
      <c r="B140" s="58">
        <v>45748</v>
      </c>
      <c r="C140" t="s">
        <v>14</v>
      </c>
      <c r="D140" s="67">
        <v>0.67</v>
      </c>
      <c r="E140" s="67">
        <v>0.94</v>
      </c>
      <c r="F140">
        <v>7695</v>
      </c>
      <c r="G140">
        <v>5400</v>
      </c>
      <c r="H140" s="57">
        <f t="shared" si="20"/>
        <v>13095</v>
      </c>
    </row>
    <row r="141" spans="2:8" x14ac:dyDescent="0.3">
      <c r="B141" s="58">
        <v>45748</v>
      </c>
      <c r="C141" t="s">
        <v>15</v>
      </c>
      <c r="D141" s="67">
        <v>0.76</v>
      </c>
      <c r="E141" s="67">
        <v>0.84</v>
      </c>
      <c r="F141">
        <v>13400</v>
      </c>
      <c r="G141">
        <v>7400</v>
      </c>
      <c r="H141" s="57">
        <f t="shared" si="20"/>
        <v>20800</v>
      </c>
    </row>
    <row r="142" spans="2:8" x14ac:dyDescent="0.3">
      <c r="B142" s="58">
        <v>45749</v>
      </c>
      <c r="C142" t="s">
        <v>4</v>
      </c>
      <c r="D142" s="67">
        <v>0</v>
      </c>
      <c r="E142" s="67">
        <v>0</v>
      </c>
      <c r="F142">
        <v>0</v>
      </c>
      <c r="G142">
        <v>0</v>
      </c>
      <c r="H142" s="57">
        <f t="shared" ref="H142:H145" si="21">F142+G142</f>
        <v>0</v>
      </c>
    </row>
    <row r="143" spans="2:8" x14ac:dyDescent="0.3">
      <c r="B143" s="58">
        <v>45749</v>
      </c>
      <c r="C143" t="s">
        <v>12</v>
      </c>
      <c r="D143" s="67">
        <v>0.79</v>
      </c>
      <c r="E143" s="67">
        <v>0.8</v>
      </c>
      <c r="F143">
        <v>13920</v>
      </c>
      <c r="G143">
        <v>7000</v>
      </c>
      <c r="H143" s="57">
        <f t="shared" si="21"/>
        <v>20920</v>
      </c>
    </row>
    <row r="144" spans="2:8" x14ac:dyDescent="0.3">
      <c r="B144" s="58">
        <v>45749</v>
      </c>
      <c r="C144" t="s">
        <v>14</v>
      </c>
      <c r="D144" s="67">
        <v>0.74</v>
      </c>
      <c r="E144" s="67">
        <v>0.59</v>
      </c>
      <c r="F144">
        <v>8575</v>
      </c>
      <c r="G144">
        <v>3400</v>
      </c>
      <c r="H144" s="57">
        <f t="shared" si="21"/>
        <v>11975</v>
      </c>
    </row>
    <row r="145" spans="2:8" x14ac:dyDescent="0.3">
      <c r="B145" s="58">
        <v>45749</v>
      </c>
      <c r="C145" t="s">
        <v>15</v>
      </c>
      <c r="D145" s="67">
        <v>0.95</v>
      </c>
      <c r="E145" s="67">
        <v>0.85</v>
      </c>
      <c r="F145">
        <v>16725</v>
      </c>
      <c r="G145">
        <v>7500</v>
      </c>
      <c r="H145" s="57">
        <f t="shared" si="21"/>
        <v>24225</v>
      </c>
    </row>
    <row r="146" spans="2:8" x14ac:dyDescent="0.3">
      <c r="B146" s="58">
        <v>45750</v>
      </c>
      <c r="C146" t="s">
        <v>4</v>
      </c>
      <c r="D146" s="67">
        <v>0.51</v>
      </c>
      <c r="E146" s="67">
        <v>0</v>
      </c>
      <c r="F146">
        <v>5335</v>
      </c>
      <c r="G146">
        <v>0</v>
      </c>
      <c r="H146" s="57">
        <f t="shared" ref="H146:H149" si="22">F146+G146</f>
        <v>5335</v>
      </c>
    </row>
    <row r="147" spans="2:8" x14ac:dyDescent="0.3">
      <c r="B147" s="58">
        <v>45750</v>
      </c>
      <c r="C147" t="s">
        <v>12</v>
      </c>
      <c r="D147" s="67">
        <v>0.72</v>
      </c>
      <c r="E147" s="67">
        <v>0</v>
      </c>
      <c r="F147">
        <v>12590</v>
      </c>
      <c r="G147">
        <v>0</v>
      </c>
      <c r="H147" s="57">
        <f t="shared" si="22"/>
        <v>12590</v>
      </c>
    </row>
    <row r="148" spans="2:8" x14ac:dyDescent="0.3">
      <c r="B148" s="58">
        <v>45750</v>
      </c>
      <c r="C148" t="s">
        <v>14</v>
      </c>
      <c r="D148" s="67">
        <v>0.89</v>
      </c>
      <c r="E148" s="67">
        <v>0</v>
      </c>
      <c r="F148">
        <v>10235</v>
      </c>
      <c r="G148">
        <v>0</v>
      </c>
      <c r="H148" s="57">
        <f t="shared" si="22"/>
        <v>10235</v>
      </c>
    </row>
    <row r="149" spans="2:8" x14ac:dyDescent="0.3">
      <c r="B149" s="58">
        <v>45750</v>
      </c>
      <c r="C149" t="s">
        <v>15</v>
      </c>
      <c r="D149" s="67">
        <v>0.86</v>
      </c>
      <c r="E149" s="67">
        <v>0</v>
      </c>
      <c r="F149">
        <v>15060</v>
      </c>
      <c r="G149">
        <v>0</v>
      </c>
      <c r="H149" s="57">
        <f t="shared" si="22"/>
        <v>15060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41"/>
  <sheetViews>
    <sheetView workbookViewId="0">
      <pane ySplit="5" topLeftCell="A38" activePane="bottomLeft" state="frozen"/>
      <selection pane="bottomLeft" activeCell="F41" sqref="F41"/>
    </sheetView>
  </sheetViews>
  <sheetFormatPr baseColWidth="10" defaultRowHeight="14.4" x14ac:dyDescent="0.3"/>
  <cols>
    <col min="3" max="3" width="14.109375" customWidth="1"/>
    <col min="4" max="4" width="11.5546875" style="143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138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hidden="1" x14ac:dyDescent="0.3">
      <c r="B6" s="127" t="s">
        <v>146</v>
      </c>
      <c r="C6" s="89" t="s">
        <v>4</v>
      </c>
      <c r="D6" s="139" t="s">
        <v>76</v>
      </c>
      <c r="E6" s="89">
        <v>26176</v>
      </c>
      <c r="F6" s="89">
        <v>25400</v>
      </c>
      <c r="G6" s="89">
        <f>E6-F6</f>
        <v>776</v>
      </c>
      <c r="H6" s="128">
        <v>98</v>
      </c>
      <c r="I6" s="129">
        <v>1</v>
      </c>
    </row>
    <row r="7" spans="2:9" hidden="1" x14ac:dyDescent="0.3">
      <c r="B7" s="127" t="s">
        <v>146</v>
      </c>
      <c r="C7" s="89" t="s">
        <v>12</v>
      </c>
      <c r="D7" s="139" t="s">
        <v>13</v>
      </c>
      <c r="E7" s="89">
        <v>35200</v>
      </c>
      <c r="F7" s="89">
        <v>25850</v>
      </c>
      <c r="G7" s="89">
        <f>E7-F7</f>
        <v>9350</v>
      </c>
      <c r="H7" s="128">
        <v>47</v>
      </c>
      <c r="I7" s="129">
        <v>1</v>
      </c>
    </row>
    <row r="8" spans="2:9" hidden="1" x14ac:dyDescent="0.3">
      <c r="B8" s="127" t="s">
        <v>146</v>
      </c>
      <c r="C8" s="130" t="s">
        <v>14</v>
      </c>
      <c r="D8" s="139" t="s">
        <v>78</v>
      </c>
      <c r="E8" s="89">
        <v>23040</v>
      </c>
      <c r="F8" s="89">
        <v>16100</v>
      </c>
      <c r="G8" s="89">
        <f>E8-F8</f>
        <v>6940</v>
      </c>
      <c r="H8" s="128">
        <v>83</v>
      </c>
      <c r="I8" s="129">
        <v>1</v>
      </c>
    </row>
    <row r="9" spans="2:9" hidden="1" x14ac:dyDescent="0.3">
      <c r="B9" s="127" t="s">
        <v>146</v>
      </c>
      <c r="C9" s="130" t="s">
        <v>15</v>
      </c>
      <c r="D9" s="139" t="s">
        <v>13</v>
      </c>
      <c r="E9" s="89">
        <v>35200</v>
      </c>
      <c r="F9" s="89">
        <v>34710</v>
      </c>
      <c r="G9" s="89"/>
      <c r="H9" s="128">
        <v>82</v>
      </c>
      <c r="I9" s="129">
        <v>1</v>
      </c>
    </row>
    <row r="10" spans="2:9" hidden="1" x14ac:dyDescent="0.3">
      <c r="B10" s="127" t="s">
        <v>147</v>
      </c>
      <c r="C10" s="89" t="s">
        <v>4</v>
      </c>
      <c r="D10" s="139" t="s">
        <v>76</v>
      </c>
      <c r="E10" s="89">
        <v>26176</v>
      </c>
      <c r="F10" s="89">
        <v>0</v>
      </c>
      <c r="G10" s="89">
        <f t="shared" ref="G10" si="0">E10-F10</f>
        <v>26176</v>
      </c>
      <c r="H10" s="128">
        <v>0</v>
      </c>
      <c r="I10" s="129">
        <v>1</v>
      </c>
    </row>
    <row r="11" spans="2:9" hidden="1" x14ac:dyDescent="0.3">
      <c r="B11" s="127" t="s">
        <v>147</v>
      </c>
      <c r="C11" s="89" t="s">
        <v>12</v>
      </c>
      <c r="D11" s="139" t="s">
        <v>13</v>
      </c>
      <c r="E11" s="89">
        <v>70400</v>
      </c>
      <c r="F11" s="89">
        <v>24300</v>
      </c>
      <c r="G11" s="89">
        <f>E11-F11</f>
        <v>46100</v>
      </c>
      <c r="H11" s="128">
        <v>30</v>
      </c>
      <c r="I11" s="129">
        <v>1</v>
      </c>
    </row>
    <row r="12" spans="2:9" hidden="1" x14ac:dyDescent="0.3">
      <c r="B12" s="127" t="s">
        <v>147</v>
      </c>
      <c r="C12" s="130" t="s">
        <v>14</v>
      </c>
      <c r="D12" s="13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8">
        <v>13</v>
      </c>
      <c r="I12" s="129">
        <v>1</v>
      </c>
    </row>
    <row r="13" spans="2:9" hidden="1" x14ac:dyDescent="0.3">
      <c r="B13" s="127" t="s">
        <v>147</v>
      </c>
      <c r="C13" s="130" t="s">
        <v>15</v>
      </c>
      <c r="D13" s="139" t="s">
        <v>13</v>
      </c>
      <c r="E13" s="89">
        <v>70400</v>
      </c>
      <c r="F13" s="89">
        <v>22820</v>
      </c>
      <c r="G13" s="89"/>
      <c r="H13" s="128">
        <v>29</v>
      </c>
      <c r="I13" s="129">
        <v>1</v>
      </c>
    </row>
    <row r="14" spans="2:9" hidden="1" x14ac:dyDescent="0.3">
      <c r="B14" s="88" t="s">
        <v>148</v>
      </c>
      <c r="C14" s="89" t="s">
        <v>4</v>
      </c>
      <c r="D14" s="140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1">
        <v>43</v>
      </c>
      <c r="I14" s="117">
        <v>1</v>
      </c>
    </row>
    <row r="15" spans="2:9" hidden="1" x14ac:dyDescent="0.3">
      <c r="B15" s="88" t="s">
        <v>148</v>
      </c>
      <c r="C15" s="89" t="s">
        <v>12</v>
      </c>
      <c r="D15" s="139" t="s">
        <v>13</v>
      </c>
      <c r="E15" s="88">
        <v>70400</v>
      </c>
      <c r="F15" s="88">
        <v>46050</v>
      </c>
      <c r="G15" s="88">
        <f>E15-F15</f>
        <v>24350</v>
      </c>
      <c r="H15" s="131">
        <v>66</v>
      </c>
      <c r="I15" s="117">
        <v>1</v>
      </c>
    </row>
    <row r="16" spans="2:9" hidden="1" x14ac:dyDescent="0.3">
      <c r="B16" s="88" t="s">
        <v>148</v>
      </c>
      <c r="C16" s="130" t="s">
        <v>14</v>
      </c>
      <c r="D16" s="140" t="s">
        <v>78</v>
      </c>
      <c r="E16" s="88">
        <v>46080</v>
      </c>
      <c r="F16" s="88">
        <v>0</v>
      </c>
      <c r="G16" s="88">
        <f t="shared" ref="G16" si="3">E16-F16</f>
        <v>46080</v>
      </c>
      <c r="H16" s="131">
        <v>0</v>
      </c>
      <c r="I16" s="117">
        <v>1</v>
      </c>
    </row>
    <row r="17" spans="2:9" hidden="1" x14ac:dyDescent="0.3">
      <c r="B17" s="88" t="s">
        <v>148</v>
      </c>
      <c r="C17" s="130" t="s">
        <v>15</v>
      </c>
      <c r="D17" s="140" t="s">
        <v>13</v>
      </c>
      <c r="E17" s="88">
        <v>70400</v>
      </c>
      <c r="F17" s="88">
        <v>41275</v>
      </c>
      <c r="G17" s="88"/>
      <c r="H17" s="131">
        <v>56</v>
      </c>
      <c r="I17" s="117">
        <v>1</v>
      </c>
    </row>
    <row r="18" spans="2:9" hidden="1" x14ac:dyDescent="0.3">
      <c r="B18" s="88" t="s">
        <v>149</v>
      </c>
      <c r="C18" s="89" t="s">
        <v>4</v>
      </c>
      <c r="D18" s="140">
        <v>80014027</v>
      </c>
      <c r="E18" s="88">
        <v>17856</v>
      </c>
      <c r="F18" s="88">
        <v>0</v>
      </c>
      <c r="G18" s="88">
        <f t="shared" ref="G18" si="4">E18-F18</f>
        <v>17856</v>
      </c>
      <c r="H18" s="131">
        <v>0</v>
      </c>
      <c r="I18" s="117">
        <v>1</v>
      </c>
    </row>
    <row r="19" spans="2:9" hidden="1" x14ac:dyDescent="0.3">
      <c r="B19" s="88" t="s">
        <v>149</v>
      </c>
      <c r="C19" s="89" t="s">
        <v>12</v>
      </c>
      <c r="D19" s="139" t="s">
        <v>13</v>
      </c>
      <c r="E19" s="88">
        <v>35250</v>
      </c>
      <c r="F19" s="88">
        <v>18650</v>
      </c>
      <c r="G19" s="88">
        <f>E19-F19</f>
        <v>16600</v>
      </c>
      <c r="H19" s="131">
        <v>49</v>
      </c>
      <c r="I19" s="117">
        <v>1</v>
      </c>
    </row>
    <row r="20" spans="2:9" hidden="1" x14ac:dyDescent="0.3">
      <c r="B20" s="88" t="s">
        <v>149</v>
      </c>
      <c r="C20" s="130" t="s">
        <v>14</v>
      </c>
      <c r="D20" s="140" t="s">
        <v>78</v>
      </c>
      <c r="E20" s="88">
        <v>46080</v>
      </c>
      <c r="F20" s="88">
        <v>0</v>
      </c>
      <c r="G20" s="88">
        <f t="shared" ref="G20" si="5">E20-F20</f>
        <v>46080</v>
      </c>
      <c r="H20" s="131">
        <v>0</v>
      </c>
      <c r="I20" s="117">
        <v>1</v>
      </c>
    </row>
    <row r="21" spans="2:9" hidden="1" x14ac:dyDescent="0.3">
      <c r="B21" s="88" t="s">
        <v>149</v>
      </c>
      <c r="C21" s="130" t="s">
        <v>15</v>
      </c>
      <c r="D21" s="140" t="s">
        <v>13</v>
      </c>
      <c r="E21" s="88">
        <v>35250</v>
      </c>
      <c r="F21" s="88">
        <v>21400</v>
      </c>
      <c r="G21" s="88"/>
      <c r="H21" s="131">
        <v>56</v>
      </c>
      <c r="I21" s="117">
        <v>1</v>
      </c>
    </row>
    <row r="22" spans="2:9" hidden="1" x14ac:dyDescent="0.3">
      <c r="B22" s="88" t="s">
        <v>117</v>
      </c>
      <c r="C22" s="89" t="s">
        <v>4</v>
      </c>
      <c r="D22" s="13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8">
        <v>64</v>
      </c>
      <c r="I22" s="132">
        <v>1</v>
      </c>
    </row>
    <row r="23" spans="2:9" hidden="1" x14ac:dyDescent="0.3">
      <c r="B23" s="88" t="s">
        <v>117</v>
      </c>
      <c r="C23" s="89" t="s">
        <v>12</v>
      </c>
      <c r="D23" s="139" t="s">
        <v>13</v>
      </c>
      <c r="E23" s="89">
        <v>70400</v>
      </c>
      <c r="F23" s="89">
        <v>44608</v>
      </c>
      <c r="G23" s="88">
        <f>E23-F23</f>
        <v>25792</v>
      </c>
      <c r="H23" s="128">
        <v>64</v>
      </c>
      <c r="I23" s="129">
        <v>1</v>
      </c>
    </row>
    <row r="24" spans="2:9" hidden="1" x14ac:dyDescent="0.3">
      <c r="B24" s="88" t="s">
        <v>117</v>
      </c>
      <c r="C24" s="130" t="s">
        <v>14</v>
      </c>
      <c r="D24" s="141" t="s">
        <v>78</v>
      </c>
      <c r="E24" s="89">
        <v>46080</v>
      </c>
      <c r="F24" s="89">
        <v>0</v>
      </c>
      <c r="G24" s="89">
        <f t="shared" ref="G24" si="7">E24-F24</f>
        <v>46080</v>
      </c>
      <c r="H24" s="128">
        <v>0</v>
      </c>
      <c r="I24" s="129">
        <v>1</v>
      </c>
    </row>
    <row r="25" spans="2:9" hidden="1" x14ac:dyDescent="0.3">
      <c r="B25" s="88" t="s">
        <v>117</v>
      </c>
      <c r="C25" s="130" t="s">
        <v>15</v>
      </c>
      <c r="D25" s="140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8">
        <v>66</v>
      </c>
      <c r="I25" s="129">
        <v>1</v>
      </c>
    </row>
    <row r="26" spans="2:9" hidden="1" x14ac:dyDescent="0.3">
      <c r="B26" s="88" t="s">
        <v>118</v>
      </c>
      <c r="C26" s="89" t="s">
        <v>4</v>
      </c>
      <c r="D26" s="141" t="s">
        <v>79</v>
      </c>
      <c r="E26" s="89">
        <v>36360</v>
      </c>
      <c r="F26" s="89">
        <v>35638</v>
      </c>
      <c r="G26" s="88">
        <f t="shared" si="8"/>
        <v>722</v>
      </c>
      <c r="H26" s="128">
        <v>98</v>
      </c>
      <c r="I26" s="132">
        <v>1</v>
      </c>
    </row>
    <row r="27" spans="2:9" hidden="1" x14ac:dyDescent="0.3">
      <c r="B27" s="88" t="s">
        <v>118</v>
      </c>
      <c r="C27" s="89" t="s">
        <v>12</v>
      </c>
      <c r="D27" s="139" t="s">
        <v>13</v>
      </c>
      <c r="E27" s="89">
        <v>70400</v>
      </c>
      <c r="F27" s="89">
        <v>51133</v>
      </c>
      <c r="G27" s="88">
        <f>E27-F27</f>
        <v>19267</v>
      </c>
      <c r="H27" s="128">
        <v>73</v>
      </c>
      <c r="I27" s="129">
        <v>1</v>
      </c>
    </row>
    <row r="28" spans="2:9" hidden="1" x14ac:dyDescent="0.3">
      <c r="B28" s="88" t="s">
        <v>118</v>
      </c>
      <c r="C28" s="130" t="s">
        <v>14</v>
      </c>
      <c r="D28" s="141" t="s">
        <v>78</v>
      </c>
      <c r="E28" s="89">
        <v>46080</v>
      </c>
      <c r="F28" s="89">
        <v>0</v>
      </c>
      <c r="G28" s="89">
        <f t="shared" ref="G28" si="9">E28-F28</f>
        <v>46080</v>
      </c>
      <c r="H28" s="128">
        <v>0</v>
      </c>
      <c r="I28" s="129">
        <v>1</v>
      </c>
    </row>
    <row r="29" spans="2:9" hidden="1" x14ac:dyDescent="0.3">
      <c r="B29" s="88" t="s">
        <v>118</v>
      </c>
      <c r="C29" s="130" t="s">
        <v>15</v>
      </c>
      <c r="D29" s="140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8">
        <v>80</v>
      </c>
      <c r="I29" s="129">
        <v>1</v>
      </c>
    </row>
    <row r="30" spans="2:9" hidden="1" x14ac:dyDescent="0.3">
      <c r="B30" s="88" t="s">
        <v>143</v>
      </c>
      <c r="C30" s="89" t="s">
        <v>4</v>
      </c>
      <c r="D30" s="139">
        <v>80014027</v>
      </c>
      <c r="E30" s="89">
        <v>14784</v>
      </c>
      <c r="F30" s="89">
        <v>8798</v>
      </c>
      <c r="G30" s="88">
        <f t="shared" si="10"/>
        <v>5986</v>
      </c>
      <c r="H30" s="128">
        <v>60</v>
      </c>
      <c r="I30" s="132">
        <v>1</v>
      </c>
    </row>
    <row r="31" spans="2:9" hidden="1" x14ac:dyDescent="0.3">
      <c r="B31" s="88" t="s">
        <v>143</v>
      </c>
      <c r="C31" s="89" t="s">
        <v>12</v>
      </c>
      <c r="D31" s="139" t="s">
        <v>13</v>
      </c>
      <c r="E31" s="89">
        <v>70400</v>
      </c>
      <c r="F31" s="89">
        <v>38115</v>
      </c>
      <c r="G31" s="88">
        <f>E31-F31</f>
        <v>32285</v>
      </c>
      <c r="H31" s="128">
        <v>54</v>
      </c>
      <c r="I31" s="129">
        <v>1</v>
      </c>
    </row>
    <row r="32" spans="2:9" hidden="1" x14ac:dyDescent="0.3">
      <c r="B32" s="88" t="s">
        <v>143</v>
      </c>
      <c r="C32" s="130" t="s">
        <v>14</v>
      </c>
      <c r="D32" s="141" t="s">
        <v>78</v>
      </c>
      <c r="E32" s="89">
        <v>46080</v>
      </c>
      <c r="F32" s="89">
        <v>36463</v>
      </c>
      <c r="G32" s="89">
        <f>E32-F32</f>
        <v>9617</v>
      </c>
      <c r="H32" s="128">
        <v>79</v>
      </c>
      <c r="I32" s="129">
        <v>1</v>
      </c>
    </row>
    <row r="33" spans="2:9" hidden="1" x14ac:dyDescent="0.3">
      <c r="B33" s="88" t="s">
        <v>143</v>
      </c>
      <c r="C33" s="130" t="s">
        <v>15</v>
      </c>
      <c r="D33" s="140" t="s">
        <v>13</v>
      </c>
      <c r="E33" s="89">
        <v>70400</v>
      </c>
      <c r="F33" s="89">
        <v>56426</v>
      </c>
      <c r="G33" s="89">
        <f>E33-F33</f>
        <v>13974</v>
      </c>
      <c r="H33" s="128">
        <v>80</v>
      </c>
      <c r="I33" s="129">
        <v>1</v>
      </c>
    </row>
    <row r="34" spans="2:9" hidden="1" x14ac:dyDescent="0.3">
      <c r="B34" s="88" t="s">
        <v>162</v>
      </c>
      <c r="C34" s="130" t="s">
        <v>4</v>
      </c>
      <c r="D34" s="141">
        <v>80014027</v>
      </c>
      <c r="E34" s="88">
        <v>29568</v>
      </c>
      <c r="F34" s="88">
        <v>18570</v>
      </c>
      <c r="G34" s="89">
        <f t="shared" ref="G34:G37" si="11">E34-F34</f>
        <v>10998</v>
      </c>
      <c r="H34" s="131">
        <v>48</v>
      </c>
      <c r="I34" s="129">
        <v>1</v>
      </c>
    </row>
    <row r="35" spans="2:9" hidden="1" x14ac:dyDescent="0.3">
      <c r="B35" s="88" t="s">
        <v>162</v>
      </c>
      <c r="C35" s="130" t="s">
        <v>12</v>
      </c>
      <c r="D35" s="141" t="s">
        <v>13</v>
      </c>
      <c r="E35" s="88">
        <v>70400</v>
      </c>
      <c r="F35" s="88">
        <v>47835</v>
      </c>
      <c r="G35" s="89">
        <f t="shared" si="11"/>
        <v>22565</v>
      </c>
      <c r="H35" s="131">
        <v>68</v>
      </c>
      <c r="I35" s="129">
        <v>1</v>
      </c>
    </row>
    <row r="36" spans="2:9" hidden="1" x14ac:dyDescent="0.3">
      <c r="B36" s="88" t="s">
        <v>162</v>
      </c>
      <c r="C36" s="130" t="s">
        <v>14</v>
      </c>
      <c r="D36" s="141" t="s">
        <v>78</v>
      </c>
      <c r="E36" s="88">
        <v>46080</v>
      </c>
      <c r="F36" s="88">
        <v>39315</v>
      </c>
      <c r="G36" s="89">
        <f t="shared" si="11"/>
        <v>6765</v>
      </c>
      <c r="H36" s="131">
        <v>85</v>
      </c>
      <c r="I36" s="129">
        <v>1</v>
      </c>
    </row>
    <row r="37" spans="2:9" hidden="1" x14ac:dyDescent="0.3">
      <c r="B37" s="88" t="s">
        <v>162</v>
      </c>
      <c r="C37" s="135" t="s">
        <v>15</v>
      </c>
      <c r="D37" s="142" t="s">
        <v>13</v>
      </c>
      <c r="E37" s="134">
        <v>70400</v>
      </c>
      <c r="F37" s="134">
        <v>56753</v>
      </c>
      <c r="G37" s="89">
        <f t="shared" si="11"/>
        <v>13647</v>
      </c>
      <c r="H37" s="136">
        <v>81</v>
      </c>
      <c r="I37" s="129">
        <v>1</v>
      </c>
    </row>
    <row r="38" spans="2:9" x14ac:dyDescent="0.3">
      <c r="B38" s="88" t="s">
        <v>163</v>
      </c>
      <c r="C38" s="130" t="s">
        <v>4</v>
      </c>
      <c r="D38" s="141">
        <v>2010</v>
      </c>
      <c r="E38" s="88">
        <v>31200</v>
      </c>
      <c r="F38" s="88">
        <v>26135</v>
      </c>
      <c r="G38" s="89">
        <f t="shared" ref="G38:G41" si="12">E38-F38</f>
        <v>5065</v>
      </c>
      <c r="H38" s="131">
        <v>84</v>
      </c>
      <c r="I38" s="132">
        <v>1</v>
      </c>
    </row>
    <row r="39" spans="2:9" x14ac:dyDescent="0.3">
      <c r="B39" s="88" t="s">
        <v>163</v>
      </c>
      <c r="C39" s="130" t="s">
        <v>12</v>
      </c>
      <c r="D39" s="141" t="s">
        <v>13</v>
      </c>
      <c r="E39" s="88">
        <v>70400</v>
      </c>
      <c r="F39" s="88">
        <v>26510</v>
      </c>
      <c r="G39" s="89">
        <f t="shared" si="12"/>
        <v>43890</v>
      </c>
      <c r="H39" s="131">
        <v>38</v>
      </c>
      <c r="I39" s="132">
        <v>1</v>
      </c>
    </row>
    <row r="40" spans="2:9" x14ac:dyDescent="0.3">
      <c r="B40" s="88" t="s">
        <v>163</v>
      </c>
      <c r="C40" s="130" t="s">
        <v>14</v>
      </c>
      <c r="D40" s="141" t="s">
        <v>78</v>
      </c>
      <c r="E40" s="88">
        <v>34560</v>
      </c>
      <c r="F40" s="88">
        <v>26505</v>
      </c>
      <c r="G40" s="89">
        <f t="shared" si="12"/>
        <v>8055</v>
      </c>
      <c r="H40" s="131">
        <v>77</v>
      </c>
      <c r="I40" s="132">
        <v>1</v>
      </c>
    </row>
    <row r="41" spans="2:9" x14ac:dyDescent="0.3">
      <c r="B41" s="88" t="s">
        <v>163</v>
      </c>
      <c r="C41" s="135" t="s">
        <v>15</v>
      </c>
      <c r="D41" s="142" t="s">
        <v>13</v>
      </c>
      <c r="E41" s="134">
        <v>70400</v>
      </c>
      <c r="F41" s="134">
        <v>59851</v>
      </c>
      <c r="G41" s="112">
        <f t="shared" si="12"/>
        <v>10549</v>
      </c>
      <c r="H41" s="136">
        <v>85</v>
      </c>
      <c r="I41" s="146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showRowColHeaders="0" topLeftCell="M1" zoomScale="90" zoomScaleNormal="90" workbookViewId="0">
      <selection activeCell="AE23" sqref="AE23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D6">
        <f>Tableau1019[[#This Row],[Objectif4]]-Tableau1019[[#This Row],[Qté produite4]]</f>
        <v>490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D7">
        <f>Tableau1019[[#This Row],[Objectif4]]-Tableau1019[[#This Row],[Qté produite4]]</f>
        <v>47580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D8">
        <f>Tableau1019[[#This Row],[Objectif4]]-Tableau1019[[#This Row],[Qté produite4]]</f>
        <v>29125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D9">
        <f>Tableau1019[[#This Row],[Objectif4]]-Tableau1019[[#This Row],[Qté produite4]]</f>
        <v>13850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5">
        <v>0.64</v>
      </c>
      <c r="H10" s="123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8">
        <v>0.64</v>
      </c>
      <c r="P10" s="119">
        <v>1</v>
      </c>
      <c r="R10" t="s">
        <v>117</v>
      </c>
      <c r="S10" s="126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8">
        <v>0</v>
      </c>
      <c r="X10" s="119">
        <v>1</v>
      </c>
      <c r="Z10" t="s">
        <v>117</v>
      </c>
      <c r="AA10" t="s">
        <v>13</v>
      </c>
      <c r="AB10" s="86">
        <v>70400</v>
      </c>
      <c r="AC10" s="86">
        <v>46539</v>
      </c>
      <c r="AD10">
        <f>Tableau1019[[#This Row],[Objectif4]]-Tableau1019[[#This Row],[Qté produite4]]</f>
        <v>23861</v>
      </c>
      <c r="AE10" s="118">
        <v>0.66</v>
      </c>
      <c r="AF10" s="119">
        <v>1</v>
      </c>
    </row>
    <row r="11" spans="2:32" x14ac:dyDescent="0.3">
      <c r="B11" t="s">
        <v>118</v>
      </c>
      <c r="C11" s="120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4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1">
        <v>0.73</v>
      </c>
      <c r="P11" s="122">
        <v>1</v>
      </c>
      <c r="R11" t="s">
        <v>118</v>
      </c>
      <c r="S11" s="120" t="s">
        <v>78</v>
      </c>
      <c r="T11" s="87">
        <v>46080</v>
      </c>
      <c r="U11" s="87">
        <v>0</v>
      </c>
      <c r="V11" s="87">
        <f t="shared" si="2"/>
        <v>46080</v>
      </c>
      <c r="W11" s="121">
        <v>0</v>
      </c>
      <c r="X11" s="122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ref="AD10:AD11" si="3">AB11-AC11</f>
        <v>14314</v>
      </c>
      <c r="AE11" s="121">
        <v>0.8</v>
      </c>
      <c r="AF11" s="122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5">
        <v>0.6</v>
      </c>
      <c r="H12" s="123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8">
        <v>0.54</v>
      </c>
      <c r="P12" s="119">
        <v>1</v>
      </c>
      <c r="R12" t="s">
        <v>143</v>
      </c>
      <c r="S12" s="126" t="s">
        <v>78</v>
      </c>
      <c r="T12" s="86">
        <v>46080</v>
      </c>
      <c r="U12" s="86">
        <v>36463</v>
      </c>
      <c r="V12" s="86">
        <f>T12-U12</f>
        <v>9617</v>
      </c>
      <c r="W12" s="118">
        <v>0.79</v>
      </c>
      <c r="X12" s="119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8">
        <v>0.8</v>
      </c>
      <c r="AF12" s="119">
        <v>1</v>
      </c>
    </row>
    <row r="13" spans="2:32" s="88" customFormat="1" x14ac:dyDescent="0.3">
      <c r="B13" s="88" t="s">
        <v>162</v>
      </c>
      <c r="C13" s="89">
        <v>80014027</v>
      </c>
      <c r="D13" s="112">
        <v>29568</v>
      </c>
      <c r="E13" s="112">
        <v>18570</v>
      </c>
      <c r="F13" s="134">
        <f>D13-E13</f>
        <v>10998</v>
      </c>
      <c r="G13" s="137">
        <v>0.48</v>
      </c>
      <c r="H13" s="137">
        <v>1</v>
      </c>
      <c r="J13" s="88" t="s">
        <v>162</v>
      </c>
      <c r="K13" s="89" t="s">
        <v>13</v>
      </c>
      <c r="L13" s="89">
        <v>70400</v>
      </c>
      <c r="M13" s="89">
        <v>47835</v>
      </c>
      <c r="N13" s="88">
        <f>L13-M13</f>
        <v>22565</v>
      </c>
      <c r="O13" s="144">
        <v>0.68</v>
      </c>
      <c r="P13" s="129">
        <v>1</v>
      </c>
      <c r="R13" s="88" t="s">
        <v>162</v>
      </c>
      <c r="S13" s="133" t="s">
        <v>78</v>
      </c>
      <c r="T13" s="89">
        <v>46080</v>
      </c>
      <c r="U13" s="112">
        <v>39315</v>
      </c>
      <c r="V13" s="112">
        <f>T13-U13</f>
        <v>6765</v>
      </c>
      <c r="W13" s="144">
        <v>0.85</v>
      </c>
      <c r="X13" s="91">
        <v>1</v>
      </c>
      <c r="Z13" s="88" t="s">
        <v>162</v>
      </c>
      <c r="AA13" s="88" t="s">
        <v>13</v>
      </c>
      <c r="AB13" s="89">
        <v>70400</v>
      </c>
      <c r="AC13" s="112">
        <v>56753</v>
      </c>
      <c r="AD13" s="89">
        <f>AB13-AC13</f>
        <v>13647</v>
      </c>
      <c r="AE13" s="144">
        <v>0.81</v>
      </c>
      <c r="AF13" s="91">
        <v>1</v>
      </c>
    </row>
    <row r="14" spans="2:32" x14ac:dyDescent="0.3">
      <c r="B14" s="88" t="s">
        <v>163</v>
      </c>
      <c r="C14" s="89">
        <v>2010</v>
      </c>
      <c r="D14" s="112">
        <v>31200</v>
      </c>
      <c r="E14" s="112">
        <v>26135</v>
      </c>
      <c r="F14" s="134">
        <f>D14-E14</f>
        <v>5065</v>
      </c>
      <c r="G14" s="137">
        <v>0.84</v>
      </c>
      <c r="H14" s="137">
        <v>1</v>
      </c>
      <c r="J14" s="88" t="s">
        <v>163</v>
      </c>
      <c r="K14" s="89" t="s">
        <v>13</v>
      </c>
      <c r="L14" s="89">
        <v>70400</v>
      </c>
      <c r="M14" s="89">
        <v>26510</v>
      </c>
      <c r="N14" s="88">
        <f>L14-M14</f>
        <v>43890</v>
      </c>
      <c r="O14" s="144">
        <v>0.38</v>
      </c>
      <c r="P14" s="129">
        <v>1</v>
      </c>
      <c r="R14" s="134" t="s">
        <v>163</v>
      </c>
      <c r="S14" s="145" t="s">
        <v>78</v>
      </c>
      <c r="T14" s="112">
        <v>34560</v>
      </c>
      <c r="U14" s="112">
        <v>26505</v>
      </c>
      <c r="V14" s="112">
        <f>T14-U14</f>
        <v>8055</v>
      </c>
      <c r="W14" s="144">
        <v>0.77</v>
      </c>
      <c r="X14" s="91">
        <v>1</v>
      </c>
      <c r="Z14" s="88" t="s">
        <v>163</v>
      </c>
      <c r="AA14" s="88" t="s">
        <v>13</v>
      </c>
      <c r="AB14" s="89">
        <v>70400</v>
      </c>
      <c r="AC14" s="112">
        <v>59851</v>
      </c>
      <c r="AD14" s="89">
        <f>AB14-AC14</f>
        <v>10549</v>
      </c>
      <c r="AE14" s="144">
        <v>0.85</v>
      </c>
      <c r="AF14" s="91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tabSelected="1" workbookViewId="0">
      <selection activeCell="F19" sqref="F19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8447</v>
      </c>
    </row>
    <row r="6" spans="2:8" x14ac:dyDescent="0.3">
      <c r="B6" s="10" t="s">
        <v>92</v>
      </c>
      <c r="C6">
        <v>2590</v>
      </c>
      <c r="D6" s="84">
        <f>Tableau5[[#This Row],[Durées (m)]]/H5</f>
        <v>0.30661773410678345</v>
      </c>
    </row>
    <row r="7" spans="2:8" x14ac:dyDescent="0.3">
      <c r="B7" s="10" t="s">
        <v>17</v>
      </c>
      <c r="C7">
        <v>2198</v>
      </c>
      <c r="D7" s="84">
        <f>D6+Tableau5[[#This Row],[Durées (m)]]/H5</f>
        <v>0.56682845980821583</v>
      </c>
    </row>
    <row r="8" spans="2:8" x14ac:dyDescent="0.3">
      <c r="B8" s="10" t="s">
        <v>93</v>
      </c>
      <c r="C8">
        <v>1523</v>
      </c>
      <c r="D8" s="84">
        <f>D7+Tableau5[[#This Row],[Durées (m)]]/H5</f>
        <v>0.74712915828104642</v>
      </c>
    </row>
    <row r="9" spans="2:8" x14ac:dyDescent="0.3">
      <c r="B9" s="10" t="s">
        <v>16</v>
      </c>
      <c r="C9">
        <v>1146</v>
      </c>
      <c r="D9" s="84">
        <f>D8+(C9/H5)</f>
        <v>0.88279862673138387</v>
      </c>
    </row>
    <row r="10" spans="2:8" x14ac:dyDescent="0.3">
      <c r="B10" s="10" t="s">
        <v>20</v>
      </c>
      <c r="C10">
        <v>310</v>
      </c>
      <c r="D10" s="84">
        <f>D9+(C10/H5)</f>
        <v>0.91949804664377877</v>
      </c>
    </row>
    <row r="11" spans="2:8" x14ac:dyDescent="0.3">
      <c r="B11" s="10" t="s">
        <v>95</v>
      </c>
      <c r="C11">
        <v>280</v>
      </c>
      <c r="D11" s="84">
        <f>D10+(C11/H5)</f>
        <v>0.95264590979045805</v>
      </c>
    </row>
    <row r="12" spans="2:8" x14ac:dyDescent="0.3">
      <c r="B12" s="10" t="s">
        <v>100</v>
      </c>
      <c r="C12">
        <v>140</v>
      </c>
      <c r="D12" s="84">
        <f>D11+(C12/H5)</f>
        <v>0.96921984136379769</v>
      </c>
    </row>
    <row r="13" spans="2:8" x14ac:dyDescent="0.3">
      <c r="B13" s="10" t="s">
        <v>103</v>
      </c>
      <c r="C13">
        <v>100</v>
      </c>
      <c r="D13" s="84">
        <f>D12+(C13/H5)</f>
        <v>0.98105836391618317</v>
      </c>
    </row>
    <row r="14" spans="2:8" x14ac:dyDescent="0.3">
      <c r="B14" s="10" t="s">
        <v>97</v>
      </c>
      <c r="C14">
        <v>100</v>
      </c>
      <c r="D14" s="84">
        <f>D13+(C14/H5)</f>
        <v>0.99289688646856866</v>
      </c>
    </row>
    <row r="15" spans="2:8" x14ac:dyDescent="0.3">
      <c r="B15" s="10" t="s">
        <v>96</v>
      </c>
      <c r="C15">
        <v>60</v>
      </c>
      <c r="D15" s="84">
        <f>D14+(C15/H5)</f>
        <v>0.99999999999999989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490"/>
  <sheetViews>
    <sheetView zoomScale="80" zoomScaleNormal="80" workbookViewId="0">
      <pane ySplit="5" topLeftCell="A355" activePane="bottomLeft" state="frozen"/>
      <selection pane="bottomLeft" activeCell="F494" sqref="F494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55.25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31.75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61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25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100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13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40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8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  <row r="303" spans="2:27" s="88" customFormat="1" x14ac:dyDescent="0.3">
      <c r="B303" s="89" t="s">
        <v>110</v>
      </c>
      <c r="C303" s="89" t="s">
        <v>162</v>
      </c>
      <c r="D303" s="94">
        <v>45740</v>
      </c>
      <c r="E303" s="95" t="s">
        <v>93</v>
      </c>
      <c r="F303" s="89">
        <v>0</v>
      </c>
      <c r="I303" s="89" t="s">
        <v>110</v>
      </c>
      <c r="J303" s="89" t="s">
        <v>162</v>
      </c>
      <c r="K303" s="94">
        <v>45740</v>
      </c>
      <c r="L303" s="95" t="s">
        <v>93</v>
      </c>
      <c r="M303" s="89">
        <v>0</v>
      </c>
      <c r="P303" s="89" t="s">
        <v>110</v>
      </c>
      <c r="Q303" s="89" t="s">
        <v>162</v>
      </c>
      <c r="R303" s="94">
        <v>45740</v>
      </c>
      <c r="S303" s="95" t="s">
        <v>93</v>
      </c>
      <c r="T303" s="89">
        <v>0</v>
      </c>
      <c r="W303" s="89" t="s">
        <v>110</v>
      </c>
      <c r="X303" s="89" t="s">
        <v>162</v>
      </c>
      <c r="Y303" s="94">
        <v>45740</v>
      </c>
      <c r="Z303" s="95" t="s">
        <v>93</v>
      </c>
      <c r="AA303" s="89">
        <v>0</v>
      </c>
    </row>
    <row r="304" spans="2:27" s="88" customFormat="1" x14ac:dyDescent="0.3">
      <c r="B304" s="89" t="s">
        <v>110</v>
      </c>
      <c r="C304" s="89" t="s">
        <v>162</v>
      </c>
      <c r="D304" s="94">
        <v>45740</v>
      </c>
      <c r="E304" s="95" t="s">
        <v>17</v>
      </c>
      <c r="F304" s="89">
        <v>0</v>
      </c>
      <c r="I304" s="89" t="s">
        <v>110</v>
      </c>
      <c r="J304" s="89" t="s">
        <v>162</v>
      </c>
      <c r="K304" s="94">
        <v>45740</v>
      </c>
      <c r="L304" s="95" t="s">
        <v>17</v>
      </c>
      <c r="M304" s="89">
        <v>44</v>
      </c>
      <c r="P304" s="89" t="s">
        <v>110</v>
      </c>
      <c r="Q304" s="89" t="s">
        <v>162</v>
      </c>
      <c r="R304" s="94">
        <v>45740</v>
      </c>
      <c r="S304" s="95" t="s">
        <v>17</v>
      </c>
      <c r="T304" s="89">
        <v>0</v>
      </c>
      <c r="W304" s="89" t="s">
        <v>110</v>
      </c>
      <c r="X304" s="89" t="s">
        <v>162</v>
      </c>
      <c r="Y304" s="94">
        <v>45740</v>
      </c>
      <c r="Z304" s="95" t="s">
        <v>17</v>
      </c>
      <c r="AA304" s="89">
        <v>56</v>
      </c>
    </row>
    <row r="305" spans="2:27" s="88" customFormat="1" x14ac:dyDescent="0.3">
      <c r="B305" s="89" t="s">
        <v>110</v>
      </c>
      <c r="C305" s="89" t="s">
        <v>162</v>
      </c>
      <c r="D305" s="94">
        <v>45740</v>
      </c>
      <c r="E305" s="95" t="s">
        <v>92</v>
      </c>
      <c r="F305" s="89">
        <v>0</v>
      </c>
      <c r="I305" s="89" t="s">
        <v>110</v>
      </c>
      <c r="J305" s="89" t="s">
        <v>162</v>
      </c>
      <c r="K305" s="94">
        <v>45740</v>
      </c>
      <c r="L305" s="95" t="s">
        <v>92</v>
      </c>
      <c r="M305" s="89">
        <v>0</v>
      </c>
      <c r="P305" s="89" t="s">
        <v>110</v>
      </c>
      <c r="Q305" s="89" t="s">
        <v>162</v>
      </c>
      <c r="R305" s="94">
        <v>45740</v>
      </c>
      <c r="S305" s="95" t="s">
        <v>92</v>
      </c>
      <c r="T305" s="89">
        <v>0</v>
      </c>
      <c r="W305" s="89" t="s">
        <v>110</v>
      </c>
      <c r="X305" s="89" t="s">
        <v>162</v>
      </c>
      <c r="Y305" s="94">
        <v>45740</v>
      </c>
      <c r="Z305" s="95" t="s">
        <v>92</v>
      </c>
      <c r="AA305" s="89">
        <v>0</v>
      </c>
    </row>
    <row r="306" spans="2:27" s="88" customFormat="1" x14ac:dyDescent="0.3">
      <c r="B306" s="89" t="s">
        <v>110</v>
      </c>
      <c r="C306" s="89" t="s">
        <v>162</v>
      </c>
      <c r="D306" s="94">
        <v>45740</v>
      </c>
      <c r="E306" s="95" t="s">
        <v>16</v>
      </c>
      <c r="F306" s="89">
        <v>0</v>
      </c>
      <c r="I306" s="89" t="s">
        <v>110</v>
      </c>
      <c r="J306" s="89" t="s">
        <v>162</v>
      </c>
      <c r="K306" s="94">
        <v>45740</v>
      </c>
      <c r="L306" s="95" t="s">
        <v>16</v>
      </c>
      <c r="M306" s="89">
        <v>0</v>
      </c>
      <c r="P306" s="89" t="s">
        <v>110</v>
      </c>
      <c r="Q306" s="89" t="s">
        <v>162</v>
      </c>
      <c r="R306" s="94">
        <v>45740</v>
      </c>
      <c r="S306" s="95" t="s">
        <v>16</v>
      </c>
      <c r="T306" s="89">
        <v>0</v>
      </c>
      <c r="W306" s="89" t="s">
        <v>110</v>
      </c>
      <c r="X306" s="89" t="s">
        <v>162</v>
      </c>
      <c r="Y306" s="94">
        <v>45740</v>
      </c>
      <c r="Z306" s="95" t="s">
        <v>16</v>
      </c>
      <c r="AA306" s="89">
        <v>0</v>
      </c>
    </row>
    <row r="307" spans="2:27" s="88" customFormat="1" x14ac:dyDescent="0.3">
      <c r="B307" s="89" t="s">
        <v>110</v>
      </c>
      <c r="C307" s="89" t="s">
        <v>162</v>
      </c>
      <c r="D307" s="94">
        <v>45740</v>
      </c>
      <c r="E307" s="95" t="s">
        <v>20</v>
      </c>
      <c r="F307" s="89">
        <v>0</v>
      </c>
      <c r="I307" s="89" t="s">
        <v>110</v>
      </c>
      <c r="J307" s="89" t="s">
        <v>162</v>
      </c>
      <c r="K307" s="94">
        <v>45740</v>
      </c>
      <c r="L307" s="95" t="s">
        <v>20</v>
      </c>
      <c r="M307" s="89">
        <v>0</v>
      </c>
      <c r="P307" s="89" t="s">
        <v>110</v>
      </c>
      <c r="Q307" s="89" t="s">
        <v>162</v>
      </c>
      <c r="R307" s="94">
        <v>45740</v>
      </c>
      <c r="S307" s="95" t="s">
        <v>20</v>
      </c>
      <c r="T307" s="89">
        <v>0</v>
      </c>
      <c r="W307" s="89" t="s">
        <v>110</v>
      </c>
      <c r="X307" s="89" t="s">
        <v>162</v>
      </c>
      <c r="Y307" s="94">
        <v>45740</v>
      </c>
      <c r="Z307" s="95" t="s">
        <v>20</v>
      </c>
      <c r="AA307" s="89">
        <v>0</v>
      </c>
    </row>
    <row r="308" spans="2:27" s="88" customFormat="1" x14ac:dyDescent="0.3">
      <c r="B308" s="89" t="s">
        <v>110</v>
      </c>
      <c r="C308" s="89" t="s">
        <v>162</v>
      </c>
      <c r="D308" s="94">
        <v>45740</v>
      </c>
      <c r="E308" s="95" t="s">
        <v>95</v>
      </c>
      <c r="F308" s="89">
        <v>0</v>
      </c>
      <c r="I308" s="89" t="s">
        <v>110</v>
      </c>
      <c r="J308" s="89" t="s">
        <v>162</v>
      </c>
      <c r="K308" s="94">
        <v>45740</v>
      </c>
      <c r="L308" s="95" t="s">
        <v>95</v>
      </c>
      <c r="M308" s="89">
        <v>0</v>
      </c>
      <c r="P308" s="89" t="s">
        <v>110</v>
      </c>
      <c r="Q308" s="89" t="s">
        <v>162</v>
      </c>
      <c r="R308" s="94">
        <v>45740</v>
      </c>
      <c r="S308" s="95" t="s">
        <v>95</v>
      </c>
      <c r="T308" s="89">
        <v>0</v>
      </c>
      <c r="W308" s="89" t="s">
        <v>110</v>
      </c>
      <c r="X308" s="89" t="s">
        <v>162</v>
      </c>
      <c r="Y308" s="94">
        <v>45740</v>
      </c>
      <c r="Z308" s="95" t="s">
        <v>95</v>
      </c>
      <c r="AA308" s="89">
        <v>0</v>
      </c>
    </row>
    <row r="309" spans="2:27" s="88" customFormat="1" x14ac:dyDescent="0.3">
      <c r="B309" s="89" t="s">
        <v>110</v>
      </c>
      <c r="C309" s="89" t="s">
        <v>162</v>
      </c>
      <c r="D309" s="94">
        <v>45740</v>
      </c>
      <c r="E309" s="95" t="s">
        <v>100</v>
      </c>
      <c r="F309" s="89">
        <v>0</v>
      </c>
      <c r="I309" s="89" t="s">
        <v>110</v>
      </c>
      <c r="J309" s="89" t="s">
        <v>162</v>
      </c>
      <c r="K309" s="94">
        <v>45740</v>
      </c>
      <c r="L309" s="95" t="s">
        <v>100</v>
      </c>
      <c r="M309" s="89">
        <v>0</v>
      </c>
      <c r="P309" s="89" t="s">
        <v>110</v>
      </c>
      <c r="Q309" s="89" t="s">
        <v>162</v>
      </c>
      <c r="R309" s="94">
        <v>45740</v>
      </c>
      <c r="S309" s="95" t="s">
        <v>100</v>
      </c>
      <c r="T309" s="89">
        <v>0</v>
      </c>
      <c r="W309" s="89" t="s">
        <v>110</v>
      </c>
      <c r="X309" s="89" t="s">
        <v>162</v>
      </c>
      <c r="Y309" s="94">
        <v>45740</v>
      </c>
      <c r="Z309" s="95" t="s">
        <v>100</v>
      </c>
      <c r="AA309" s="89">
        <v>0</v>
      </c>
    </row>
    <row r="310" spans="2:27" s="88" customFormat="1" x14ac:dyDescent="0.3">
      <c r="B310" s="89" t="s">
        <v>110</v>
      </c>
      <c r="C310" s="89" t="s">
        <v>162</v>
      </c>
      <c r="D310" s="94">
        <v>45740</v>
      </c>
      <c r="E310" s="95" t="s">
        <v>103</v>
      </c>
      <c r="F310" s="89">
        <v>0</v>
      </c>
      <c r="I310" s="89" t="s">
        <v>110</v>
      </c>
      <c r="J310" s="89" t="s">
        <v>162</v>
      </c>
      <c r="K310" s="94">
        <v>45740</v>
      </c>
      <c r="L310" s="95" t="s">
        <v>103</v>
      </c>
      <c r="M310" s="89">
        <v>0</v>
      </c>
      <c r="P310" s="89" t="s">
        <v>110</v>
      </c>
      <c r="Q310" s="89" t="s">
        <v>162</v>
      </c>
      <c r="R310" s="94">
        <v>45740</v>
      </c>
      <c r="S310" s="95" t="s">
        <v>103</v>
      </c>
      <c r="T310" s="89">
        <v>0</v>
      </c>
      <c r="W310" s="89" t="s">
        <v>110</v>
      </c>
      <c r="X310" s="89" t="s">
        <v>162</v>
      </c>
      <c r="Y310" s="94">
        <v>45740</v>
      </c>
      <c r="Z310" s="95" t="s">
        <v>103</v>
      </c>
      <c r="AA310" s="89">
        <v>0</v>
      </c>
    </row>
    <row r="311" spans="2:27" s="88" customFormat="1" x14ac:dyDescent="0.3">
      <c r="B311" s="89" t="s">
        <v>110</v>
      </c>
      <c r="C311" s="89" t="s">
        <v>162</v>
      </c>
      <c r="D311" s="94">
        <v>45740</v>
      </c>
      <c r="E311" s="95" t="s">
        <v>97</v>
      </c>
      <c r="F311" s="89">
        <v>0</v>
      </c>
      <c r="I311" s="89" t="s">
        <v>110</v>
      </c>
      <c r="J311" s="89" t="s">
        <v>162</v>
      </c>
      <c r="K311" s="94">
        <v>45740</v>
      </c>
      <c r="L311" s="95" t="s">
        <v>97</v>
      </c>
      <c r="M311" s="89">
        <v>0</v>
      </c>
      <c r="P311" s="89" t="s">
        <v>110</v>
      </c>
      <c r="Q311" s="89" t="s">
        <v>162</v>
      </c>
      <c r="R311" s="94">
        <v>45740</v>
      </c>
      <c r="S311" s="95" t="s">
        <v>97</v>
      </c>
      <c r="T311" s="89">
        <v>0</v>
      </c>
      <c r="W311" s="89" t="s">
        <v>110</v>
      </c>
      <c r="X311" s="89" t="s">
        <v>162</v>
      </c>
      <c r="Y311" s="94">
        <v>45740</v>
      </c>
      <c r="Z311" s="95" t="s">
        <v>97</v>
      </c>
      <c r="AA311" s="89">
        <v>0</v>
      </c>
    </row>
    <row r="312" spans="2:27" s="88" customFormat="1" x14ac:dyDescent="0.3">
      <c r="B312" s="89" t="s">
        <v>110</v>
      </c>
      <c r="C312" s="89" t="s">
        <v>162</v>
      </c>
      <c r="D312" s="94">
        <v>45740</v>
      </c>
      <c r="E312" s="95" t="s">
        <v>96</v>
      </c>
      <c r="F312" s="89">
        <v>0</v>
      </c>
      <c r="I312" s="89" t="s">
        <v>110</v>
      </c>
      <c r="J312" s="89" t="s">
        <v>162</v>
      </c>
      <c r="K312" s="94">
        <v>45740</v>
      </c>
      <c r="L312" s="95" t="s">
        <v>96</v>
      </c>
      <c r="M312" s="89">
        <v>0</v>
      </c>
      <c r="P312" s="89" t="s">
        <v>110</v>
      </c>
      <c r="Q312" s="89" t="s">
        <v>162</v>
      </c>
      <c r="R312" s="94">
        <v>45740</v>
      </c>
      <c r="S312" s="95" t="s">
        <v>96</v>
      </c>
      <c r="T312" s="89">
        <v>0</v>
      </c>
      <c r="W312" s="89" t="s">
        <v>110</v>
      </c>
      <c r="X312" s="89" t="s">
        <v>162</v>
      </c>
      <c r="Y312" s="94">
        <v>45740</v>
      </c>
      <c r="Z312" s="95" t="s">
        <v>96</v>
      </c>
      <c r="AA312" s="89">
        <v>0</v>
      </c>
    </row>
    <row r="313" spans="2:27" s="88" customFormat="1" x14ac:dyDescent="0.3">
      <c r="B313" s="112" t="s">
        <v>110</v>
      </c>
      <c r="C313" s="89" t="s">
        <v>162</v>
      </c>
      <c r="D313" s="113">
        <v>45740</v>
      </c>
      <c r="E313" s="102" t="s">
        <v>161</v>
      </c>
      <c r="F313" s="112">
        <v>0</v>
      </c>
      <c r="I313" s="89" t="s">
        <v>110</v>
      </c>
      <c r="J313" s="89" t="s">
        <v>162</v>
      </c>
      <c r="K313" s="94">
        <v>45740</v>
      </c>
      <c r="L313" s="95" t="s">
        <v>161</v>
      </c>
      <c r="M313" s="89">
        <v>0</v>
      </c>
      <c r="P313" s="89" t="s">
        <v>110</v>
      </c>
      <c r="Q313" s="89" t="s">
        <v>162</v>
      </c>
      <c r="R313" s="94">
        <v>45740</v>
      </c>
      <c r="S313" s="95" t="s">
        <v>161</v>
      </c>
      <c r="T313" s="89">
        <v>22</v>
      </c>
      <c r="W313" s="89" t="s">
        <v>110</v>
      </c>
      <c r="X313" s="89" t="s">
        <v>162</v>
      </c>
      <c r="Y313" s="94">
        <v>45740</v>
      </c>
      <c r="Z313" s="95" t="s">
        <v>161</v>
      </c>
      <c r="AA313" s="89">
        <v>0</v>
      </c>
    </row>
    <row r="314" spans="2:27" s="88" customFormat="1" x14ac:dyDescent="0.3">
      <c r="B314" s="89" t="s">
        <v>110</v>
      </c>
      <c r="C314" s="89" t="s">
        <v>162</v>
      </c>
      <c r="D314" s="94">
        <v>45741</v>
      </c>
      <c r="E314" s="95" t="s">
        <v>93</v>
      </c>
      <c r="F314" s="89">
        <v>0</v>
      </c>
      <c r="I314" s="89" t="s">
        <v>110</v>
      </c>
      <c r="J314" s="89" t="s">
        <v>162</v>
      </c>
      <c r="K314" s="94">
        <v>45741</v>
      </c>
      <c r="L314" s="95" t="s">
        <v>93</v>
      </c>
      <c r="M314" s="89">
        <v>45</v>
      </c>
      <c r="P314" s="89" t="s">
        <v>110</v>
      </c>
      <c r="Q314" s="89" t="s">
        <v>162</v>
      </c>
      <c r="R314" s="94">
        <v>45741</v>
      </c>
      <c r="S314" s="95" t="s">
        <v>93</v>
      </c>
      <c r="T314" s="89">
        <v>8</v>
      </c>
      <c r="W314" s="89" t="s">
        <v>110</v>
      </c>
      <c r="X314" s="89" t="s">
        <v>162</v>
      </c>
      <c r="Y314" s="94">
        <v>45741</v>
      </c>
      <c r="Z314" s="95" t="s">
        <v>93</v>
      </c>
      <c r="AA314" s="89">
        <v>0</v>
      </c>
    </row>
    <row r="315" spans="2:27" s="88" customFormat="1" x14ac:dyDescent="0.3">
      <c r="B315" s="89" t="s">
        <v>110</v>
      </c>
      <c r="C315" s="89" t="s">
        <v>162</v>
      </c>
      <c r="D315" s="94">
        <v>45741</v>
      </c>
      <c r="E315" s="95" t="s">
        <v>17</v>
      </c>
      <c r="F315" s="89">
        <v>0</v>
      </c>
      <c r="I315" s="89" t="s">
        <v>110</v>
      </c>
      <c r="J315" s="89" t="s">
        <v>162</v>
      </c>
      <c r="K315" s="94">
        <v>45741</v>
      </c>
      <c r="L315" s="95" t="s">
        <v>17</v>
      </c>
      <c r="M315" s="89">
        <v>0</v>
      </c>
      <c r="P315" s="89" t="s">
        <v>110</v>
      </c>
      <c r="Q315" s="89" t="s">
        <v>162</v>
      </c>
      <c r="R315" s="94">
        <v>45741</v>
      </c>
      <c r="S315" s="95" t="s">
        <v>17</v>
      </c>
      <c r="T315" s="89">
        <v>0</v>
      </c>
      <c r="W315" s="89" t="s">
        <v>110</v>
      </c>
      <c r="X315" s="89" t="s">
        <v>162</v>
      </c>
      <c r="Y315" s="94">
        <v>45741</v>
      </c>
      <c r="Z315" s="95" t="s">
        <v>17</v>
      </c>
      <c r="AA315" s="89">
        <v>0</v>
      </c>
    </row>
    <row r="316" spans="2:27" s="88" customFormat="1" x14ac:dyDescent="0.3">
      <c r="B316" s="89" t="s">
        <v>110</v>
      </c>
      <c r="C316" s="89" t="s">
        <v>162</v>
      </c>
      <c r="D316" s="94">
        <v>45741</v>
      </c>
      <c r="E316" s="95" t="s">
        <v>92</v>
      </c>
      <c r="F316" s="89">
        <v>0</v>
      </c>
      <c r="I316" s="89" t="s">
        <v>110</v>
      </c>
      <c r="J316" s="89" t="s">
        <v>162</v>
      </c>
      <c r="K316" s="94">
        <v>45741</v>
      </c>
      <c r="L316" s="95" t="s">
        <v>92</v>
      </c>
      <c r="M316" s="89">
        <v>0</v>
      </c>
      <c r="P316" s="89" t="s">
        <v>110</v>
      </c>
      <c r="Q316" s="89" t="s">
        <v>162</v>
      </c>
      <c r="R316" s="94">
        <v>45741</v>
      </c>
      <c r="S316" s="95" t="s">
        <v>92</v>
      </c>
      <c r="T316" s="89">
        <v>0</v>
      </c>
      <c r="W316" s="89" t="s">
        <v>110</v>
      </c>
      <c r="X316" s="89" t="s">
        <v>162</v>
      </c>
      <c r="Y316" s="94">
        <v>45741</v>
      </c>
      <c r="Z316" s="95" t="s">
        <v>92</v>
      </c>
      <c r="AA316" s="89">
        <v>0</v>
      </c>
    </row>
    <row r="317" spans="2:27" s="88" customFormat="1" x14ac:dyDescent="0.3">
      <c r="B317" s="89" t="s">
        <v>110</v>
      </c>
      <c r="C317" s="89" t="s">
        <v>162</v>
      </c>
      <c r="D317" s="94">
        <v>45741</v>
      </c>
      <c r="E317" s="95" t="s">
        <v>16</v>
      </c>
      <c r="F317" s="89">
        <v>0</v>
      </c>
      <c r="I317" s="89" t="s">
        <v>110</v>
      </c>
      <c r="J317" s="89" t="s">
        <v>162</v>
      </c>
      <c r="K317" s="94">
        <v>45741</v>
      </c>
      <c r="L317" s="95" t="s">
        <v>16</v>
      </c>
      <c r="M317" s="89">
        <v>0</v>
      </c>
      <c r="P317" s="89" t="s">
        <v>110</v>
      </c>
      <c r="Q317" s="89" t="s">
        <v>162</v>
      </c>
      <c r="R317" s="94">
        <v>45741</v>
      </c>
      <c r="S317" s="95" t="s">
        <v>16</v>
      </c>
      <c r="T317" s="89">
        <v>0</v>
      </c>
      <c r="W317" s="89" t="s">
        <v>110</v>
      </c>
      <c r="X317" s="89" t="s">
        <v>162</v>
      </c>
      <c r="Y317" s="94">
        <v>45741</v>
      </c>
      <c r="Z317" s="95" t="s">
        <v>16</v>
      </c>
      <c r="AA317" s="89">
        <v>0</v>
      </c>
    </row>
    <row r="318" spans="2:27" s="88" customFormat="1" x14ac:dyDescent="0.3">
      <c r="B318" s="89" t="s">
        <v>110</v>
      </c>
      <c r="C318" s="89" t="s">
        <v>162</v>
      </c>
      <c r="D318" s="94">
        <v>45741</v>
      </c>
      <c r="E318" s="95" t="s">
        <v>20</v>
      </c>
      <c r="F318" s="89">
        <v>0</v>
      </c>
      <c r="I318" s="89" t="s">
        <v>110</v>
      </c>
      <c r="J318" s="89" t="s">
        <v>162</v>
      </c>
      <c r="K318" s="94">
        <v>45741</v>
      </c>
      <c r="L318" s="95" t="s">
        <v>20</v>
      </c>
      <c r="M318" s="89">
        <v>0</v>
      </c>
      <c r="P318" s="89" t="s">
        <v>110</v>
      </c>
      <c r="Q318" s="89" t="s">
        <v>162</v>
      </c>
      <c r="R318" s="94">
        <v>45741</v>
      </c>
      <c r="S318" s="95" t="s">
        <v>20</v>
      </c>
      <c r="T318" s="89">
        <v>0</v>
      </c>
      <c r="W318" s="89" t="s">
        <v>110</v>
      </c>
      <c r="X318" s="89" t="s">
        <v>162</v>
      </c>
      <c r="Y318" s="94">
        <v>45741</v>
      </c>
      <c r="Z318" s="95" t="s">
        <v>20</v>
      </c>
      <c r="AA318" s="89">
        <v>0</v>
      </c>
    </row>
    <row r="319" spans="2:27" s="88" customFormat="1" x14ac:dyDescent="0.3">
      <c r="B319" s="89" t="s">
        <v>110</v>
      </c>
      <c r="C319" s="89" t="s">
        <v>162</v>
      </c>
      <c r="D319" s="94">
        <v>45741</v>
      </c>
      <c r="E319" s="95" t="s">
        <v>95</v>
      </c>
      <c r="F319" s="89">
        <v>0</v>
      </c>
      <c r="I319" s="89" t="s">
        <v>110</v>
      </c>
      <c r="J319" s="89" t="s">
        <v>162</v>
      </c>
      <c r="K319" s="94">
        <v>45741</v>
      </c>
      <c r="L319" s="95" t="s">
        <v>95</v>
      </c>
      <c r="M319" s="89">
        <v>0</v>
      </c>
      <c r="P319" s="89" t="s">
        <v>110</v>
      </c>
      <c r="Q319" s="89" t="s">
        <v>162</v>
      </c>
      <c r="R319" s="94">
        <v>45741</v>
      </c>
      <c r="S319" s="95" t="s">
        <v>95</v>
      </c>
      <c r="T319" s="89">
        <v>0</v>
      </c>
      <c r="W319" s="89" t="s">
        <v>110</v>
      </c>
      <c r="X319" s="89" t="s">
        <v>162</v>
      </c>
      <c r="Y319" s="94">
        <v>45741</v>
      </c>
      <c r="Z319" s="95" t="s">
        <v>95</v>
      </c>
      <c r="AA319" s="89">
        <v>0</v>
      </c>
    </row>
    <row r="320" spans="2:27" s="88" customFormat="1" x14ac:dyDescent="0.3">
      <c r="B320" s="89" t="s">
        <v>110</v>
      </c>
      <c r="C320" s="89" t="s">
        <v>162</v>
      </c>
      <c r="D320" s="94">
        <v>45741</v>
      </c>
      <c r="E320" s="95" t="s">
        <v>100</v>
      </c>
      <c r="F320" s="89">
        <v>0</v>
      </c>
      <c r="I320" s="89" t="s">
        <v>110</v>
      </c>
      <c r="J320" s="89" t="s">
        <v>162</v>
      </c>
      <c r="K320" s="94">
        <v>45741</v>
      </c>
      <c r="L320" s="95" t="s">
        <v>100</v>
      </c>
      <c r="M320" s="89">
        <v>0</v>
      </c>
      <c r="P320" s="89" t="s">
        <v>110</v>
      </c>
      <c r="Q320" s="89" t="s">
        <v>162</v>
      </c>
      <c r="R320" s="94">
        <v>45741</v>
      </c>
      <c r="S320" s="95" t="s">
        <v>100</v>
      </c>
      <c r="T320" s="89">
        <v>0</v>
      </c>
      <c r="W320" s="89" t="s">
        <v>110</v>
      </c>
      <c r="X320" s="89" t="s">
        <v>162</v>
      </c>
      <c r="Y320" s="94">
        <v>45741</v>
      </c>
      <c r="Z320" s="95" t="s">
        <v>100</v>
      </c>
      <c r="AA320" s="89">
        <v>0</v>
      </c>
    </row>
    <row r="321" spans="2:27" s="88" customFormat="1" x14ac:dyDescent="0.3">
      <c r="B321" s="89" t="s">
        <v>110</v>
      </c>
      <c r="C321" s="89" t="s">
        <v>162</v>
      </c>
      <c r="D321" s="94">
        <v>45741</v>
      </c>
      <c r="E321" s="95" t="s">
        <v>103</v>
      </c>
      <c r="F321" s="89">
        <v>0</v>
      </c>
      <c r="I321" s="89" t="s">
        <v>110</v>
      </c>
      <c r="J321" s="89" t="s">
        <v>162</v>
      </c>
      <c r="K321" s="94">
        <v>45741</v>
      </c>
      <c r="L321" s="95" t="s">
        <v>103</v>
      </c>
      <c r="M321" s="89">
        <v>0</v>
      </c>
      <c r="P321" s="89" t="s">
        <v>110</v>
      </c>
      <c r="Q321" s="89" t="s">
        <v>162</v>
      </c>
      <c r="R321" s="94">
        <v>45741</v>
      </c>
      <c r="S321" s="95" t="s">
        <v>103</v>
      </c>
      <c r="T321" s="89">
        <v>0</v>
      </c>
      <c r="W321" s="89" t="s">
        <v>110</v>
      </c>
      <c r="X321" s="89" t="s">
        <v>162</v>
      </c>
      <c r="Y321" s="94">
        <v>45741</v>
      </c>
      <c r="Z321" s="95" t="s">
        <v>103</v>
      </c>
      <c r="AA321" s="89">
        <v>0</v>
      </c>
    </row>
    <row r="322" spans="2:27" s="88" customFormat="1" x14ac:dyDescent="0.3">
      <c r="B322" s="89" t="s">
        <v>110</v>
      </c>
      <c r="C322" s="89" t="s">
        <v>162</v>
      </c>
      <c r="D322" s="94">
        <v>45741</v>
      </c>
      <c r="E322" s="95" t="s">
        <v>97</v>
      </c>
      <c r="F322" s="89">
        <v>0</v>
      </c>
      <c r="I322" s="89" t="s">
        <v>110</v>
      </c>
      <c r="J322" s="89" t="s">
        <v>162</v>
      </c>
      <c r="K322" s="94">
        <v>45741</v>
      </c>
      <c r="L322" s="95" t="s">
        <v>97</v>
      </c>
      <c r="M322" s="89">
        <v>0</v>
      </c>
      <c r="P322" s="89" t="s">
        <v>110</v>
      </c>
      <c r="Q322" s="89" t="s">
        <v>162</v>
      </c>
      <c r="R322" s="94">
        <v>45741</v>
      </c>
      <c r="S322" s="95" t="s">
        <v>97</v>
      </c>
      <c r="T322" s="89">
        <v>0</v>
      </c>
      <c r="W322" s="89" t="s">
        <v>110</v>
      </c>
      <c r="X322" s="89" t="s">
        <v>162</v>
      </c>
      <c r="Y322" s="94">
        <v>45741</v>
      </c>
      <c r="Z322" s="95" t="s">
        <v>97</v>
      </c>
      <c r="AA322" s="89">
        <v>0</v>
      </c>
    </row>
    <row r="323" spans="2:27" s="88" customFormat="1" x14ac:dyDescent="0.3">
      <c r="B323" s="89" t="s">
        <v>110</v>
      </c>
      <c r="C323" s="89" t="s">
        <v>162</v>
      </c>
      <c r="D323" s="94">
        <v>45741</v>
      </c>
      <c r="E323" s="95" t="s">
        <v>96</v>
      </c>
      <c r="F323" s="89">
        <v>0</v>
      </c>
      <c r="I323" s="89" t="s">
        <v>110</v>
      </c>
      <c r="J323" s="89" t="s">
        <v>162</v>
      </c>
      <c r="K323" s="94">
        <v>45741</v>
      </c>
      <c r="L323" s="95" t="s">
        <v>96</v>
      </c>
      <c r="M323" s="89">
        <v>0</v>
      </c>
      <c r="P323" s="89" t="s">
        <v>110</v>
      </c>
      <c r="Q323" s="89" t="s">
        <v>162</v>
      </c>
      <c r="R323" s="94">
        <v>45741</v>
      </c>
      <c r="S323" s="95" t="s">
        <v>96</v>
      </c>
      <c r="T323" s="89">
        <v>0</v>
      </c>
      <c r="W323" s="89" t="s">
        <v>110</v>
      </c>
      <c r="X323" s="89" t="s">
        <v>162</v>
      </c>
      <c r="Y323" s="94">
        <v>45741</v>
      </c>
      <c r="Z323" s="95" t="s">
        <v>96</v>
      </c>
      <c r="AA323" s="89">
        <v>0</v>
      </c>
    </row>
    <row r="324" spans="2:27" s="88" customFormat="1" x14ac:dyDescent="0.3">
      <c r="B324" s="112" t="s">
        <v>110</v>
      </c>
      <c r="C324" s="112" t="s">
        <v>162</v>
      </c>
      <c r="D324" s="94">
        <v>45741</v>
      </c>
      <c r="E324" s="102" t="s">
        <v>161</v>
      </c>
      <c r="F324" s="112">
        <v>67</v>
      </c>
      <c r="I324" s="89" t="s">
        <v>110</v>
      </c>
      <c r="J324" s="89" t="s">
        <v>162</v>
      </c>
      <c r="K324" s="94">
        <v>45741</v>
      </c>
      <c r="L324" s="95" t="s">
        <v>161</v>
      </c>
      <c r="M324" s="89">
        <v>0</v>
      </c>
      <c r="P324" s="89" t="s">
        <v>110</v>
      </c>
      <c r="Q324" s="89" t="s">
        <v>162</v>
      </c>
      <c r="R324" s="94">
        <v>45741</v>
      </c>
      <c r="S324" s="95" t="s">
        <v>161</v>
      </c>
      <c r="T324" s="89">
        <v>0</v>
      </c>
      <c r="W324" s="89" t="s">
        <v>110</v>
      </c>
      <c r="X324" s="89" t="s">
        <v>162</v>
      </c>
      <c r="Y324" s="94">
        <v>45741</v>
      </c>
      <c r="Z324" s="95" t="s">
        <v>161</v>
      </c>
      <c r="AA324" s="89">
        <v>10</v>
      </c>
    </row>
    <row r="325" spans="2:27" s="88" customFormat="1" x14ac:dyDescent="0.3">
      <c r="B325" s="89" t="s">
        <v>110</v>
      </c>
      <c r="C325" s="89" t="s">
        <v>162</v>
      </c>
      <c r="D325" s="94">
        <v>45742</v>
      </c>
      <c r="E325" s="95" t="s">
        <v>93</v>
      </c>
      <c r="F325" s="89">
        <v>0</v>
      </c>
      <c r="I325" s="89" t="s">
        <v>110</v>
      </c>
      <c r="J325" s="89" t="s">
        <v>162</v>
      </c>
      <c r="K325" s="94">
        <v>45742</v>
      </c>
      <c r="L325" s="95" t="s">
        <v>93</v>
      </c>
      <c r="M325" s="89">
        <v>0</v>
      </c>
      <c r="P325" s="89" t="s">
        <v>110</v>
      </c>
      <c r="Q325" s="89" t="s">
        <v>162</v>
      </c>
      <c r="R325" s="94">
        <v>45742</v>
      </c>
      <c r="S325" s="95" t="s">
        <v>93</v>
      </c>
      <c r="T325" s="89">
        <v>0</v>
      </c>
      <c r="W325" s="89" t="s">
        <v>110</v>
      </c>
      <c r="X325" s="89" t="s">
        <v>162</v>
      </c>
      <c r="Y325" s="94">
        <v>45742</v>
      </c>
      <c r="Z325" s="95" t="s">
        <v>93</v>
      </c>
      <c r="AA325" s="89">
        <v>0</v>
      </c>
    </row>
    <row r="326" spans="2:27" s="88" customFormat="1" x14ac:dyDescent="0.3">
      <c r="B326" s="89" t="s">
        <v>110</v>
      </c>
      <c r="C326" s="89" t="s">
        <v>162</v>
      </c>
      <c r="D326" s="94">
        <v>45742</v>
      </c>
      <c r="E326" s="95" t="s">
        <v>17</v>
      </c>
      <c r="F326" s="89">
        <v>0</v>
      </c>
      <c r="I326" s="89" t="s">
        <v>110</v>
      </c>
      <c r="J326" s="89" t="s">
        <v>162</v>
      </c>
      <c r="K326" s="94">
        <v>45742</v>
      </c>
      <c r="L326" s="95" t="s">
        <v>17</v>
      </c>
      <c r="M326" s="89">
        <v>0</v>
      </c>
      <c r="P326" s="89" t="s">
        <v>110</v>
      </c>
      <c r="Q326" s="89" t="s">
        <v>162</v>
      </c>
      <c r="R326" s="94">
        <v>45742</v>
      </c>
      <c r="S326" s="95" t="s">
        <v>17</v>
      </c>
      <c r="T326" s="89">
        <v>0</v>
      </c>
      <c r="W326" s="89" t="s">
        <v>110</v>
      </c>
      <c r="X326" s="89" t="s">
        <v>162</v>
      </c>
      <c r="Y326" s="94">
        <v>45742</v>
      </c>
      <c r="Z326" s="95" t="s">
        <v>17</v>
      </c>
      <c r="AA326" s="89">
        <v>0</v>
      </c>
    </row>
    <row r="327" spans="2:27" s="88" customFormat="1" x14ac:dyDescent="0.3">
      <c r="B327" s="89" t="s">
        <v>110</v>
      </c>
      <c r="C327" s="89" t="s">
        <v>162</v>
      </c>
      <c r="D327" s="94">
        <v>45742</v>
      </c>
      <c r="E327" s="95" t="s">
        <v>92</v>
      </c>
      <c r="F327" s="89">
        <v>0</v>
      </c>
      <c r="I327" s="89" t="s">
        <v>110</v>
      </c>
      <c r="J327" s="89" t="s">
        <v>162</v>
      </c>
      <c r="K327" s="94">
        <v>45742</v>
      </c>
      <c r="L327" s="95" t="s">
        <v>92</v>
      </c>
      <c r="M327" s="89">
        <v>0</v>
      </c>
      <c r="P327" s="89" t="s">
        <v>110</v>
      </c>
      <c r="Q327" s="89" t="s">
        <v>162</v>
      </c>
      <c r="R327" s="94">
        <v>45742</v>
      </c>
      <c r="S327" s="95" t="s">
        <v>92</v>
      </c>
      <c r="T327" s="89">
        <v>0</v>
      </c>
      <c r="W327" s="89" t="s">
        <v>110</v>
      </c>
      <c r="X327" s="89" t="s">
        <v>162</v>
      </c>
      <c r="Y327" s="94">
        <v>45742</v>
      </c>
      <c r="Z327" s="95" t="s">
        <v>92</v>
      </c>
      <c r="AA327" s="89">
        <v>0</v>
      </c>
    </row>
    <row r="328" spans="2:27" s="88" customFormat="1" x14ac:dyDescent="0.3">
      <c r="B328" s="89" t="s">
        <v>110</v>
      </c>
      <c r="C328" s="89" t="s">
        <v>162</v>
      </c>
      <c r="D328" s="94">
        <v>45742</v>
      </c>
      <c r="E328" s="95" t="s">
        <v>16</v>
      </c>
      <c r="F328" s="89">
        <v>0</v>
      </c>
      <c r="I328" s="89" t="s">
        <v>110</v>
      </c>
      <c r="J328" s="89" t="s">
        <v>162</v>
      </c>
      <c r="K328" s="94">
        <v>45742</v>
      </c>
      <c r="L328" s="95" t="s">
        <v>16</v>
      </c>
      <c r="M328" s="89">
        <v>0</v>
      </c>
      <c r="P328" s="89" t="s">
        <v>110</v>
      </c>
      <c r="Q328" s="89" t="s">
        <v>162</v>
      </c>
      <c r="R328" s="94">
        <v>45742</v>
      </c>
      <c r="S328" s="95" t="s">
        <v>16</v>
      </c>
      <c r="T328" s="89">
        <v>0</v>
      </c>
      <c r="W328" s="89" t="s">
        <v>110</v>
      </c>
      <c r="X328" s="89" t="s">
        <v>162</v>
      </c>
      <c r="Y328" s="94">
        <v>45742</v>
      </c>
      <c r="Z328" s="95" t="s">
        <v>16</v>
      </c>
      <c r="AA328" s="89">
        <v>0</v>
      </c>
    </row>
    <row r="329" spans="2:27" s="88" customFormat="1" x14ac:dyDescent="0.3">
      <c r="B329" s="89" t="s">
        <v>110</v>
      </c>
      <c r="C329" s="89" t="s">
        <v>162</v>
      </c>
      <c r="D329" s="94">
        <v>45742</v>
      </c>
      <c r="E329" s="95" t="s">
        <v>20</v>
      </c>
      <c r="F329" s="89">
        <v>0</v>
      </c>
      <c r="I329" s="89" t="s">
        <v>110</v>
      </c>
      <c r="J329" s="89" t="s">
        <v>162</v>
      </c>
      <c r="K329" s="94">
        <v>45742</v>
      </c>
      <c r="L329" s="95" t="s">
        <v>20</v>
      </c>
      <c r="M329" s="89">
        <v>0</v>
      </c>
      <c r="P329" s="89" t="s">
        <v>110</v>
      </c>
      <c r="Q329" s="89" t="s">
        <v>162</v>
      </c>
      <c r="R329" s="94">
        <v>45742</v>
      </c>
      <c r="S329" s="95" t="s">
        <v>20</v>
      </c>
      <c r="T329" s="89">
        <v>0</v>
      </c>
      <c r="W329" s="89" t="s">
        <v>110</v>
      </c>
      <c r="X329" s="89" t="s">
        <v>162</v>
      </c>
      <c r="Y329" s="94">
        <v>45742</v>
      </c>
      <c r="Z329" s="95" t="s">
        <v>20</v>
      </c>
      <c r="AA329" s="89">
        <v>0</v>
      </c>
    </row>
    <row r="330" spans="2:27" s="88" customFormat="1" x14ac:dyDescent="0.3">
      <c r="B330" s="89" t="s">
        <v>110</v>
      </c>
      <c r="C330" s="89" t="s">
        <v>162</v>
      </c>
      <c r="D330" s="94">
        <v>45742</v>
      </c>
      <c r="E330" s="95" t="s">
        <v>95</v>
      </c>
      <c r="F330" s="89">
        <v>0</v>
      </c>
      <c r="I330" s="89" t="s">
        <v>110</v>
      </c>
      <c r="J330" s="89" t="s">
        <v>162</v>
      </c>
      <c r="K330" s="94">
        <v>45742</v>
      </c>
      <c r="L330" s="95" t="s">
        <v>95</v>
      </c>
      <c r="M330" s="89">
        <v>0</v>
      </c>
      <c r="P330" s="89" t="s">
        <v>110</v>
      </c>
      <c r="Q330" s="89" t="s">
        <v>162</v>
      </c>
      <c r="R330" s="94">
        <v>45742</v>
      </c>
      <c r="S330" s="95" t="s">
        <v>95</v>
      </c>
      <c r="T330" s="89">
        <v>0</v>
      </c>
      <c r="W330" s="89" t="s">
        <v>110</v>
      </c>
      <c r="X330" s="89" t="s">
        <v>162</v>
      </c>
      <c r="Y330" s="94">
        <v>45742</v>
      </c>
      <c r="Z330" s="95" t="s">
        <v>95</v>
      </c>
      <c r="AA330" s="89">
        <v>0</v>
      </c>
    </row>
    <row r="331" spans="2:27" s="88" customFormat="1" x14ac:dyDescent="0.3">
      <c r="B331" s="89" t="s">
        <v>110</v>
      </c>
      <c r="C331" s="89" t="s">
        <v>162</v>
      </c>
      <c r="D331" s="94">
        <v>45742</v>
      </c>
      <c r="E331" s="95" t="s">
        <v>100</v>
      </c>
      <c r="F331" s="89">
        <v>0</v>
      </c>
      <c r="I331" s="89" t="s">
        <v>110</v>
      </c>
      <c r="J331" s="89" t="s">
        <v>162</v>
      </c>
      <c r="K331" s="94">
        <v>45742</v>
      </c>
      <c r="L331" s="95" t="s">
        <v>100</v>
      </c>
      <c r="M331" s="89">
        <v>0</v>
      </c>
      <c r="P331" s="89" t="s">
        <v>110</v>
      </c>
      <c r="Q331" s="89" t="s">
        <v>162</v>
      </c>
      <c r="R331" s="94">
        <v>45742</v>
      </c>
      <c r="S331" s="95" t="s">
        <v>100</v>
      </c>
      <c r="T331" s="89">
        <v>0</v>
      </c>
      <c r="W331" s="89" t="s">
        <v>110</v>
      </c>
      <c r="X331" s="89" t="s">
        <v>162</v>
      </c>
      <c r="Y331" s="94">
        <v>45742</v>
      </c>
      <c r="Z331" s="95" t="s">
        <v>100</v>
      </c>
      <c r="AA331" s="89">
        <v>0</v>
      </c>
    </row>
    <row r="332" spans="2:27" s="88" customFormat="1" x14ac:dyDescent="0.3">
      <c r="B332" s="89" t="s">
        <v>110</v>
      </c>
      <c r="C332" s="89" t="s">
        <v>162</v>
      </c>
      <c r="D332" s="94">
        <v>45742</v>
      </c>
      <c r="E332" s="95" t="s">
        <v>103</v>
      </c>
      <c r="F332" s="89">
        <v>0</v>
      </c>
      <c r="I332" s="89" t="s">
        <v>110</v>
      </c>
      <c r="J332" s="89" t="s">
        <v>162</v>
      </c>
      <c r="K332" s="94">
        <v>45742</v>
      </c>
      <c r="L332" s="95" t="s">
        <v>103</v>
      </c>
      <c r="M332" s="89">
        <v>0</v>
      </c>
      <c r="P332" s="89" t="s">
        <v>110</v>
      </c>
      <c r="Q332" s="89" t="s">
        <v>162</v>
      </c>
      <c r="R332" s="94">
        <v>45742</v>
      </c>
      <c r="S332" s="95" t="s">
        <v>103</v>
      </c>
      <c r="T332" s="89">
        <v>0</v>
      </c>
      <c r="W332" s="89" t="s">
        <v>110</v>
      </c>
      <c r="X332" s="89" t="s">
        <v>162</v>
      </c>
      <c r="Y332" s="94">
        <v>45742</v>
      </c>
      <c r="Z332" s="95" t="s">
        <v>103</v>
      </c>
      <c r="AA332" s="89">
        <v>0</v>
      </c>
    </row>
    <row r="333" spans="2:27" s="88" customFormat="1" x14ac:dyDescent="0.3">
      <c r="B333" s="89" t="s">
        <v>110</v>
      </c>
      <c r="C333" s="89" t="s">
        <v>162</v>
      </c>
      <c r="D333" s="94">
        <v>45742</v>
      </c>
      <c r="E333" s="95" t="s">
        <v>97</v>
      </c>
      <c r="F333" s="89">
        <v>0</v>
      </c>
      <c r="I333" s="89" t="s">
        <v>110</v>
      </c>
      <c r="J333" s="89" t="s">
        <v>162</v>
      </c>
      <c r="K333" s="94">
        <v>45742</v>
      </c>
      <c r="L333" s="95" t="s">
        <v>97</v>
      </c>
      <c r="M333" s="89">
        <v>0</v>
      </c>
      <c r="P333" s="89" t="s">
        <v>110</v>
      </c>
      <c r="Q333" s="89" t="s">
        <v>162</v>
      </c>
      <c r="R333" s="94">
        <v>45742</v>
      </c>
      <c r="S333" s="95" t="s">
        <v>97</v>
      </c>
      <c r="T333" s="89">
        <v>0</v>
      </c>
      <c r="W333" s="89" t="s">
        <v>110</v>
      </c>
      <c r="X333" s="89" t="s">
        <v>162</v>
      </c>
      <c r="Y333" s="94">
        <v>45742</v>
      </c>
      <c r="Z333" s="95" t="s">
        <v>97</v>
      </c>
      <c r="AA333" s="89">
        <v>0</v>
      </c>
    </row>
    <row r="334" spans="2:27" s="88" customFormat="1" x14ac:dyDescent="0.3">
      <c r="B334" s="89" t="s">
        <v>110</v>
      </c>
      <c r="C334" s="89" t="s">
        <v>162</v>
      </c>
      <c r="D334" s="94">
        <v>45742</v>
      </c>
      <c r="E334" s="95" t="s">
        <v>96</v>
      </c>
      <c r="F334" s="89">
        <v>0</v>
      </c>
      <c r="I334" s="89" t="s">
        <v>110</v>
      </c>
      <c r="J334" s="89" t="s">
        <v>162</v>
      </c>
      <c r="K334" s="94">
        <v>45742</v>
      </c>
      <c r="L334" s="95" t="s">
        <v>96</v>
      </c>
      <c r="M334" s="89">
        <v>0</v>
      </c>
      <c r="P334" s="89" t="s">
        <v>110</v>
      </c>
      <c r="Q334" s="89" t="s">
        <v>162</v>
      </c>
      <c r="R334" s="94">
        <v>45742</v>
      </c>
      <c r="S334" s="95" t="s">
        <v>96</v>
      </c>
      <c r="T334" s="89">
        <v>0</v>
      </c>
      <c r="W334" s="89" t="s">
        <v>110</v>
      </c>
      <c r="X334" s="89" t="s">
        <v>162</v>
      </c>
      <c r="Y334" s="94">
        <v>45742</v>
      </c>
      <c r="Z334" s="95" t="s">
        <v>96</v>
      </c>
      <c r="AA334" s="89">
        <v>0</v>
      </c>
    </row>
    <row r="335" spans="2:27" s="88" customFormat="1" x14ac:dyDescent="0.3">
      <c r="B335" s="112" t="s">
        <v>110</v>
      </c>
      <c r="C335" s="112" t="s">
        <v>162</v>
      </c>
      <c r="D335" s="94">
        <v>45742</v>
      </c>
      <c r="E335" s="102" t="s">
        <v>161</v>
      </c>
      <c r="F335" s="112">
        <v>100</v>
      </c>
      <c r="I335" s="89" t="s">
        <v>110</v>
      </c>
      <c r="J335" s="89" t="s">
        <v>162</v>
      </c>
      <c r="K335" s="94">
        <v>45742</v>
      </c>
      <c r="L335" s="95" t="s">
        <v>161</v>
      </c>
      <c r="M335" s="89">
        <v>10</v>
      </c>
      <c r="P335" s="89" t="s">
        <v>110</v>
      </c>
      <c r="Q335" s="89" t="s">
        <v>162</v>
      </c>
      <c r="R335" s="94">
        <v>45742</v>
      </c>
      <c r="S335" s="95" t="s">
        <v>161</v>
      </c>
      <c r="T335" s="89">
        <v>25</v>
      </c>
      <c r="W335" s="89" t="s">
        <v>110</v>
      </c>
      <c r="X335" s="89" t="s">
        <v>162</v>
      </c>
      <c r="Y335" s="94">
        <v>45742</v>
      </c>
      <c r="Z335" s="95" t="s">
        <v>161</v>
      </c>
      <c r="AA335" s="89">
        <v>7</v>
      </c>
    </row>
    <row r="336" spans="2:27" s="88" customFormat="1" x14ac:dyDescent="0.3">
      <c r="B336" s="89" t="s">
        <v>110</v>
      </c>
      <c r="C336" s="89" t="s">
        <v>162</v>
      </c>
      <c r="D336" s="94">
        <v>45743</v>
      </c>
      <c r="E336" s="95" t="s">
        <v>93</v>
      </c>
      <c r="F336" s="89">
        <v>0</v>
      </c>
      <c r="I336" s="89" t="s">
        <v>110</v>
      </c>
      <c r="J336" s="89" t="s">
        <v>162</v>
      </c>
      <c r="K336" s="94">
        <v>45743</v>
      </c>
      <c r="L336" s="95" t="s">
        <v>93</v>
      </c>
      <c r="M336" s="89">
        <v>0</v>
      </c>
      <c r="P336" s="89" t="s">
        <v>110</v>
      </c>
      <c r="Q336" s="89" t="s">
        <v>162</v>
      </c>
      <c r="R336" s="94">
        <v>45743</v>
      </c>
      <c r="S336" s="95" t="s">
        <v>93</v>
      </c>
      <c r="T336" s="89">
        <v>0</v>
      </c>
      <c r="W336" s="89" t="s">
        <v>110</v>
      </c>
      <c r="X336" s="89" t="s">
        <v>162</v>
      </c>
      <c r="Y336" s="94">
        <v>45743</v>
      </c>
      <c r="Z336" s="95" t="s">
        <v>93</v>
      </c>
      <c r="AA336" s="89">
        <v>0</v>
      </c>
    </row>
    <row r="337" spans="2:27" s="88" customFormat="1" x14ac:dyDescent="0.3">
      <c r="B337" s="89" t="s">
        <v>110</v>
      </c>
      <c r="C337" s="89" t="s">
        <v>162</v>
      </c>
      <c r="D337" s="94">
        <v>45743</v>
      </c>
      <c r="E337" s="95" t="s">
        <v>17</v>
      </c>
      <c r="F337" s="89">
        <v>0</v>
      </c>
      <c r="I337" s="89" t="s">
        <v>110</v>
      </c>
      <c r="J337" s="89" t="s">
        <v>162</v>
      </c>
      <c r="K337" s="94">
        <v>45743</v>
      </c>
      <c r="L337" s="95" t="s">
        <v>17</v>
      </c>
      <c r="M337" s="89">
        <v>0</v>
      </c>
      <c r="P337" s="89" t="s">
        <v>110</v>
      </c>
      <c r="Q337" s="89" t="s">
        <v>162</v>
      </c>
      <c r="R337" s="94">
        <v>45743</v>
      </c>
      <c r="S337" s="95" t="s">
        <v>17</v>
      </c>
      <c r="T337" s="89">
        <v>0</v>
      </c>
      <c r="W337" s="89" t="s">
        <v>110</v>
      </c>
      <c r="X337" s="89" t="s">
        <v>162</v>
      </c>
      <c r="Y337" s="94">
        <v>45743</v>
      </c>
      <c r="Z337" s="95" t="s">
        <v>17</v>
      </c>
      <c r="AA337" s="89">
        <v>0</v>
      </c>
    </row>
    <row r="338" spans="2:27" s="88" customFormat="1" x14ac:dyDescent="0.3">
      <c r="B338" s="89" t="s">
        <v>110</v>
      </c>
      <c r="C338" s="89" t="s">
        <v>162</v>
      </c>
      <c r="D338" s="94">
        <v>45743</v>
      </c>
      <c r="E338" s="95" t="s">
        <v>92</v>
      </c>
      <c r="F338" s="89">
        <v>0</v>
      </c>
      <c r="I338" s="89" t="s">
        <v>110</v>
      </c>
      <c r="J338" s="89" t="s">
        <v>162</v>
      </c>
      <c r="K338" s="94">
        <v>45743</v>
      </c>
      <c r="L338" s="95" t="s">
        <v>92</v>
      </c>
      <c r="M338" s="89">
        <v>0</v>
      </c>
      <c r="P338" s="89" t="s">
        <v>110</v>
      </c>
      <c r="Q338" s="89" t="s">
        <v>162</v>
      </c>
      <c r="R338" s="94">
        <v>45743</v>
      </c>
      <c r="S338" s="95" t="s">
        <v>92</v>
      </c>
      <c r="T338" s="89">
        <v>0</v>
      </c>
      <c r="W338" s="89" t="s">
        <v>110</v>
      </c>
      <c r="X338" s="89" t="s">
        <v>162</v>
      </c>
      <c r="Y338" s="94">
        <v>45743</v>
      </c>
      <c r="Z338" s="95" t="s">
        <v>92</v>
      </c>
      <c r="AA338" s="89">
        <v>0</v>
      </c>
    </row>
    <row r="339" spans="2:27" s="88" customFormat="1" x14ac:dyDescent="0.3">
      <c r="B339" s="89" t="s">
        <v>110</v>
      </c>
      <c r="C339" s="89" t="s">
        <v>162</v>
      </c>
      <c r="D339" s="94">
        <v>45743</v>
      </c>
      <c r="E339" s="95" t="s">
        <v>16</v>
      </c>
      <c r="F339" s="89">
        <v>0</v>
      </c>
      <c r="I339" s="89" t="s">
        <v>110</v>
      </c>
      <c r="J339" s="89" t="s">
        <v>162</v>
      </c>
      <c r="K339" s="94">
        <v>45743</v>
      </c>
      <c r="L339" s="95" t="s">
        <v>16</v>
      </c>
      <c r="M339" s="89">
        <v>0</v>
      </c>
      <c r="P339" s="89" t="s">
        <v>110</v>
      </c>
      <c r="Q339" s="89" t="s">
        <v>162</v>
      </c>
      <c r="R339" s="94">
        <v>45743</v>
      </c>
      <c r="S339" s="95" t="s">
        <v>16</v>
      </c>
      <c r="T339" s="89">
        <v>0</v>
      </c>
      <c r="W339" s="89" t="s">
        <v>110</v>
      </c>
      <c r="X339" s="89" t="s">
        <v>162</v>
      </c>
      <c r="Y339" s="94">
        <v>45743</v>
      </c>
      <c r="Z339" s="95" t="s">
        <v>16</v>
      </c>
      <c r="AA339" s="89">
        <v>0</v>
      </c>
    </row>
    <row r="340" spans="2:27" s="88" customFormat="1" x14ac:dyDescent="0.3">
      <c r="B340" s="89" t="s">
        <v>110</v>
      </c>
      <c r="C340" s="89" t="s">
        <v>162</v>
      </c>
      <c r="D340" s="94">
        <v>45743</v>
      </c>
      <c r="E340" s="95" t="s">
        <v>20</v>
      </c>
      <c r="F340" s="89">
        <v>0</v>
      </c>
      <c r="I340" s="89" t="s">
        <v>110</v>
      </c>
      <c r="J340" s="89" t="s">
        <v>162</v>
      </c>
      <c r="K340" s="94">
        <v>45743</v>
      </c>
      <c r="L340" s="95" t="s">
        <v>20</v>
      </c>
      <c r="M340" s="89">
        <v>0</v>
      </c>
      <c r="P340" s="89" t="s">
        <v>110</v>
      </c>
      <c r="Q340" s="89" t="s">
        <v>162</v>
      </c>
      <c r="R340" s="94">
        <v>45743</v>
      </c>
      <c r="S340" s="95" t="s">
        <v>20</v>
      </c>
      <c r="T340" s="89">
        <v>0</v>
      </c>
      <c r="W340" s="89" t="s">
        <v>110</v>
      </c>
      <c r="X340" s="89" t="s">
        <v>162</v>
      </c>
      <c r="Y340" s="94">
        <v>45743</v>
      </c>
      <c r="Z340" s="95" t="s">
        <v>20</v>
      </c>
      <c r="AA340" s="89">
        <v>0</v>
      </c>
    </row>
    <row r="341" spans="2:27" s="88" customFormat="1" x14ac:dyDescent="0.3">
      <c r="B341" s="89" t="s">
        <v>110</v>
      </c>
      <c r="C341" s="89" t="s">
        <v>162</v>
      </c>
      <c r="D341" s="94">
        <v>45743</v>
      </c>
      <c r="E341" s="95" t="s">
        <v>95</v>
      </c>
      <c r="F341" s="89">
        <v>0</v>
      </c>
      <c r="I341" s="89" t="s">
        <v>110</v>
      </c>
      <c r="J341" s="89" t="s">
        <v>162</v>
      </c>
      <c r="K341" s="94">
        <v>45743</v>
      </c>
      <c r="L341" s="95" t="s">
        <v>95</v>
      </c>
      <c r="M341" s="89">
        <v>0</v>
      </c>
      <c r="P341" s="89" t="s">
        <v>110</v>
      </c>
      <c r="Q341" s="89" t="s">
        <v>162</v>
      </c>
      <c r="R341" s="94">
        <v>45743</v>
      </c>
      <c r="S341" s="95" t="s">
        <v>95</v>
      </c>
      <c r="T341" s="89">
        <v>0</v>
      </c>
      <c r="W341" s="89" t="s">
        <v>110</v>
      </c>
      <c r="X341" s="89" t="s">
        <v>162</v>
      </c>
      <c r="Y341" s="94">
        <v>45743</v>
      </c>
      <c r="Z341" s="95" t="s">
        <v>95</v>
      </c>
      <c r="AA341" s="89">
        <v>0</v>
      </c>
    </row>
    <row r="342" spans="2:27" s="88" customFormat="1" x14ac:dyDescent="0.3">
      <c r="B342" s="89" t="s">
        <v>110</v>
      </c>
      <c r="C342" s="89" t="s">
        <v>162</v>
      </c>
      <c r="D342" s="94">
        <v>45743</v>
      </c>
      <c r="E342" s="95" t="s">
        <v>100</v>
      </c>
      <c r="F342" s="89">
        <v>0</v>
      </c>
      <c r="I342" s="89" t="s">
        <v>110</v>
      </c>
      <c r="J342" s="89" t="s">
        <v>162</v>
      </c>
      <c r="K342" s="94">
        <v>45743</v>
      </c>
      <c r="L342" s="95" t="s">
        <v>100</v>
      </c>
      <c r="M342" s="89">
        <v>0</v>
      </c>
      <c r="P342" s="89" t="s">
        <v>110</v>
      </c>
      <c r="Q342" s="89" t="s">
        <v>162</v>
      </c>
      <c r="R342" s="94">
        <v>45743</v>
      </c>
      <c r="S342" s="95" t="s">
        <v>100</v>
      </c>
      <c r="T342" s="89">
        <v>0</v>
      </c>
      <c r="W342" s="89" t="s">
        <v>110</v>
      </c>
      <c r="X342" s="89" t="s">
        <v>162</v>
      </c>
      <c r="Y342" s="94">
        <v>45743</v>
      </c>
      <c r="Z342" s="95" t="s">
        <v>100</v>
      </c>
      <c r="AA342" s="89">
        <v>0</v>
      </c>
    </row>
    <row r="343" spans="2:27" s="88" customFormat="1" x14ac:dyDescent="0.3">
      <c r="B343" s="89" t="s">
        <v>110</v>
      </c>
      <c r="C343" s="89" t="s">
        <v>162</v>
      </c>
      <c r="D343" s="94">
        <v>45743</v>
      </c>
      <c r="E343" s="95" t="s">
        <v>103</v>
      </c>
      <c r="F343" s="89">
        <v>0</v>
      </c>
      <c r="I343" s="89" t="s">
        <v>110</v>
      </c>
      <c r="J343" s="89" t="s">
        <v>162</v>
      </c>
      <c r="K343" s="94">
        <v>45743</v>
      </c>
      <c r="L343" s="95" t="s">
        <v>103</v>
      </c>
      <c r="M343" s="89">
        <v>0</v>
      </c>
      <c r="P343" s="89" t="s">
        <v>110</v>
      </c>
      <c r="Q343" s="89" t="s">
        <v>162</v>
      </c>
      <c r="R343" s="94">
        <v>45743</v>
      </c>
      <c r="S343" s="95" t="s">
        <v>103</v>
      </c>
      <c r="T343" s="89">
        <v>0</v>
      </c>
      <c r="W343" s="89" t="s">
        <v>110</v>
      </c>
      <c r="X343" s="89" t="s">
        <v>162</v>
      </c>
      <c r="Y343" s="94">
        <v>45743</v>
      </c>
      <c r="Z343" s="95" t="s">
        <v>103</v>
      </c>
      <c r="AA343" s="89">
        <v>0</v>
      </c>
    </row>
    <row r="344" spans="2:27" s="88" customFormat="1" x14ac:dyDescent="0.3">
      <c r="B344" s="89" t="s">
        <v>110</v>
      </c>
      <c r="C344" s="89" t="s">
        <v>162</v>
      </c>
      <c r="D344" s="94">
        <v>45743</v>
      </c>
      <c r="E344" s="95" t="s">
        <v>97</v>
      </c>
      <c r="F344" s="89">
        <v>0</v>
      </c>
      <c r="I344" s="89" t="s">
        <v>110</v>
      </c>
      <c r="J344" s="89" t="s">
        <v>162</v>
      </c>
      <c r="K344" s="94">
        <v>45743</v>
      </c>
      <c r="L344" s="95" t="s">
        <v>97</v>
      </c>
      <c r="M344" s="89">
        <v>0</v>
      </c>
      <c r="P344" s="89" t="s">
        <v>110</v>
      </c>
      <c r="Q344" s="89" t="s">
        <v>162</v>
      </c>
      <c r="R344" s="94">
        <v>45743</v>
      </c>
      <c r="S344" s="95" t="s">
        <v>97</v>
      </c>
      <c r="T344" s="89">
        <v>0</v>
      </c>
      <c r="W344" s="89" t="s">
        <v>110</v>
      </c>
      <c r="X344" s="89" t="s">
        <v>162</v>
      </c>
      <c r="Y344" s="94">
        <v>45743</v>
      </c>
      <c r="Z344" s="95" t="s">
        <v>97</v>
      </c>
      <c r="AA344" s="89">
        <v>0</v>
      </c>
    </row>
    <row r="345" spans="2:27" s="88" customFormat="1" x14ac:dyDescent="0.3">
      <c r="B345" s="89" t="s">
        <v>110</v>
      </c>
      <c r="C345" s="89" t="s">
        <v>162</v>
      </c>
      <c r="D345" s="94">
        <v>45743</v>
      </c>
      <c r="E345" s="95" t="s">
        <v>96</v>
      </c>
      <c r="F345" s="89">
        <v>0</v>
      </c>
      <c r="I345" s="89" t="s">
        <v>110</v>
      </c>
      <c r="J345" s="89" t="s">
        <v>162</v>
      </c>
      <c r="K345" s="94">
        <v>45743</v>
      </c>
      <c r="L345" s="95" t="s">
        <v>96</v>
      </c>
      <c r="M345" s="89">
        <v>0</v>
      </c>
      <c r="P345" s="89" t="s">
        <v>110</v>
      </c>
      <c r="Q345" s="89" t="s">
        <v>162</v>
      </c>
      <c r="R345" s="94">
        <v>45743</v>
      </c>
      <c r="S345" s="95" t="s">
        <v>96</v>
      </c>
      <c r="T345" s="89">
        <v>0</v>
      </c>
      <c r="W345" s="89" t="s">
        <v>110</v>
      </c>
      <c r="X345" s="89" t="s">
        <v>162</v>
      </c>
      <c r="Y345" s="94">
        <v>45743</v>
      </c>
      <c r="Z345" s="95" t="s">
        <v>96</v>
      </c>
      <c r="AA345" s="89">
        <v>0</v>
      </c>
    </row>
    <row r="346" spans="2:27" s="88" customFormat="1" x14ac:dyDescent="0.3">
      <c r="B346" s="112" t="s">
        <v>110</v>
      </c>
      <c r="C346" s="112" t="s">
        <v>162</v>
      </c>
      <c r="D346" s="94">
        <v>45743</v>
      </c>
      <c r="E346" s="102" t="s">
        <v>161</v>
      </c>
      <c r="F346" s="112">
        <v>43</v>
      </c>
      <c r="I346" s="112" t="s">
        <v>110</v>
      </c>
      <c r="J346" s="112" t="s">
        <v>162</v>
      </c>
      <c r="K346" s="113">
        <v>45743</v>
      </c>
      <c r="L346" s="102" t="s">
        <v>161</v>
      </c>
      <c r="M346" s="112">
        <v>29</v>
      </c>
      <c r="P346" s="112" t="s">
        <v>110</v>
      </c>
      <c r="Q346" s="112" t="s">
        <v>162</v>
      </c>
      <c r="R346" s="113">
        <v>45743</v>
      </c>
      <c r="S346" s="102" t="s">
        <v>161</v>
      </c>
      <c r="T346" s="112">
        <v>4</v>
      </c>
      <c r="W346" s="112" t="s">
        <v>110</v>
      </c>
      <c r="X346" s="112" t="s">
        <v>162</v>
      </c>
      <c r="Y346" s="113">
        <v>45743</v>
      </c>
      <c r="Z346" s="102" t="s">
        <v>161</v>
      </c>
      <c r="AA346" s="112">
        <v>5</v>
      </c>
    </row>
    <row r="347" spans="2:27" s="88" customFormat="1" x14ac:dyDescent="0.3">
      <c r="B347" s="89" t="s">
        <v>110</v>
      </c>
      <c r="C347" s="89" t="s">
        <v>163</v>
      </c>
      <c r="D347" s="94">
        <v>45747</v>
      </c>
      <c r="E347" s="95" t="s">
        <v>93</v>
      </c>
      <c r="F347" s="89">
        <v>0</v>
      </c>
      <c r="I347" s="89" t="s">
        <v>110</v>
      </c>
      <c r="J347" s="89" t="s">
        <v>163</v>
      </c>
      <c r="K347" s="94">
        <v>45747</v>
      </c>
      <c r="L347" s="95" t="s">
        <v>93</v>
      </c>
      <c r="M347" s="89">
        <v>0</v>
      </c>
      <c r="P347" s="89" t="s">
        <v>110</v>
      </c>
      <c r="Q347" s="89" t="s">
        <v>163</v>
      </c>
      <c r="R347" s="94">
        <v>45747</v>
      </c>
      <c r="S347" s="95" t="s">
        <v>93</v>
      </c>
      <c r="T347" s="89">
        <v>0</v>
      </c>
      <c r="W347" s="89" t="s">
        <v>110</v>
      </c>
      <c r="X347" s="89" t="s">
        <v>163</v>
      </c>
      <c r="Y347" s="94">
        <v>45747</v>
      </c>
      <c r="Z347" s="95" t="s">
        <v>93</v>
      </c>
      <c r="AA347" s="89">
        <v>0</v>
      </c>
    </row>
    <row r="348" spans="2:27" s="88" customFormat="1" x14ac:dyDescent="0.3">
      <c r="B348" s="89" t="s">
        <v>110</v>
      </c>
      <c r="C348" s="89" t="s">
        <v>163</v>
      </c>
      <c r="D348" s="94">
        <v>45747</v>
      </c>
      <c r="E348" s="95" t="s">
        <v>17</v>
      </c>
      <c r="F348" s="89">
        <v>0</v>
      </c>
      <c r="I348" s="89" t="s">
        <v>110</v>
      </c>
      <c r="J348" s="89" t="s">
        <v>163</v>
      </c>
      <c r="K348" s="94">
        <v>45747</v>
      </c>
      <c r="L348" s="95" t="s">
        <v>17</v>
      </c>
      <c r="M348" s="89">
        <v>0</v>
      </c>
      <c r="P348" s="89" t="s">
        <v>110</v>
      </c>
      <c r="Q348" s="89" t="s">
        <v>163</v>
      </c>
      <c r="R348" s="94">
        <v>45747</v>
      </c>
      <c r="S348" s="95" t="s">
        <v>17</v>
      </c>
      <c r="T348" s="89">
        <v>0</v>
      </c>
      <c r="W348" s="89" t="s">
        <v>110</v>
      </c>
      <c r="X348" s="89" t="s">
        <v>163</v>
      </c>
      <c r="Y348" s="94">
        <v>45747</v>
      </c>
      <c r="Z348" s="95" t="s">
        <v>17</v>
      </c>
      <c r="AA348" s="89">
        <v>0</v>
      </c>
    </row>
    <row r="349" spans="2:27" s="88" customFormat="1" x14ac:dyDescent="0.3">
      <c r="B349" s="89" t="s">
        <v>110</v>
      </c>
      <c r="C349" s="89" t="s">
        <v>163</v>
      </c>
      <c r="D349" s="94">
        <v>45747</v>
      </c>
      <c r="E349" s="95" t="s">
        <v>92</v>
      </c>
      <c r="F349" s="89">
        <v>0</v>
      </c>
      <c r="I349" s="89" t="s">
        <v>110</v>
      </c>
      <c r="J349" s="89" t="s">
        <v>163</v>
      </c>
      <c r="K349" s="94">
        <v>45747</v>
      </c>
      <c r="L349" s="95" t="s">
        <v>92</v>
      </c>
      <c r="M349" s="89">
        <v>0</v>
      </c>
      <c r="P349" s="89" t="s">
        <v>110</v>
      </c>
      <c r="Q349" s="89" t="s">
        <v>163</v>
      </c>
      <c r="R349" s="94">
        <v>45747</v>
      </c>
      <c r="S349" s="95" t="s">
        <v>92</v>
      </c>
      <c r="T349" s="89">
        <v>0</v>
      </c>
      <c r="W349" s="89" t="s">
        <v>110</v>
      </c>
      <c r="X349" s="89" t="s">
        <v>163</v>
      </c>
      <c r="Y349" s="94">
        <v>45747</v>
      </c>
      <c r="Z349" s="95" t="s">
        <v>92</v>
      </c>
      <c r="AA349" s="89">
        <v>0</v>
      </c>
    </row>
    <row r="350" spans="2:27" s="88" customFormat="1" x14ac:dyDescent="0.3">
      <c r="B350" s="89" t="s">
        <v>110</v>
      </c>
      <c r="C350" s="89" t="s">
        <v>163</v>
      </c>
      <c r="D350" s="94">
        <v>45747</v>
      </c>
      <c r="E350" s="95" t="s">
        <v>16</v>
      </c>
      <c r="F350" s="89">
        <v>0</v>
      </c>
      <c r="I350" s="89" t="s">
        <v>110</v>
      </c>
      <c r="J350" s="89" t="s">
        <v>163</v>
      </c>
      <c r="K350" s="94">
        <v>45747</v>
      </c>
      <c r="L350" s="95" t="s">
        <v>16</v>
      </c>
      <c r="M350" s="89">
        <v>0</v>
      </c>
      <c r="P350" s="89" t="s">
        <v>110</v>
      </c>
      <c r="Q350" s="89" t="s">
        <v>163</v>
      </c>
      <c r="R350" s="94">
        <v>45747</v>
      </c>
      <c r="S350" s="95" t="s">
        <v>16</v>
      </c>
      <c r="T350" s="89">
        <v>0</v>
      </c>
      <c r="W350" s="89" t="s">
        <v>110</v>
      </c>
      <c r="X350" s="89" t="s">
        <v>163</v>
      </c>
      <c r="Y350" s="94">
        <v>45747</v>
      </c>
      <c r="Z350" s="95" t="s">
        <v>16</v>
      </c>
      <c r="AA350" s="89">
        <v>0</v>
      </c>
    </row>
    <row r="351" spans="2:27" s="88" customFormat="1" x14ac:dyDescent="0.3">
      <c r="B351" s="89" t="s">
        <v>110</v>
      </c>
      <c r="C351" s="89" t="s">
        <v>163</v>
      </c>
      <c r="D351" s="94">
        <v>45747</v>
      </c>
      <c r="E351" s="95" t="s">
        <v>20</v>
      </c>
      <c r="F351" s="89">
        <v>0</v>
      </c>
      <c r="I351" s="89" t="s">
        <v>110</v>
      </c>
      <c r="J351" s="89" t="s">
        <v>163</v>
      </c>
      <c r="K351" s="94">
        <v>45747</v>
      </c>
      <c r="L351" s="95" t="s">
        <v>20</v>
      </c>
      <c r="M351" s="89">
        <v>0</v>
      </c>
      <c r="P351" s="89" t="s">
        <v>110</v>
      </c>
      <c r="Q351" s="89" t="s">
        <v>163</v>
      </c>
      <c r="R351" s="94">
        <v>45747</v>
      </c>
      <c r="S351" s="95" t="s">
        <v>20</v>
      </c>
      <c r="T351" s="89">
        <v>0</v>
      </c>
      <c r="W351" s="89" t="s">
        <v>110</v>
      </c>
      <c r="X351" s="89" t="s">
        <v>163</v>
      </c>
      <c r="Y351" s="94">
        <v>45747</v>
      </c>
      <c r="Z351" s="95" t="s">
        <v>20</v>
      </c>
      <c r="AA351" s="89">
        <v>0</v>
      </c>
    </row>
    <row r="352" spans="2:27" s="88" customFormat="1" x14ac:dyDescent="0.3">
      <c r="B352" s="89" t="s">
        <v>110</v>
      </c>
      <c r="C352" s="89" t="s">
        <v>163</v>
      </c>
      <c r="D352" s="94">
        <v>45747</v>
      </c>
      <c r="E352" s="95" t="s">
        <v>95</v>
      </c>
      <c r="F352" s="89">
        <v>0</v>
      </c>
      <c r="I352" s="89" t="s">
        <v>110</v>
      </c>
      <c r="J352" s="89" t="s">
        <v>163</v>
      </c>
      <c r="K352" s="94">
        <v>45747</v>
      </c>
      <c r="L352" s="95" t="s">
        <v>95</v>
      </c>
      <c r="M352" s="89">
        <v>0</v>
      </c>
      <c r="P352" s="89" t="s">
        <v>110</v>
      </c>
      <c r="Q352" s="89" t="s">
        <v>163</v>
      </c>
      <c r="R352" s="94">
        <v>45747</v>
      </c>
      <c r="S352" s="95" t="s">
        <v>95</v>
      </c>
      <c r="T352" s="89">
        <v>0</v>
      </c>
      <c r="W352" s="89" t="s">
        <v>110</v>
      </c>
      <c r="X352" s="89" t="s">
        <v>163</v>
      </c>
      <c r="Y352" s="94">
        <v>45747</v>
      </c>
      <c r="Z352" s="95" t="s">
        <v>95</v>
      </c>
      <c r="AA352" s="89">
        <v>0</v>
      </c>
    </row>
    <row r="353" spans="2:27" s="88" customFormat="1" x14ac:dyDescent="0.3">
      <c r="B353" s="89" t="s">
        <v>110</v>
      </c>
      <c r="C353" s="89" t="s">
        <v>163</v>
      </c>
      <c r="D353" s="94">
        <v>45747</v>
      </c>
      <c r="E353" s="95" t="s">
        <v>100</v>
      </c>
      <c r="F353" s="89">
        <v>0</v>
      </c>
      <c r="I353" s="89" t="s">
        <v>110</v>
      </c>
      <c r="J353" s="89" t="s">
        <v>163</v>
      </c>
      <c r="K353" s="94">
        <v>45747</v>
      </c>
      <c r="L353" s="95" t="s">
        <v>100</v>
      </c>
      <c r="M353" s="89">
        <v>0</v>
      </c>
      <c r="P353" s="89" t="s">
        <v>110</v>
      </c>
      <c r="Q353" s="89" t="s">
        <v>163</v>
      </c>
      <c r="R353" s="94">
        <v>45747</v>
      </c>
      <c r="S353" s="95" t="s">
        <v>100</v>
      </c>
      <c r="T353" s="89">
        <v>0</v>
      </c>
      <c r="W353" s="89" t="s">
        <v>110</v>
      </c>
      <c r="X353" s="89" t="s">
        <v>163</v>
      </c>
      <c r="Y353" s="94">
        <v>45747</v>
      </c>
      <c r="Z353" s="95" t="s">
        <v>100</v>
      </c>
      <c r="AA353" s="89">
        <v>0</v>
      </c>
    </row>
    <row r="354" spans="2:27" s="88" customFormat="1" x14ac:dyDescent="0.3">
      <c r="B354" s="89" t="s">
        <v>110</v>
      </c>
      <c r="C354" s="89" t="s">
        <v>163</v>
      </c>
      <c r="D354" s="94">
        <v>45747</v>
      </c>
      <c r="E354" s="95" t="s">
        <v>103</v>
      </c>
      <c r="F354" s="89">
        <v>0</v>
      </c>
      <c r="I354" s="89" t="s">
        <v>110</v>
      </c>
      <c r="J354" s="89" t="s">
        <v>163</v>
      </c>
      <c r="K354" s="94">
        <v>45747</v>
      </c>
      <c r="L354" s="95" t="s">
        <v>103</v>
      </c>
      <c r="M354" s="89">
        <v>0</v>
      </c>
      <c r="P354" s="89" t="s">
        <v>110</v>
      </c>
      <c r="Q354" s="89" t="s">
        <v>163</v>
      </c>
      <c r="R354" s="94">
        <v>45747</v>
      </c>
      <c r="S354" s="95" t="s">
        <v>103</v>
      </c>
      <c r="T354" s="89">
        <v>0</v>
      </c>
      <c r="W354" s="89" t="s">
        <v>110</v>
      </c>
      <c r="X354" s="89" t="s">
        <v>163</v>
      </c>
      <c r="Y354" s="94">
        <v>45747</v>
      </c>
      <c r="Z354" s="95" t="s">
        <v>103</v>
      </c>
      <c r="AA354" s="89">
        <v>0</v>
      </c>
    </row>
    <row r="355" spans="2:27" s="88" customFormat="1" x14ac:dyDescent="0.3">
      <c r="B355" s="89" t="s">
        <v>110</v>
      </c>
      <c r="C355" s="89" t="s">
        <v>163</v>
      </c>
      <c r="D355" s="94">
        <v>45747</v>
      </c>
      <c r="E355" s="95" t="s">
        <v>97</v>
      </c>
      <c r="F355" s="89">
        <v>0</v>
      </c>
      <c r="I355" s="89" t="s">
        <v>110</v>
      </c>
      <c r="J355" s="89" t="s">
        <v>163</v>
      </c>
      <c r="K355" s="94">
        <v>45747</v>
      </c>
      <c r="L355" s="95" t="s">
        <v>97</v>
      </c>
      <c r="M355" s="89">
        <v>0</v>
      </c>
      <c r="P355" s="89" t="s">
        <v>110</v>
      </c>
      <c r="Q355" s="89" t="s">
        <v>163</v>
      </c>
      <c r="R355" s="94">
        <v>45747</v>
      </c>
      <c r="S355" s="95" t="s">
        <v>97</v>
      </c>
      <c r="T355" s="89">
        <v>0</v>
      </c>
      <c r="W355" s="89" t="s">
        <v>110</v>
      </c>
      <c r="X355" s="89" t="s">
        <v>163</v>
      </c>
      <c r="Y355" s="94">
        <v>45747</v>
      </c>
      <c r="Z355" s="95" t="s">
        <v>97</v>
      </c>
      <c r="AA355" s="89">
        <v>0</v>
      </c>
    </row>
    <row r="356" spans="2:27" s="88" customFormat="1" x14ac:dyDescent="0.3">
      <c r="B356" s="89" t="s">
        <v>110</v>
      </c>
      <c r="C356" s="89" t="s">
        <v>163</v>
      </c>
      <c r="D356" s="94">
        <v>45747</v>
      </c>
      <c r="E356" s="95" t="s">
        <v>96</v>
      </c>
      <c r="F356" s="89">
        <v>0</v>
      </c>
      <c r="I356" s="89" t="s">
        <v>110</v>
      </c>
      <c r="J356" s="89" t="s">
        <v>163</v>
      </c>
      <c r="K356" s="94">
        <v>45747</v>
      </c>
      <c r="L356" s="95" t="s">
        <v>96</v>
      </c>
      <c r="M356" s="89">
        <v>0</v>
      </c>
      <c r="P356" s="89" t="s">
        <v>110</v>
      </c>
      <c r="Q356" s="89" t="s">
        <v>163</v>
      </c>
      <c r="R356" s="94">
        <v>45747</v>
      </c>
      <c r="S356" s="95" t="s">
        <v>96</v>
      </c>
      <c r="T356" s="89">
        <v>0</v>
      </c>
      <c r="W356" s="89" t="s">
        <v>110</v>
      </c>
      <c r="X356" s="89" t="s">
        <v>163</v>
      </c>
      <c r="Y356" s="94">
        <v>45747</v>
      </c>
      <c r="Z356" s="95" t="s">
        <v>96</v>
      </c>
      <c r="AA356" s="89">
        <v>0</v>
      </c>
    </row>
    <row r="357" spans="2:27" s="88" customFormat="1" x14ac:dyDescent="0.3">
      <c r="B357" s="89" t="s">
        <v>110</v>
      </c>
      <c r="C357" s="89" t="s">
        <v>163</v>
      </c>
      <c r="D357" s="94">
        <v>45747</v>
      </c>
      <c r="E357" s="95" t="s">
        <v>161</v>
      </c>
      <c r="F357" s="89">
        <v>0</v>
      </c>
      <c r="I357" s="89" t="s">
        <v>110</v>
      </c>
      <c r="J357" s="89" t="s">
        <v>163</v>
      </c>
      <c r="K357" s="94">
        <v>45747</v>
      </c>
      <c r="L357" s="95" t="s">
        <v>161</v>
      </c>
      <c r="M357" s="89">
        <v>0</v>
      </c>
      <c r="P357" s="89" t="s">
        <v>110</v>
      </c>
      <c r="Q357" s="89" t="s">
        <v>163</v>
      </c>
      <c r="R357" s="94">
        <v>45747</v>
      </c>
      <c r="S357" s="95" t="s">
        <v>161</v>
      </c>
      <c r="T357" s="89">
        <v>0</v>
      </c>
      <c r="W357" s="89" t="s">
        <v>110</v>
      </c>
      <c r="X357" s="89" t="s">
        <v>163</v>
      </c>
      <c r="Y357" s="94">
        <v>45747</v>
      </c>
      <c r="Z357" s="95" t="s">
        <v>161</v>
      </c>
      <c r="AA357" s="89">
        <v>0</v>
      </c>
    </row>
    <row r="358" spans="2:27" s="88" customFormat="1" x14ac:dyDescent="0.3">
      <c r="B358" s="89" t="s">
        <v>110</v>
      </c>
      <c r="C358" s="89" t="s">
        <v>163</v>
      </c>
      <c r="D358" s="94">
        <v>45748</v>
      </c>
      <c r="E358" s="95" t="s">
        <v>93</v>
      </c>
      <c r="F358" s="89">
        <v>0</v>
      </c>
      <c r="I358" s="89" t="s">
        <v>110</v>
      </c>
      <c r="J358" s="89" t="s">
        <v>163</v>
      </c>
      <c r="K358" s="94">
        <v>45748</v>
      </c>
      <c r="L358" s="95" t="s">
        <v>93</v>
      </c>
      <c r="M358" s="89">
        <v>0</v>
      </c>
      <c r="P358" s="89" t="s">
        <v>110</v>
      </c>
      <c r="Q358" s="89" t="s">
        <v>163</v>
      </c>
      <c r="R358" s="94">
        <v>45748</v>
      </c>
      <c r="S358" s="95" t="s">
        <v>93</v>
      </c>
      <c r="T358" s="89">
        <v>0</v>
      </c>
      <c r="W358" s="89" t="s">
        <v>110</v>
      </c>
      <c r="X358" s="89" t="s">
        <v>163</v>
      </c>
      <c r="Y358" s="94">
        <v>45748</v>
      </c>
      <c r="Z358" s="95" t="s">
        <v>93</v>
      </c>
      <c r="AA358" s="89">
        <v>0</v>
      </c>
    </row>
    <row r="359" spans="2:27" s="88" customFormat="1" x14ac:dyDescent="0.3">
      <c r="B359" s="89" t="s">
        <v>110</v>
      </c>
      <c r="C359" s="89" t="s">
        <v>163</v>
      </c>
      <c r="D359" s="94">
        <v>45748</v>
      </c>
      <c r="E359" s="95" t="s">
        <v>17</v>
      </c>
      <c r="F359" s="89">
        <v>0</v>
      </c>
      <c r="I359" s="89" t="s">
        <v>110</v>
      </c>
      <c r="J359" s="89" t="s">
        <v>163</v>
      </c>
      <c r="K359" s="94">
        <v>45748</v>
      </c>
      <c r="L359" s="95" t="s">
        <v>17</v>
      </c>
      <c r="M359" s="89">
        <v>0</v>
      </c>
      <c r="P359" s="89" t="s">
        <v>110</v>
      </c>
      <c r="Q359" s="89" t="s">
        <v>163</v>
      </c>
      <c r="R359" s="94">
        <v>45748</v>
      </c>
      <c r="S359" s="95" t="s">
        <v>17</v>
      </c>
      <c r="T359" s="89">
        <v>0</v>
      </c>
      <c r="W359" s="89" t="s">
        <v>110</v>
      </c>
      <c r="X359" s="89" t="s">
        <v>163</v>
      </c>
      <c r="Y359" s="94">
        <v>45748</v>
      </c>
      <c r="Z359" s="95" t="s">
        <v>17</v>
      </c>
      <c r="AA359" s="89">
        <v>0</v>
      </c>
    </row>
    <row r="360" spans="2:27" s="88" customFormat="1" x14ac:dyDescent="0.3">
      <c r="B360" s="89" t="s">
        <v>110</v>
      </c>
      <c r="C360" s="89" t="s">
        <v>163</v>
      </c>
      <c r="D360" s="94">
        <v>45748</v>
      </c>
      <c r="E360" s="95" t="s">
        <v>92</v>
      </c>
      <c r="F360" s="89">
        <v>0</v>
      </c>
      <c r="I360" s="89" t="s">
        <v>110</v>
      </c>
      <c r="J360" s="89" t="s">
        <v>163</v>
      </c>
      <c r="K360" s="94">
        <v>45748</v>
      </c>
      <c r="L360" s="95" t="s">
        <v>92</v>
      </c>
      <c r="M360" s="89">
        <v>0</v>
      </c>
      <c r="P360" s="89" t="s">
        <v>110</v>
      </c>
      <c r="Q360" s="89" t="s">
        <v>163</v>
      </c>
      <c r="R360" s="94">
        <v>45748</v>
      </c>
      <c r="S360" s="95" t="s">
        <v>92</v>
      </c>
      <c r="T360" s="89">
        <v>0</v>
      </c>
      <c r="W360" s="89" t="s">
        <v>110</v>
      </c>
      <c r="X360" s="89" t="s">
        <v>163</v>
      </c>
      <c r="Y360" s="94">
        <v>45748</v>
      </c>
      <c r="Z360" s="95" t="s">
        <v>92</v>
      </c>
      <c r="AA360" s="89">
        <v>0</v>
      </c>
    </row>
    <row r="361" spans="2:27" s="88" customFormat="1" x14ac:dyDescent="0.3">
      <c r="B361" s="89" t="s">
        <v>110</v>
      </c>
      <c r="C361" s="89" t="s">
        <v>163</v>
      </c>
      <c r="D361" s="94">
        <v>45748</v>
      </c>
      <c r="E361" s="95" t="s">
        <v>16</v>
      </c>
      <c r="F361" s="89">
        <v>0</v>
      </c>
      <c r="I361" s="89" t="s">
        <v>110</v>
      </c>
      <c r="J361" s="89" t="s">
        <v>163</v>
      </c>
      <c r="K361" s="94">
        <v>45748</v>
      </c>
      <c r="L361" s="95" t="s">
        <v>16</v>
      </c>
      <c r="M361" s="89">
        <v>0</v>
      </c>
      <c r="P361" s="89" t="s">
        <v>110</v>
      </c>
      <c r="Q361" s="89" t="s">
        <v>163</v>
      </c>
      <c r="R361" s="94">
        <v>45748</v>
      </c>
      <c r="S361" s="95" t="s">
        <v>16</v>
      </c>
      <c r="T361" s="89">
        <v>0</v>
      </c>
      <c r="W361" s="89" t="s">
        <v>110</v>
      </c>
      <c r="X361" s="89" t="s">
        <v>163</v>
      </c>
      <c r="Y361" s="94">
        <v>45748</v>
      </c>
      <c r="Z361" s="95" t="s">
        <v>16</v>
      </c>
      <c r="AA361" s="89">
        <v>0</v>
      </c>
    </row>
    <row r="362" spans="2:27" s="88" customFormat="1" x14ac:dyDescent="0.3">
      <c r="B362" s="89" t="s">
        <v>110</v>
      </c>
      <c r="C362" s="89" t="s">
        <v>163</v>
      </c>
      <c r="D362" s="94">
        <v>45748</v>
      </c>
      <c r="E362" s="95" t="s">
        <v>20</v>
      </c>
      <c r="F362" s="89">
        <v>0</v>
      </c>
      <c r="I362" s="89" t="s">
        <v>110</v>
      </c>
      <c r="J362" s="89" t="s">
        <v>163</v>
      </c>
      <c r="K362" s="94">
        <v>45748</v>
      </c>
      <c r="L362" s="95" t="s">
        <v>20</v>
      </c>
      <c r="M362" s="89">
        <v>0</v>
      </c>
      <c r="P362" s="89" t="s">
        <v>110</v>
      </c>
      <c r="Q362" s="89" t="s">
        <v>163</v>
      </c>
      <c r="R362" s="94">
        <v>45748</v>
      </c>
      <c r="S362" s="95" t="s">
        <v>20</v>
      </c>
      <c r="T362" s="89">
        <v>0</v>
      </c>
      <c r="W362" s="89" t="s">
        <v>110</v>
      </c>
      <c r="X362" s="89" t="s">
        <v>163</v>
      </c>
      <c r="Y362" s="94">
        <v>45748</v>
      </c>
      <c r="Z362" s="95" t="s">
        <v>20</v>
      </c>
      <c r="AA362" s="89">
        <v>0</v>
      </c>
    </row>
    <row r="363" spans="2:27" s="88" customFormat="1" x14ac:dyDescent="0.3">
      <c r="B363" s="89" t="s">
        <v>110</v>
      </c>
      <c r="C363" s="89" t="s">
        <v>163</v>
      </c>
      <c r="D363" s="94">
        <v>45748</v>
      </c>
      <c r="E363" s="95" t="s">
        <v>95</v>
      </c>
      <c r="F363" s="89">
        <v>0</v>
      </c>
      <c r="I363" s="89" t="s">
        <v>110</v>
      </c>
      <c r="J363" s="89" t="s">
        <v>163</v>
      </c>
      <c r="K363" s="94">
        <v>45748</v>
      </c>
      <c r="L363" s="95" t="s">
        <v>95</v>
      </c>
      <c r="M363" s="89">
        <v>0</v>
      </c>
      <c r="P363" s="89" t="s">
        <v>110</v>
      </c>
      <c r="Q363" s="89" t="s">
        <v>163</v>
      </c>
      <c r="R363" s="94">
        <v>45748</v>
      </c>
      <c r="S363" s="95" t="s">
        <v>95</v>
      </c>
      <c r="T363" s="89">
        <v>0</v>
      </c>
      <c r="W363" s="89" t="s">
        <v>110</v>
      </c>
      <c r="X363" s="89" t="s">
        <v>163</v>
      </c>
      <c r="Y363" s="94">
        <v>45748</v>
      </c>
      <c r="Z363" s="95" t="s">
        <v>95</v>
      </c>
      <c r="AA363" s="89">
        <v>0</v>
      </c>
    </row>
    <row r="364" spans="2:27" s="88" customFormat="1" x14ac:dyDescent="0.3">
      <c r="B364" s="89" t="s">
        <v>110</v>
      </c>
      <c r="C364" s="89" t="s">
        <v>163</v>
      </c>
      <c r="D364" s="94">
        <v>45748</v>
      </c>
      <c r="E364" s="95" t="s">
        <v>100</v>
      </c>
      <c r="F364" s="89">
        <v>0</v>
      </c>
      <c r="I364" s="89" t="s">
        <v>110</v>
      </c>
      <c r="J364" s="89" t="s">
        <v>163</v>
      </c>
      <c r="K364" s="94">
        <v>45748</v>
      </c>
      <c r="L364" s="95" t="s">
        <v>100</v>
      </c>
      <c r="M364" s="89">
        <v>0</v>
      </c>
      <c r="P364" s="89" t="s">
        <v>110</v>
      </c>
      <c r="Q364" s="89" t="s">
        <v>163</v>
      </c>
      <c r="R364" s="94">
        <v>45748</v>
      </c>
      <c r="S364" s="95" t="s">
        <v>100</v>
      </c>
      <c r="T364" s="89">
        <v>0</v>
      </c>
      <c r="W364" s="89" t="s">
        <v>110</v>
      </c>
      <c r="X364" s="89" t="s">
        <v>163</v>
      </c>
      <c r="Y364" s="94">
        <v>45748</v>
      </c>
      <c r="Z364" s="95" t="s">
        <v>100</v>
      </c>
      <c r="AA364" s="89">
        <v>0</v>
      </c>
    </row>
    <row r="365" spans="2:27" s="88" customFormat="1" x14ac:dyDescent="0.3">
      <c r="B365" s="89" t="s">
        <v>110</v>
      </c>
      <c r="C365" s="89" t="s">
        <v>163</v>
      </c>
      <c r="D365" s="94">
        <v>45748</v>
      </c>
      <c r="E365" s="95" t="s">
        <v>103</v>
      </c>
      <c r="F365" s="89">
        <v>0</v>
      </c>
      <c r="I365" s="89" t="s">
        <v>110</v>
      </c>
      <c r="J365" s="89" t="s">
        <v>163</v>
      </c>
      <c r="K365" s="94">
        <v>45748</v>
      </c>
      <c r="L365" s="95" t="s">
        <v>103</v>
      </c>
      <c r="M365" s="89">
        <v>0</v>
      </c>
      <c r="P365" s="89" t="s">
        <v>110</v>
      </c>
      <c r="Q365" s="89" t="s">
        <v>163</v>
      </c>
      <c r="R365" s="94">
        <v>45748</v>
      </c>
      <c r="S365" s="95" t="s">
        <v>103</v>
      </c>
      <c r="T365" s="89">
        <v>0</v>
      </c>
      <c r="W365" s="89" t="s">
        <v>110</v>
      </c>
      <c r="X365" s="89" t="s">
        <v>163</v>
      </c>
      <c r="Y365" s="94">
        <v>45748</v>
      </c>
      <c r="Z365" s="95" t="s">
        <v>103</v>
      </c>
      <c r="AA365" s="89">
        <v>0</v>
      </c>
    </row>
    <row r="366" spans="2:27" s="88" customFormat="1" x14ac:dyDescent="0.3">
      <c r="B366" s="89" t="s">
        <v>110</v>
      </c>
      <c r="C366" s="89" t="s">
        <v>163</v>
      </c>
      <c r="D366" s="94">
        <v>45748</v>
      </c>
      <c r="E366" s="95" t="s">
        <v>97</v>
      </c>
      <c r="F366" s="89">
        <v>0</v>
      </c>
      <c r="I366" s="89" t="s">
        <v>110</v>
      </c>
      <c r="J366" s="89" t="s">
        <v>163</v>
      </c>
      <c r="K366" s="94">
        <v>45748</v>
      </c>
      <c r="L366" s="95" t="s">
        <v>97</v>
      </c>
      <c r="M366" s="89">
        <v>0</v>
      </c>
      <c r="P366" s="89" t="s">
        <v>110</v>
      </c>
      <c r="Q366" s="89" t="s">
        <v>163</v>
      </c>
      <c r="R366" s="94">
        <v>45748</v>
      </c>
      <c r="S366" s="95" t="s">
        <v>97</v>
      </c>
      <c r="T366" s="89">
        <v>0</v>
      </c>
      <c r="W366" s="89" t="s">
        <v>110</v>
      </c>
      <c r="X366" s="89" t="s">
        <v>163</v>
      </c>
      <c r="Y366" s="94">
        <v>45748</v>
      </c>
      <c r="Z366" s="95" t="s">
        <v>97</v>
      </c>
      <c r="AA366" s="89">
        <v>0</v>
      </c>
    </row>
    <row r="367" spans="2:27" s="88" customFormat="1" x14ac:dyDescent="0.3">
      <c r="B367" s="89" t="s">
        <v>110</v>
      </c>
      <c r="C367" s="89" t="s">
        <v>163</v>
      </c>
      <c r="D367" s="94">
        <v>45748</v>
      </c>
      <c r="E367" s="95" t="s">
        <v>96</v>
      </c>
      <c r="F367" s="89">
        <v>0</v>
      </c>
      <c r="I367" s="89" t="s">
        <v>110</v>
      </c>
      <c r="J367" s="89" t="s">
        <v>163</v>
      </c>
      <c r="K367" s="94">
        <v>45748</v>
      </c>
      <c r="L367" s="95" t="s">
        <v>96</v>
      </c>
      <c r="M367" s="89">
        <v>0</v>
      </c>
      <c r="P367" s="89" t="s">
        <v>110</v>
      </c>
      <c r="Q367" s="89" t="s">
        <v>163</v>
      </c>
      <c r="R367" s="94">
        <v>45748</v>
      </c>
      <c r="S367" s="95" t="s">
        <v>96</v>
      </c>
      <c r="T367" s="89">
        <v>0</v>
      </c>
      <c r="W367" s="89" t="s">
        <v>110</v>
      </c>
      <c r="X367" s="89" t="s">
        <v>163</v>
      </c>
      <c r="Y367" s="94">
        <v>45748</v>
      </c>
      <c r="Z367" s="95" t="s">
        <v>96</v>
      </c>
      <c r="AA367" s="89">
        <v>0</v>
      </c>
    </row>
    <row r="368" spans="2:27" s="88" customFormat="1" x14ac:dyDescent="0.3">
      <c r="B368" s="89" t="s">
        <v>110</v>
      </c>
      <c r="C368" s="89" t="s">
        <v>163</v>
      </c>
      <c r="D368" s="94">
        <v>45748</v>
      </c>
      <c r="E368" s="95" t="s">
        <v>161</v>
      </c>
      <c r="F368" s="89">
        <v>0</v>
      </c>
      <c r="I368" s="89" t="s">
        <v>110</v>
      </c>
      <c r="J368" s="89" t="s">
        <v>163</v>
      </c>
      <c r="K368" s="94">
        <v>45748</v>
      </c>
      <c r="L368" s="95" t="s">
        <v>161</v>
      </c>
      <c r="M368" s="89">
        <v>0</v>
      </c>
      <c r="P368" s="89" t="s">
        <v>110</v>
      </c>
      <c r="Q368" s="89" t="s">
        <v>163</v>
      </c>
      <c r="R368" s="94">
        <v>45748</v>
      </c>
      <c r="S368" s="95" t="s">
        <v>161</v>
      </c>
      <c r="T368" s="89">
        <v>0</v>
      </c>
      <c r="W368" s="89" t="s">
        <v>110</v>
      </c>
      <c r="X368" s="89" t="s">
        <v>163</v>
      </c>
      <c r="Y368" s="94">
        <v>45748</v>
      </c>
      <c r="Z368" s="95" t="s">
        <v>161</v>
      </c>
      <c r="AA368" s="89">
        <v>0</v>
      </c>
    </row>
    <row r="369" spans="2:27" s="88" customFormat="1" x14ac:dyDescent="0.3">
      <c r="B369" s="89" t="s">
        <v>110</v>
      </c>
      <c r="C369" s="89" t="s">
        <v>163</v>
      </c>
      <c r="D369" s="94">
        <v>45749</v>
      </c>
      <c r="E369" s="95" t="s">
        <v>93</v>
      </c>
      <c r="F369" s="89">
        <v>0</v>
      </c>
      <c r="I369" s="89" t="s">
        <v>110</v>
      </c>
      <c r="J369" s="89" t="s">
        <v>163</v>
      </c>
      <c r="K369" s="94">
        <v>45749</v>
      </c>
      <c r="L369" s="95" t="s">
        <v>93</v>
      </c>
      <c r="M369" s="89">
        <v>0</v>
      </c>
      <c r="P369" s="89" t="s">
        <v>110</v>
      </c>
      <c r="Q369" s="89" t="s">
        <v>163</v>
      </c>
      <c r="R369" s="94">
        <v>45749</v>
      </c>
      <c r="S369" s="95" t="s">
        <v>93</v>
      </c>
      <c r="T369" s="89">
        <v>0</v>
      </c>
      <c r="W369" s="89" t="s">
        <v>110</v>
      </c>
      <c r="X369" s="89" t="s">
        <v>163</v>
      </c>
      <c r="Y369" s="94">
        <v>45749</v>
      </c>
      <c r="Z369" s="95" t="s">
        <v>93</v>
      </c>
      <c r="AA369" s="89">
        <v>0</v>
      </c>
    </row>
    <row r="370" spans="2:27" s="88" customFormat="1" x14ac:dyDescent="0.3">
      <c r="B370" s="89" t="s">
        <v>110</v>
      </c>
      <c r="C370" s="89" t="s">
        <v>163</v>
      </c>
      <c r="D370" s="94">
        <v>45749</v>
      </c>
      <c r="E370" s="95" t="s">
        <v>17</v>
      </c>
      <c r="F370" s="89">
        <v>0</v>
      </c>
      <c r="I370" s="89" t="s">
        <v>110</v>
      </c>
      <c r="J370" s="89" t="s">
        <v>163</v>
      </c>
      <c r="K370" s="94">
        <v>45749</v>
      </c>
      <c r="L370" s="95" t="s">
        <v>17</v>
      </c>
      <c r="M370" s="89">
        <v>0</v>
      </c>
      <c r="P370" s="89" t="s">
        <v>110</v>
      </c>
      <c r="Q370" s="89" t="s">
        <v>163</v>
      </c>
      <c r="R370" s="94">
        <v>45749</v>
      </c>
      <c r="S370" s="95" t="s">
        <v>17</v>
      </c>
      <c r="T370" s="89">
        <v>0</v>
      </c>
      <c r="W370" s="89" t="s">
        <v>110</v>
      </c>
      <c r="X370" s="89" t="s">
        <v>163</v>
      </c>
      <c r="Y370" s="94">
        <v>45749</v>
      </c>
      <c r="Z370" s="95" t="s">
        <v>17</v>
      </c>
      <c r="AA370" s="89">
        <v>0</v>
      </c>
    </row>
    <row r="371" spans="2:27" s="88" customFormat="1" x14ac:dyDescent="0.3">
      <c r="B371" s="89" t="s">
        <v>110</v>
      </c>
      <c r="C371" s="89" t="s">
        <v>163</v>
      </c>
      <c r="D371" s="94">
        <v>45749</v>
      </c>
      <c r="E371" s="95" t="s">
        <v>92</v>
      </c>
      <c r="F371" s="89">
        <v>0</v>
      </c>
      <c r="I371" s="89" t="s">
        <v>110</v>
      </c>
      <c r="J371" s="89" t="s">
        <v>163</v>
      </c>
      <c r="K371" s="94">
        <v>45749</v>
      </c>
      <c r="L371" s="95" t="s">
        <v>92</v>
      </c>
      <c r="M371" s="89">
        <v>0</v>
      </c>
      <c r="P371" s="89" t="s">
        <v>110</v>
      </c>
      <c r="Q371" s="89" t="s">
        <v>163</v>
      </c>
      <c r="R371" s="94">
        <v>45749</v>
      </c>
      <c r="S371" s="95" t="s">
        <v>92</v>
      </c>
      <c r="T371" s="89">
        <v>0</v>
      </c>
      <c r="W371" s="89" t="s">
        <v>110</v>
      </c>
      <c r="X371" s="89" t="s">
        <v>163</v>
      </c>
      <c r="Y371" s="94">
        <v>45749</v>
      </c>
      <c r="Z371" s="95" t="s">
        <v>92</v>
      </c>
      <c r="AA371" s="89">
        <v>0</v>
      </c>
    </row>
    <row r="372" spans="2:27" s="88" customFormat="1" x14ac:dyDescent="0.3">
      <c r="B372" s="89" t="s">
        <v>110</v>
      </c>
      <c r="C372" s="89" t="s">
        <v>163</v>
      </c>
      <c r="D372" s="94">
        <v>45749</v>
      </c>
      <c r="E372" s="95" t="s">
        <v>16</v>
      </c>
      <c r="F372" s="89">
        <v>0</v>
      </c>
      <c r="I372" s="89" t="s">
        <v>110</v>
      </c>
      <c r="J372" s="89" t="s">
        <v>163</v>
      </c>
      <c r="K372" s="94">
        <v>45749</v>
      </c>
      <c r="L372" s="95" t="s">
        <v>16</v>
      </c>
      <c r="M372" s="89">
        <v>0</v>
      </c>
      <c r="P372" s="89" t="s">
        <v>110</v>
      </c>
      <c r="Q372" s="89" t="s">
        <v>163</v>
      </c>
      <c r="R372" s="94">
        <v>45749</v>
      </c>
      <c r="S372" s="95" t="s">
        <v>16</v>
      </c>
      <c r="T372" s="89">
        <v>0</v>
      </c>
      <c r="W372" s="89" t="s">
        <v>110</v>
      </c>
      <c r="X372" s="89" t="s">
        <v>163</v>
      </c>
      <c r="Y372" s="94">
        <v>45749</v>
      </c>
      <c r="Z372" s="95" t="s">
        <v>16</v>
      </c>
      <c r="AA372" s="89">
        <v>0</v>
      </c>
    </row>
    <row r="373" spans="2:27" s="88" customFormat="1" x14ac:dyDescent="0.3">
      <c r="B373" s="89" t="s">
        <v>110</v>
      </c>
      <c r="C373" s="89" t="s">
        <v>163</v>
      </c>
      <c r="D373" s="94">
        <v>45749</v>
      </c>
      <c r="E373" s="95" t="s">
        <v>20</v>
      </c>
      <c r="F373" s="89">
        <v>0</v>
      </c>
      <c r="I373" s="89" t="s">
        <v>110</v>
      </c>
      <c r="J373" s="89" t="s">
        <v>163</v>
      </c>
      <c r="K373" s="94">
        <v>45749</v>
      </c>
      <c r="L373" s="95" t="s">
        <v>20</v>
      </c>
      <c r="M373" s="89">
        <v>0</v>
      </c>
      <c r="P373" s="89" t="s">
        <v>110</v>
      </c>
      <c r="Q373" s="89" t="s">
        <v>163</v>
      </c>
      <c r="R373" s="94">
        <v>45749</v>
      </c>
      <c r="S373" s="95" t="s">
        <v>20</v>
      </c>
      <c r="T373" s="89">
        <v>0</v>
      </c>
      <c r="W373" s="89" t="s">
        <v>110</v>
      </c>
      <c r="X373" s="89" t="s">
        <v>163</v>
      </c>
      <c r="Y373" s="94">
        <v>45749</v>
      </c>
      <c r="Z373" s="95" t="s">
        <v>20</v>
      </c>
      <c r="AA373" s="89">
        <v>0</v>
      </c>
    </row>
    <row r="374" spans="2:27" s="88" customFormat="1" x14ac:dyDescent="0.3">
      <c r="B374" s="89" t="s">
        <v>110</v>
      </c>
      <c r="C374" s="89" t="s">
        <v>163</v>
      </c>
      <c r="D374" s="94">
        <v>45749</v>
      </c>
      <c r="E374" s="95" t="s">
        <v>95</v>
      </c>
      <c r="F374" s="89">
        <v>0</v>
      </c>
      <c r="I374" s="89" t="s">
        <v>110</v>
      </c>
      <c r="J374" s="89" t="s">
        <v>163</v>
      </c>
      <c r="K374" s="94">
        <v>45749</v>
      </c>
      <c r="L374" s="95" t="s">
        <v>95</v>
      </c>
      <c r="M374" s="89">
        <v>0</v>
      </c>
      <c r="P374" s="89" t="s">
        <v>110</v>
      </c>
      <c r="Q374" s="89" t="s">
        <v>163</v>
      </c>
      <c r="R374" s="94">
        <v>45749</v>
      </c>
      <c r="S374" s="95" t="s">
        <v>95</v>
      </c>
      <c r="T374" s="89">
        <v>0</v>
      </c>
      <c r="W374" s="89" t="s">
        <v>110</v>
      </c>
      <c r="X374" s="89" t="s">
        <v>163</v>
      </c>
      <c r="Y374" s="94">
        <v>45749</v>
      </c>
      <c r="Z374" s="95" t="s">
        <v>95</v>
      </c>
      <c r="AA374" s="89">
        <v>0</v>
      </c>
    </row>
    <row r="375" spans="2:27" s="88" customFormat="1" x14ac:dyDescent="0.3">
      <c r="B375" s="89" t="s">
        <v>110</v>
      </c>
      <c r="C375" s="89" t="s">
        <v>163</v>
      </c>
      <c r="D375" s="94">
        <v>45749</v>
      </c>
      <c r="E375" s="95" t="s">
        <v>100</v>
      </c>
      <c r="F375" s="89">
        <v>0</v>
      </c>
      <c r="I375" s="89" t="s">
        <v>110</v>
      </c>
      <c r="J375" s="89" t="s">
        <v>163</v>
      </c>
      <c r="K375" s="94">
        <v>45749</v>
      </c>
      <c r="L375" s="95" t="s">
        <v>100</v>
      </c>
      <c r="M375" s="89">
        <v>0</v>
      </c>
      <c r="P375" s="89" t="s">
        <v>110</v>
      </c>
      <c r="Q375" s="89" t="s">
        <v>163</v>
      </c>
      <c r="R375" s="94">
        <v>45749</v>
      </c>
      <c r="S375" s="95" t="s">
        <v>100</v>
      </c>
      <c r="T375" s="89">
        <v>0</v>
      </c>
      <c r="W375" s="89" t="s">
        <v>110</v>
      </c>
      <c r="X375" s="89" t="s">
        <v>163</v>
      </c>
      <c r="Y375" s="94">
        <v>45749</v>
      </c>
      <c r="Z375" s="95" t="s">
        <v>100</v>
      </c>
      <c r="AA375" s="89">
        <v>0</v>
      </c>
    </row>
    <row r="376" spans="2:27" s="88" customFormat="1" x14ac:dyDescent="0.3">
      <c r="B376" s="89" t="s">
        <v>110</v>
      </c>
      <c r="C376" s="89" t="s">
        <v>163</v>
      </c>
      <c r="D376" s="94">
        <v>45749</v>
      </c>
      <c r="E376" s="95" t="s">
        <v>103</v>
      </c>
      <c r="F376" s="89">
        <v>0</v>
      </c>
      <c r="I376" s="89" t="s">
        <v>110</v>
      </c>
      <c r="J376" s="89" t="s">
        <v>163</v>
      </c>
      <c r="K376" s="94">
        <v>45749</v>
      </c>
      <c r="L376" s="95" t="s">
        <v>103</v>
      </c>
      <c r="M376" s="89">
        <v>0</v>
      </c>
      <c r="P376" s="89" t="s">
        <v>110</v>
      </c>
      <c r="Q376" s="89" t="s">
        <v>163</v>
      </c>
      <c r="R376" s="94">
        <v>45749</v>
      </c>
      <c r="S376" s="95" t="s">
        <v>103</v>
      </c>
      <c r="T376" s="89">
        <v>0</v>
      </c>
      <c r="W376" s="89" t="s">
        <v>110</v>
      </c>
      <c r="X376" s="89" t="s">
        <v>163</v>
      </c>
      <c r="Y376" s="94">
        <v>45749</v>
      </c>
      <c r="Z376" s="95" t="s">
        <v>103</v>
      </c>
      <c r="AA376" s="89">
        <v>0</v>
      </c>
    </row>
    <row r="377" spans="2:27" s="88" customFormat="1" x14ac:dyDescent="0.3">
      <c r="B377" s="89" t="s">
        <v>110</v>
      </c>
      <c r="C377" s="89" t="s">
        <v>163</v>
      </c>
      <c r="D377" s="94">
        <v>45749</v>
      </c>
      <c r="E377" s="95" t="s">
        <v>97</v>
      </c>
      <c r="F377" s="89">
        <v>0</v>
      </c>
      <c r="I377" s="89" t="s">
        <v>110</v>
      </c>
      <c r="J377" s="89" t="s">
        <v>163</v>
      </c>
      <c r="K377" s="94">
        <v>45749</v>
      </c>
      <c r="L377" s="95" t="s">
        <v>97</v>
      </c>
      <c r="M377" s="89">
        <v>0</v>
      </c>
      <c r="P377" s="89" t="s">
        <v>110</v>
      </c>
      <c r="Q377" s="89" t="s">
        <v>163</v>
      </c>
      <c r="R377" s="94">
        <v>45749</v>
      </c>
      <c r="S377" s="95" t="s">
        <v>97</v>
      </c>
      <c r="T377" s="89">
        <v>0</v>
      </c>
      <c r="W377" s="89" t="s">
        <v>110</v>
      </c>
      <c r="X377" s="89" t="s">
        <v>163</v>
      </c>
      <c r="Y377" s="94">
        <v>45749</v>
      </c>
      <c r="Z377" s="95" t="s">
        <v>97</v>
      </c>
      <c r="AA377" s="89">
        <v>0</v>
      </c>
    </row>
    <row r="378" spans="2:27" s="88" customFormat="1" x14ac:dyDescent="0.3">
      <c r="B378" s="89" t="s">
        <v>110</v>
      </c>
      <c r="C378" s="89" t="s">
        <v>163</v>
      </c>
      <c r="D378" s="94">
        <v>45749</v>
      </c>
      <c r="E378" s="95" t="s">
        <v>96</v>
      </c>
      <c r="F378" s="89">
        <v>0</v>
      </c>
      <c r="I378" s="89" t="s">
        <v>110</v>
      </c>
      <c r="J378" s="89" t="s">
        <v>163</v>
      </c>
      <c r="K378" s="94">
        <v>45749</v>
      </c>
      <c r="L378" s="95" t="s">
        <v>96</v>
      </c>
      <c r="M378" s="89">
        <v>0</v>
      </c>
      <c r="P378" s="89" t="s">
        <v>110</v>
      </c>
      <c r="Q378" s="89" t="s">
        <v>163</v>
      </c>
      <c r="R378" s="94">
        <v>45749</v>
      </c>
      <c r="S378" s="95" t="s">
        <v>96</v>
      </c>
      <c r="T378" s="89">
        <v>0</v>
      </c>
      <c r="W378" s="89" t="s">
        <v>110</v>
      </c>
      <c r="X378" s="89" t="s">
        <v>163</v>
      </c>
      <c r="Y378" s="94">
        <v>45749</v>
      </c>
      <c r="Z378" s="95" t="s">
        <v>96</v>
      </c>
      <c r="AA378" s="89">
        <v>0</v>
      </c>
    </row>
    <row r="379" spans="2:27" s="88" customFormat="1" x14ac:dyDescent="0.3">
      <c r="B379" s="89" t="s">
        <v>110</v>
      </c>
      <c r="C379" s="89" t="s">
        <v>163</v>
      </c>
      <c r="D379" s="94">
        <v>45749</v>
      </c>
      <c r="E379" s="95" t="s">
        <v>161</v>
      </c>
      <c r="F379" s="89">
        <v>0</v>
      </c>
      <c r="I379" s="89" t="s">
        <v>110</v>
      </c>
      <c r="J379" s="89" t="s">
        <v>163</v>
      </c>
      <c r="K379" s="94">
        <v>45749</v>
      </c>
      <c r="L379" s="95" t="s">
        <v>161</v>
      </c>
      <c r="M379" s="89">
        <v>0</v>
      </c>
      <c r="P379" s="89" t="s">
        <v>110</v>
      </c>
      <c r="Q379" s="89" t="s">
        <v>163</v>
      </c>
      <c r="R379" s="94">
        <v>45749</v>
      </c>
      <c r="S379" s="95" t="s">
        <v>161</v>
      </c>
      <c r="T379" s="89">
        <v>0</v>
      </c>
      <c r="W379" s="89" t="s">
        <v>110</v>
      </c>
      <c r="X379" s="89" t="s">
        <v>163</v>
      </c>
      <c r="Y379" s="94">
        <v>45749</v>
      </c>
      <c r="Z379" s="95" t="s">
        <v>161</v>
      </c>
      <c r="AA379" s="89">
        <v>0</v>
      </c>
    </row>
    <row r="380" spans="2:27" s="88" customFormat="1" x14ac:dyDescent="0.3">
      <c r="B380" s="89" t="s">
        <v>110</v>
      </c>
      <c r="C380" s="89" t="s">
        <v>163</v>
      </c>
      <c r="D380" s="94">
        <v>45750</v>
      </c>
      <c r="E380" s="95" t="s">
        <v>93</v>
      </c>
      <c r="F380" s="89">
        <v>0</v>
      </c>
      <c r="I380" s="89" t="s">
        <v>110</v>
      </c>
      <c r="J380" s="89" t="s">
        <v>163</v>
      </c>
      <c r="K380" s="94">
        <v>45750</v>
      </c>
      <c r="L380" s="95" t="s">
        <v>93</v>
      </c>
      <c r="M380" s="89">
        <v>0</v>
      </c>
      <c r="P380" s="89" t="s">
        <v>110</v>
      </c>
      <c r="Q380" s="89" t="s">
        <v>163</v>
      </c>
      <c r="R380" s="94">
        <v>45750</v>
      </c>
      <c r="S380" s="95" t="s">
        <v>93</v>
      </c>
      <c r="T380" s="89">
        <v>0</v>
      </c>
      <c r="W380" s="89" t="s">
        <v>110</v>
      </c>
      <c r="X380" s="89" t="s">
        <v>163</v>
      </c>
      <c r="Y380" s="94">
        <v>45750</v>
      </c>
      <c r="Z380" s="95" t="s">
        <v>93</v>
      </c>
      <c r="AA380" s="89">
        <v>0</v>
      </c>
    </row>
    <row r="381" spans="2:27" s="88" customFormat="1" x14ac:dyDescent="0.3">
      <c r="B381" s="89" t="s">
        <v>110</v>
      </c>
      <c r="C381" s="89" t="s">
        <v>163</v>
      </c>
      <c r="D381" s="94">
        <v>45750</v>
      </c>
      <c r="E381" s="95" t="s">
        <v>17</v>
      </c>
      <c r="F381" s="89">
        <v>0</v>
      </c>
      <c r="I381" s="89" t="s">
        <v>110</v>
      </c>
      <c r="J381" s="89" t="s">
        <v>163</v>
      </c>
      <c r="K381" s="94">
        <v>45750</v>
      </c>
      <c r="L381" s="95" t="s">
        <v>17</v>
      </c>
      <c r="M381" s="89">
        <v>0</v>
      </c>
      <c r="P381" s="89" t="s">
        <v>110</v>
      </c>
      <c r="Q381" s="89" t="s">
        <v>163</v>
      </c>
      <c r="R381" s="94">
        <v>45750</v>
      </c>
      <c r="S381" s="95" t="s">
        <v>17</v>
      </c>
      <c r="T381" s="89">
        <v>0</v>
      </c>
      <c r="W381" s="89" t="s">
        <v>110</v>
      </c>
      <c r="X381" s="89" t="s">
        <v>163</v>
      </c>
      <c r="Y381" s="94">
        <v>45750</v>
      </c>
      <c r="Z381" s="95" t="s">
        <v>17</v>
      </c>
      <c r="AA381" s="89">
        <v>0</v>
      </c>
    </row>
    <row r="382" spans="2:27" s="88" customFormat="1" x14ac:dyDescent="0.3">
      <c r="B382" s="89" t="s">
        <v>110</v>
      </c>
      <c r="C382" s="89" t="s">
        <v>163</v>
      </c>
      <c r="D382" s="94">
        <v>45750</v>
      </c>
      <c r="E382" s="95" t="s">
        <v>92</v>
      </c>
      <c r="F382" s="89">
        <v>0</v>
      </c>
      <c r="I382" s="89" t="s">
        <v>110</v>
      </c>
      <c r="J382" s="89" t="s">
        <v>163</v>
      </c>
      <c r="K382" s="94">
        <v>45750</v>
      </c>
      <c r="L382" s="95" t="s">
        <v>92</v>
      </c>
      <c r="M382" s="89">
        <v>0</v>
      </c>
      <c r="P382" s="89" t="s">
        <v>110</v>
      </c>
      <c r="Q382" s="89" t="s">
        <v>163</v>
      </c>
      <c r="R382" s="94">
        <v>45750</v>
      </c>
      <c r="S382" s="95" t="s">
        <v>92</v>
      </c>
      <c r="T382" s="89">
        <v>0</v>
      </c>
      <c r="W382" s="89" t="s">
        <v>110</v>
      </c>
      <c r="X382" s="89" t="s">
        <v>163</v>
      </c>
      <c r="Y382" s="94">
        <v>45750</v>
      </c>
      <c r="Z382" s="95" t="s">
        <v>92</v>
      </c>
      <c r="AA382" s="89">
        <v>0</v>
      </c>
    </row>
    <row r="383" spans="2:27" s="88" customFormat="1" x14ac:dyDescent="0.3">
      <c r="B383" s="89" t="s">
        <v>110</v>
      </c>
      <c r="C383" s="89" t="s">
        <v>163</v>
      </c>
      <c r="D383" s="94">
        <v>45750</v>
      </c>
      <c r="E383" s="95" t="s">
        <v>16</v>
      </c>
      <c r="F383" s="89">
        <v>0</v>
      </c>
      <c r="I383" s="89" t="s">
        <v>110</v>
      </c>
      <c r="J383" s="89" t="s">
        <v>163</v>
      </c>
      <c r="K383" s="94">
        <v>45750</v>
      </c>
      <c r="L383" s="95" t="s">
        <v>16</v>
      </c>
      <c r="M383" s="89">
        <v>0</v>
      </c>
      <c r="P383" s="89" t="s">
        <v>110</v>
      </c>
      <c r="Q383" s="89" t="s">
        <v>163</v>
      </c>
      <c r="R383" s="94">
        <v>45750</v>
      </c>
      <c r="S383" s="95" t="s">
        <v>16</v>
      </c>
      <c r="T383" s="89">
        <v>0</v>
      </c>
      <c r="W383" s="89" t="s">
        <v>110</v>
      </c>
      <c r="X383" s="89" t="s">
        <v>163</v>
      </c>
      <c r="Y383" s="94">
        <v>45750</v>
      </c>
      <c r="Z383" s="95" t="s">
        <v>16</v>
      </c>
      <c r="AA383" s="89">
        <v>0</v>
      </c>
    </row>
    <row r="384" spans="2:27" s="88" customFormat="1" x14ac:dyDescent="0.3">
      <c r="B384" s="89" t="s">
        <v>110</v>
      </c>
      <c r="C384" s="89" t="s">
        <v>163</v>
      </c>
      <c r="D384" s="94">
        <v>45750</v>
      </c>
      <c r="E384" s="95" t="s">
        <v>20</v>
      </c>
      <c r="F384" s="89">
        <v>0</v>
      </c>
      <c r="I384" s="89" t="s">
        <v>110</v>
      </c>
      <c r="J384" s="89" t="s">
        <v>163</v>
      </c>
      <c r="K384" s="94">
        <v>45750</v>
      </c>
      <c r="L384" s="95" t="s">
        <v>20</v>
      </c>
      <c r="M384" s="89">
        <v>0</v>
      </c>
      <c r="P384" s="89" t="s">
        <v>110</v>
      </c>
      <c r="Q384" s="89" t="s">
        <v>163</v>
      </c>
      <c r="R384" s="94">
        <v>45750</v>
      </c>
      <c r="S384" s="95" t="s">
        <v>20</v>
      </c>
      <c r="T384" s="89">
        <v>0</v>
      </c>
      <c r="W384" s="89" t="s">
        <v>110</v>
      </c>
      <c r="X384" s="89" t="s">
        <v>163</v>
      </c>
      <c r="Y384" s="94">
        <v>45750</v>
      </c>
      <c r="Z384" s="95" t="s">
        <v>20</v>
      </c>
      <c r="AA384" s="89">
        <v>0</v>
      </c>
    </row>
    <row r="385" spans="2:27" s="88" customFormat="1" x14ac:dyDescent="0.3">
      <c r="B385" s="89" t="s">
        <v>110</v>
      </c>
      <c r="C385" s="89" t="s">
        <v>163</v>
      </c>
      <c r="D385" s="94">
        <v>45750</v>
      </c>
      <c r="E385" s="95" t="s">
        <v>95</v>
      </c>
      <c r="F385" s="89">
        <v>0</v>
      </c>
      <c r="I385" s="89" t="s">
        <v>110</v>
      </c>
      <c r="J385" s="89" t="s">
        <v>163</v>
      </c>
      <c r="K385" s="94">
        <v>45750</v>
      </c>
      <c r="L385" s="95" t="s">
        <v>95</v>
      </c>
      <c r="M385" s="89">
        <v>0</v>
      </c>
      <c r="P385" s="89" t="s">
        <v>110</v>
      </c>
      <c r="Q385" s="89" t="s">
        <v>163</v>
      </c>
      <c r="R385" s="94">
        <v>45750</v>
      </c>
      <c r="S385" s="95" t="s">
        <v>95</v>
      </c>
      <c r="T385" s="89">
        <v>0</v>
      </c>
      <c r="W385" s="89" t="s">
        <v>110</v>
      </c>
      <c r="X385" s="89" t="s">
        <v>163</v>
      </c>
      <c r="Y385" s="94">
        <v>45750</v>
      </c>
      <c r="Z385" s="95" t="s">
        <v>95</v>
      </c>
      <c r="AA385" s="89">
        <v>0</v>
      </c>
    </row>
    <row r="386" spans="2:27" s="88" customFormat="1" x14ac:dyDescent="0.3">
      <c r="B386" s="89" t="s">
        <v>110</v>
      </c>
      <c r="C386" s="89" t="s">
        <v>163</v>
      </c>
      <c r="D386" s="94">
        <v>45750</v>
      </c>
      <c r="E386" s="95" t="s">
        <v>100</v>
      </c>
      <c r="F386" s="89">
        <v>0</v>
      </c>
      <c r="I386" s="89" t="s">
        <v>110</v>
      </c>
      <c r="J386" s="89" t="s">
        <v>163</v>
      </c>
      <c r="K386" s="94">
        <v>45750</v>
      </c>
      <c r="L386" s="95" t="s">
        <v>100</v>
      </c>
      <c r="M386" s="89">
        <v>0</v>
      </c>
      <c r="P386" s="89" t="s">
        <v>110</v>
      </c>
      <c r="Q386" s="89" t="s">
        <v>163</v>
      </c>
      <c r="R386" s="94">
        <v>45750</v>
      </c>
      <c r="S386" s="95" t="s">
        <v>100</v>
      </c>
      <c r="T386" s="89">
        <v>0</v>
      </c>
      <c r="W386" s="89" t="s">
        <v>110</v>
      </c>
      <c r="X386" s="89" t="s">
        <v>163</v>
      </c>
      <c r="Y386" s="94">
        <v>45750</v>
      </c>
      <c r="Z386" s="95" t="s">
        <v>100</v>
      </c>
      <c r="AA386" s="89">
        <v>0</v>
      </c>
    </row>
    <row r="387" spans="2:27" s="88" customFormat="1" x14ac:dyDescent="0.3">
      <c r="B387" s="89" t="s">
        <v>110</v>
      </c>
      <c r="C387" s="89" t="s">
        <v>163</v>
      </c>
      <c r="D387" s="94">
        <v>45750</v>
      </c>
      <c r="E387" s="95" t="s">
        <v>103</v>
      </c>
      <c r="F387" s="89">
        <v>0</v>
      </c>
      <c r="I387" s="89" t="s">
        <v>110</v>
      </c>
      <c r="J387" s="89" t="s">
        <v>163</v>
      </c>
      <c r="K387" s="94">
        <v>45750</v>
      </c>
      <c r="L387" s="95" t="s">
        <v>103</v>
      </c>
      <c r="M387" s="89">
        <v>0</v>
      </c>
      <c r="P387" s="89" t="s">
        <v>110</v>
      </c>
      <c r="Q387" s="89" t="s">
        <v>163</v>
      </c>
      <c r="R387" s="94">
        <v>45750</v>
      </c>
      <c r="S387" s="95" t="s">
        <v>103</v>
      </c>
      <c r="T387" s="89">
        <v>0</v>
      </c>
      <c r="W387" s="89" t="s">
        <v>110</v>
      </c>
      <c r="X387" s="89" t="s">
        <v>163</v>
      </c>
      <c r="Y387" s="94">
        <v>45750</v>
      </c>
      <c r="Z387" s="95" t="s">
        <v>103</v>
      </c>
      <c r="AA387" s="89">
        <v>0</v>
      </c>
    </row>
    <row r="388" spans="2:27" s="88" customFormat="1" x14ac:dyDescent="0.3">
      <c r="B388" s="89" t="s">
        <v>110</v>
      </c>
      <c r="C388" s="89" t="s">
        <v>163</v>
      </c>
      <c r="D388" s="94">
        <v>45750</v>
      </c>
      <c r="E388" s="95" t="s">
        <v>97</v>
      </c>
      <c r="F388" s="89">
        <v>0</v>
      </c>
      <c r="I388" s="89" t="s">
        <v>110</v>
      </c>
      <c r="J388" s="89" t="s">
        <v>163</v>
      </c>
      <c r="K388" s="94">
        <v>45750</v>
      </c>
      <c r="L388" s="95" t="s">
        <v>97</v>
      </c>
      <c r="M388" s="89">
        <v>0</v>
      </c>
      <c r="P388" s="89" t="s">
        <v>110</v>
      </c>
      <c r="Q388" s="89" t="s">
        <v>163</v>
      </c>
      <c r="R388" s="94">
        <v>45750</v>
      </c>
      <c r="S388" s="95" t="s">
        <v>97</v>
      </c>
      <c r="T388" s="89">
        <v>0</v>
      </c>
      <c r="W388" s="89" t="s">
        <v>110</v>
      </c>
      <c r="X388" s="89" t="s">
        <v>163</v>
      </c>
      <c r="Y388" s="94">
        <v>45750</v>
      </c>
      <c r="Z388" s="95" t="s">
        <v>97</v>
      </c>
      <c r="AA388" s="89">
        <v>0</v>
      </c>
    </row>
    <row r="389" spans="2:27" s="88" customFormat="1" x14ac:dyDescent="0.3">
      <c r="B389" s="89" t="s">
        <v>110</v>
      </c>
      <c r="C389" s="89" t="s">
        <v>163</v>
      </c>
      <c r="D389" s="94">
        <v>45750</v>
      </c>
      <c r="E389" s="95" t="s">
        <v>96</v>
      </c>
      <c r="F389" s="89">
        <v>0</v>
      </c>
      <c r="I389" s="89" t="s">
        <v>110</v>
      </c>
      <c r="J389" s="89" t="s">
        <v>163</v>
      </c>
      <c r="K389" s="94">
        <v>45750</v>
      </c>
      <c r="L389" s="95" t="s">
        <v>96</v>
      </c>
      <c r="M389" s="89">
        <v>0</v>
      </c>
      <c r="P389" s="89" t="s">
        <v>110</v>
      </c>
      <c r="Q389" s="89" t="s">
        <v>163</v>
      </c>
      <c r="R389" s="94">
        <v>45750</v>
      </c>
      <c r="S389" s="95" t="s">
        <v>96</v>
      </c>
      <c r="T389" s="89">
        <v>0</v>
      </c>
      <c r="W389" s="89" t="s">
        <v>110</v>
      </c>
      <c r="X389" s="89" t="s">
        <v>163</v>
      </c>
      <c r="Y389" s="94">
        <v>45750</v>
      </c>
      <c r="Z389" s="95" t="s">
        <v>96</v>
      </c>
      <c r="AA389" s="89">
        <v>0</v>
      </c>
    </row>
    <row r="390" spans="2:27" s="88" customFormat="1" x14ac:dyDescent="0.3">
      <c r="B390" s="112" t="s">
        <v>110</v>
      </c>
      <c r="C390" s="89" t="s">
        <v>163</v>
      </c>
      <c r="D390" s="94">
        <v>45750</v>
      </c>
      <c r="E390" s="102" t="s">
        <v>161</v>
      </c>
      <c r="F390" s="89">
        <v>0</v>
      </c>
      <c r="I390" s="112" t="s">
        <v>110</v>
      </c>
      <c r="J390" s="112" t="s">
        <v>163</v>
      </c>
      <c r="K390" s="113">
        <v>45750</v>
      </c>
      <c r="L390" s="102" t="s">
        <v>161</v>
      </c>
      <c r="M390" s="112">
        <v>0</v>
      </c>
      <c r="P390" s="112" t="s">
        <v>110</v>
      </c>
      <c r="Q390" s="112" t="s">
        <v>163</v>
      </c>
      <c r="R390" s="113">
        <v>45750</v>
      </c>
      <c r="S390" s="102" t="s">
        <v>161</v>
      </c>
      <c r="T390" s="112">
        <v>0</v>
      </c>
      <c r="W390" s="112" t="s">
        <v>110</v>
      </c>
      <c r="X390" s="112" t="s">
        <v>163</v>
      </c>
      <c r="Y390" s="113">
        <v>45750</v>
      </c>
      <c r="Z390" s="102" t="s">
        <v>161</v>
      </c>
      <c r="AA390" s="112">
        <v>0</v>
      </c>
    </row>
    <row r="391" spans="2:27" s="88" customFormat="1" x14ac:dyDescent="0.3"/>
    <row r="392" spans="2:27" s="88" customFormat="1" x14ac:dyDescent="0.3"/>
    <row r="393" spans="2:27" s="88" customFormat="1" x14ac:dyDescent="0.3"/>
    <row r="394" spans="2:27" s="88" customFormat="1" x14ac:dyDescent="0.3"/>
    <row r="395" spans="2:27" s="88" customFormat="1" x14ac:dyDescent="0.3"/>
    <row r="396" spans="2:27" s="88" customFormat="1" x14ac:dyDescent="0.3"/>
    <row r="397" spans="2:27" s="88" customFormat="1" x14ac:dyDescent="0.3"/>
    <row r="398" spans="2:27" s="88" customFormat="1" x14ac:dyDescent="0.3"/>
    <row r="399" spans="2:27" s="88" customFormat="1" x14ac:dyDescent="0.3"/>
    <row r="400" spans="2:27" s="88" customFormat="1" x14ac:dyDescent="0.3"/>
    <row r="401" s="88" customFormat="1" x14ac:dyDescent="0.3"/>
    <row r="402" s="88" customFormat="1" x14ac:dyDescent="0.3"/>
    <row r="403" s="88" customFormat="1" x14ac:dyDescent="0.3"/>
    <row r="404" s="88" customFormat="1" x14ac:dyDescent="0.3"/>
    <row r="405" s="88" customFormat="1" x14ac:dyDescent="0.3"/>
    <row r="406" s="88" customFormat="1" x14ac:dyDescent="0.3"/>
    <row r="407" s="88" customFormat="1" x14ac:dyDescent="0.3"/>
    <row r="408" s="88" customFormat="1" x14ac:dyDescent="0.3"/>
    <row r="409" s="88" customFormat="1" x14ac:dyDescent="0.3"/>
    <row r="410" s="88" customFormat="1" x14ac:dyDescent="0.3"/>
    <row r="411" s="88" customFormat="1" x14ac:dyDescent="0.3"/>
    <row r="412" s="88" customFormat="1" x14ac:dyDescent="0.3"/>
    <row r="413" s="88" customFormat="1" x14ac:dyDescent="0.3"/>
    <row r="414" s="88" customFormat="1" x14ac:dyDescent="0.3"/>
    <row r="415" s="88" customFormat="1" x14ac:dyDescent="0.3"/>
    <row r="416" s="88" customFormat="1" x14ac:dyDescent="0.3"/>
    <row r="417" s="88" customFormat="1" x14ac:dyDescent="0.3"/>
    <row r="418" s="88" customFormat="1" x14ac:dyDescent="0.3"/>
    <row r="419" s="88" customFormat="1" x14ac:dyDescent="0.3"/>
    <row r="420" s="88" customFormat="1" x14ac:dyDescent="0.3"/>
    <row r="421" s="88" customFormat="1" x14ac:dyDescent="0.3"/>
    <row r="422" s="88" customFormat="1" x14ac:dyDescent="0.3"/>
    <row r="423" s="88" customFormat="1" x14ac:dyDescent="0.3"/>
    <row r="424" s="88" customFormat="1" x14ac:dyDescent="0.3"/>
    <row r="425" s="88" customFormat="1" x14ac:dyDescent="0.3"/>
    <row r="426" s="88" customFormat="1" x14ac:dyDescent="0.3"/>
    <row r="427" s="88" customFormat="1" x14ac:dyDescent="0.3"/>
    <row r="428" s="88" customFormat="1" x14ac:dyDescent="0.3"/>
    <row r="429" s="88" customFormat="1" x14ac:dyDescent="0.3"/>
    <row r="430" s="88" customFormat="1" x14ac:dyDescent="0.3"/>
    <row r="431" s="88" customFormat="1" x14ac:dyDescent="0.3"/>
    <row r="432" s="88" customFormat="1" x14ac:dyDescent="0.3"/>
    <row r="433" s="88" customFormat="1" x14ac:dyDescent="0.3"/>
    <row r="434" s="88" customFormat="1" x14ac:dyDescent="0.3"/>
    <row r="435" s="88" customFormat="1" x14ac:dyDescent="0.3"/>
    <row r="436" s="88" customFormat="1" x14ac:dyDescent="0.3"/>
    <row r="437" s="88" customFormat="1" x14ac:dyDescent="0.3"/>
    <row r="438" s="88" customFormat="1" x14ac:dyDescent="0.3"/>
    <row r="439" s="88" customFormat="1" x14ac:dyDescent="0.3"/>
    <row r="440" s="88" customFormat="1" x14ac:dyDescent="0.3"/>
    <row r="441" s="88" customFormat="1" x14ac:dyDescent="0.3"/>
    <row r="442" s="88" customFormat="1" x14ac:dyDescent="0.3"/>
    <row r="443" s="88" customFormat="1" x14ac:dyDescent="0.3"/>
    <row r="444" s="88" customFormat="1" x14ac:dyDescent="0.3"/>
    <row r="445" s="88" customFormat="1" x14ac:dyDescent="0.3"/>
    <row r="446" s="88" customFormat="1" x14ac:dyDescent="0.3"/>
    <row r="447" s="88" customFormat="1" x14ac:dyDescent="0.3"/>
    <row r="448" s="88" customFormat="1" x14ac:dyDescent="0.3"/>
    <row r="449" s="88" customFormat="1" x14ac:dyDescent="0.3"/>
    <row r="450" s="88" customFormat="1" x14ac:dyDescent="0.3"/>
    <row r="451" s="88" customFormat="1" x14ac:dyDescent="0.3"/>
    <row r="452" s="88" customFormat="1" x14ac:dyDescent="0.3"/>
    <row r="453" s="88" customFormat="1" x14ac:dyDescent="0.3"/>
    <row r="454" s="88" customFormat="1" x14ac:dyDescent="0.3"/>
    <row r="455" s="88" customFormat="1" x14ac:dyDescent="0.3"/>
    <row r="456" s="88" customFormat="1" x14ac:dyDescent="0.3"/>
    <row r="457" s="88" customFormat="1" x14ac:dyDescent="0.3"/>
    <row r="458" s="88" customFormat="1" x14ac:dyDescent="0.3"/>
    <row r="459" s="88" customFormat="1" x14ac:dyDescent="0.3"/>
    <row r="460" s="88" customFormat="1" x14ac:dyDescent="0.3"/>
    <row r="461" s="88" customFormat="1" x14ac:dyDescent="0.3"/>
    <row r="462" s="88" customFormat="1" x14ac:dyDescent="0.3"/>
    <row r="463" s="88" customFormat="1" x14ac:dyDescent="0.3"/>
    <row r="464" s="88" customFormat="1" x14ac:dyDescent="0.3"/>
    <row r="465" s="88" customFormat="1" x14ac:dyDescent="0.3"/>
    <row r="466" s="88" customFormat="1" x14ac:dyDescent="0.3"/>
    <row r="467" s="88" customFormat="1" x14ac:dyDescent="0.3"/>
    <row r="468" s="88" customFormat="1" x14ac:dyDescent="0.3"/>
    <row r="469" s="88" customFormat="1" x14ac:dyDescent="0.3"/>
    <row r="470" s="88" customFormat="1" x14ac:dyDescent="0.3"/>
    <row r="471" s="88" customFormat="1" x14ac:dyDescent="0.3"/>
    <row r="472" s="88" customFormat="1" x14ac:dyDescent="0.3"/>
    <row r="473" s="88" customFormat="1" x14ac:dyDescent="0.3"/>
    <row r="474" s="88" customFormat="1" x14ac:dyDescent="0.3"/>
    <row r="475" s="88" customFormat="1" x14ac:dyDescent="0.3"/>
    <row r="476" s="88" customFormat="1" x14ac:dyDescent="0.3"/>
    <row r="477" s="88" customFormat="1" x14ac:dyDescent="0.3"/>
    <row r="478" s="88" customFormat="1" x14ac:dyDescent="0.3"/>
    <row r="479" s="88" customFormat="1" x14ac:dyDescent="0.3"/>
    <row r="480" s="88" customFormat="1" x14ac:dyDescent="0.3"/>
    <row r="481" s="88" customFormat="1" x14ac:dyDescent="0.3"/>
    <row r="482" s="88" customFormat="1" x14ac:dyDescent="0.3"/>
    <row r="483" s="88" customFormat="1" x14ac:dyDescent="0.3"/>
    <row r="484" s="88" customFormat="1" x14ac:dyDescent="0.3"/>
    <row r="485" s="88" customFormat="1" x14ac:dyDescent="0.3"/>
    <row r="486" s="88" customFormat="1" x14ac:dyDescent="0.3"/>
    <row r="487" s="88" customFormat="1" x14ac:dyDescent="0.3"/>
    <row r="488" s="88" customFormat="1" x14ac:dyDescent="0.3"/>
    <row r="489" s="88" customFormat="1" x14ac:dyDescent="0.3"/>
    <row r="490" s="88" customFormat="1" x14ac:dyDescent="0.3"/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zoomScale="85" zoomScaleNormal="85" workbookViewId="0">
      <pane ySplit="5" topLeftCell="A262" activePane="bottomLeft" state="frozen"/>
      <selection pane="bottomLeft" activeCell="F259" sqref="F259:F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7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7">
        <f>100-I3</f>
        <v>12</v>
      </c>
      <c r="K4" s="1">
        <f>K3</f>
        <v>0.22346368715083798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TRS Machine</vt:lpstr>
      <vt:lpstr>Semaine</vt:lpstr>
      <vt:lpstr>DétailTRS</vt:lpstr>
      <vt:lpstr>Pareto</vt:lpstr>
      <vt:lpstr>waterfall</vt:lpstr>
      <vt:lpstr>Feuil3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2025-04-07T10:09:06Z</dcterms:modified>
</cp:coreProperties>
</file>