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drawings/drawing15.xml" ContentType="application/vnd.openxmlformats-officedocument.drawingml.chartshapes+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ml.chartshapes+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ml.chartshapes+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8.xml" ContentType="application/vnd.openxmlformats-officedocument.drawingml.chartshapes+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9.xml" ContentType="application/vnd.openxmlformats-officedocument.drawingml.chartshapes+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0.xml" ContentType="application/vnd.openxmlformats-officedocument.drawingml.chartshapes+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21.xml" ContentType="application/vnd.openxmlformats-officedocument.drawingml.chartshapes+xml"/>
  <Override PartName="/xl/drawings/drawing22.xml" ContentType="application/vnd.openxmlformats-officedocument.drawing+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3.xml" ContentType="application/vnd.openxmlformats-officedocument.drawing+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24.xml" ContentType="application/vnd.openxmlformats-officedocument.drawingml.chartshapes+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7.xml" ContentType="application/vnd.openxmlformats-officedocument.drawingml.chartshapes+xml"/>
  <Override PartName="/xl/drawings/drawing28.xml" ContentType="application/vnd.openxmlformats-officedocument.drawing+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9.xml" ContentType="application/vnd.openxmlformats-officedocument.drawingml.chartshapes+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30.xml" ContentType="application/vnd.openxmlformats-officedocument.drawing+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31.xml" ContentType="application/vnd.openxmlformats-officedocument.drawing+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32.xml" ContentType="application/vnd.openxmlformats-officedocument.drawing+xml"/>
  <Override PartName="/xl/drawings/drawing33.xml" ContentType="application/vnd.openxmlformats-officedocument.drawing+xml"/>
  <Override PartName="/xl/charts/chart44.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34.xml" ContentType="application/vnd.openxmlformats-officedocument.drawing+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35.xml" ContentType="application/vnd.openxmlformats-officedocument.drawing+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36.xml" ContentType="application/vnd.openxmlformats-officedocument.drawing+xml"/>
  <Override PartName="/xl/charts/chart47.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37.xml" ContentType="application/vnd.openxmlformats-officedocument.drawing+xml"/>
  <Override PartName="/xl/charts/chart48.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38.xml" ContentType="application/vnd.openxmlformats-officedocument.drawing+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harts/chart50.xml" ContentType="application/vnd.openxmlformats-officedocument.drawingml.chart+xml"/>
  <Override PartName="/xl/charts/style48.xml" ContentType="application/vnd.ms-office.chartstyle+xml"/>
  <Override PartName="/xl/charts/colors48.xml" ContentType="application/vnd.ms-office.chartcolorstyle+xml"/>
  <Override PartName="/xl/charts/chart51.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39.xml" ContentType="application/vnd.openxmlformats-officedocument.drawingml.chartshapes+xml"/>
  <Override PartName="/xl/charts/chart52.xml" ContentType="application/vnd.openxmlformats-officedocument.drawingml.chart+xml"/>
  <Override PartName="/xl/drawings/drawing40.xml" ContentType="application/vnd.openxmlformats-officedocument.drawingml.chartshapes+xml"/>
  <Override PartName="/xl/charts/chart53.xml" ContentType="application/vnd.openxmlformats-officedocument.drawingml.chart+xml"/>
  <Override PartName="/xl/charts/style50.xml" ContentType="application/vnd.ms-office.chartstyle+xml"/>
  <Override PartName="/xl/charts/colors50.xml" ContentType="application/vnd.ms-office.chartcolorstyle+xml"/>
  <Override PartName="/xl/charts/chart54.xml" ContentType="application/vnd.openxmlformats-officedocument.drawingml.chart+xml"/>
  <Override PartName="/xl/charts/style51.xml" ContentType="application/vnd.ms-office.chartstyle+xml"/>
  <Override PartName="/xl/charts/colors51.xml" ContentType="application/vnd.ms-office.chartcolorstyle+xml"/>
  <Override PartName="/xl/charts/chart55.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41.xml" ContentType="application/vnd.openxmlformats-officedocument.drawingml.chartshapes+xml"/>
  <Override PartName="/xl/charts/chart56.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42.xml" ContentType="application/vnd.openxmlformats-officedocument.drawingml.chartshapes+xml"/>
  <Override PartName="/xl/charts/chart57.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43.xml" ContentType="application/vnd.openxmlformats-officedocument.drawingml.chartshapes+xml"/>
  <Override PartName="/xl/charts/chart58.xml" ContentType="application/vnd.openxmlformats-officedocument.drawingml.chart+xml"/>
  <Override PartName="/xl/charts/style55.xml" ContentType="application/vnd.ms-office.chartstyle+xml"/>
  <Override PartName="/xl/charts/colors55.xml" ContentType="application/vnd.ms-office.chartcolorstyle+xml"/>
  <Override PartName="/xl/charts/chart59.xml" ContentType="application/vnd.openxmlformats-officedocument.drawingml.chart+xml"/>
  <Override PartName="/xl/charts/style56.xml" ContentType="application/vnd.ms-office.chartstyle+xml"/>
  <Override PartName="/xl/charts/colors56.xml" ContentType="application/vnd.ms-office.chartcolorstyle+xml"/>
  <Override PartName="/xl/charts/chart60.xml" ContentType="application/vnd.openxmlformats-officedocument.drawingml.chart+xml"/>
  <Override PartName="/xl/charts/style57.xml" ContentType="application/vnd.ms-office.chartstyle+xml"/>
  <Override PartName="/xl/charts/colors57.xml" ContentType="application/vnd.ms-office.chartcolorstyle+xml"/>
  <Override PartName="/xl/charts/chart61.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44.xml" ContentType="application/vnd.openxmlformats-officedocument.drawing+xml"/>
  <Override PartName="/xl/charts/chart62.xml" ContentType="application/vnd.openxmlformats-officedocument.drawingml.chart+xml"/>
  <Override PartName="/xl/charts/style59.xml" ContentType="application/vnd.ms-office.chartstyle+xml"/>
  <Override PartName="/xl/charts/colors59.xml" ContentType="application/vnd.ms-office.chartcolorstyle+xml"/>
  <Override PartName="/xl/charts/chart63.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4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xr:revisionPtr revIDLastSave="0" documentId="8_{76A9683A-64E2-4FC5-A64A-667C65D92852}" xr6:coauthVersionLast="47" xr6:coauthVersionMax="47" xr10:uidLastSave="{00000000-0000-0000-0000-000000000000}"/>
  <bookViews>
    <workbookView xWindow="28635" yWindow="-165" windowWidth="29130" windowHeight="15810" tabRatio="734" firstSheet="3" activeTab="10" xr2:uid="{00000000-000D-0000-FFFF-FFFF00000000}"/>
  </bookViews>
  <sheets>
    <sheet name="12LAL" sheetId="13" r:id="rId1"/>
    <sheet name="Konggu" sheetId="18" r:id="rId2"/>
    <sheet name="13PIN_02012.8" sheetId="10" r:id="rId3"/>
    <sheet name="13Patu-Dh" sheetId="12" r:id="rId4"/>
    <sheet name="12KolomaliN" sheetId="9" r:id="rId5"/>
    <sheet name="12NAK" sheetId="1" r:id="rId6"/>
    <sheet name="12MB-A" sheetId="3" r:id="rId7"/>
    <sheet name="12MBU-A" sheetId="4" r:id="rId8"/>
    <sheet name="All Graphs" sheetId="11" r:id="rId9"/>
    <sheet name="12MBU-B" sheetId="5" r:id="rId10"/>
    <sheet name="12SEG-A" sheetId="15" r:id="rId11"/>
    <sheet name="12SPL-A" sheetId="6" r:id="rId12"/>
    <sheet name="12SP-A" sheetId="7" r:id="rId13"/>
    <sheet name="12SWP_A" sheetId="16" r:id="rId14"/>
    <sheet name="Lola Island" sheetId="23" r:id="rId15"/>
    <sheet name="Off Munda Micros" sheetId="22" r:id="rId16"/>
    <sheet name="Munda Bar area " sheetId="24" r:id="rId17"/>
    <sheet name="12UGH-A" sheetId="8" r:id="rId18"/>
    <sheet name="2010RavaPtRendova" sheetId="20" r:id="rId19"/>
    <sheet name="WTetEcoLodge" sheetId="19" r:id="rId20"/>
    <sheet name="12TET-A" sheetId="21" r:id="rId21"/>
    <sheet name="12RAR" sheetId="2" r:id="rId22"/>
    <sheet name="&quot;ALL Simple" sheetId="17" r:id="rId23"/>
    <sheet name="CombineGraphs" sheetId="14"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7" i="2" l="1"/>
  <c r="F87" i="2" s="1"/>
  <c r="D87" i="2"/>
  <c r="E86" i="2"/>
  <c r="F86" i="2" s="1"/>
  <c r="D86" i="2"/>
  <c r="D85" i="2"/>
  <c r="E85" i="2" s="1"/>
  <c r="F85" i="2" s="1"/>
  <c r="E84" i="2"/>
  <c r="F84" i="2" s="1"/>
  <c r="D84" i="2"/>
  <c r="F83" i="2"/>
  <c r="E83" i="2"/>
  <c r="D83" i="2"/>
  <c r="A83" i="2"/>
  <c r="A84" i="2" s="1"/>
  <c r="A85" i="2" s="1"/>
  <c r="A86" i="2" s="1"/>
  <c r="A87" i="2" s="1"/>
  <c r="E82" i="2"/>
  <c r="F82" i="2" s="1"/>
  <c r="D82" i="2"/>
  <c r="E81" i="2"/>
  <c r="F81" i="2" s="1"/>
  <c r="D81" i="2"/>
  <c r="F80" i="2"/>
  <c r="E80" i="2"/>
  <c r="D80" i="2"/>
  <c r="E79" i="2"/>
  <c r="F79" i="2" s="1"/>
  <c r="D79" i="2"/>
  <c r="E78" i="2"/>
  <c r="F78" i="2" s="1"/>
  <c r="D78" i="2"/>
  <c r="F77" i="2"/>
  <c r="E77" i="2"/>
  <c r="D77" i="2"/>
  <c r="E76" i="2"/>
  <c r="F76" i="2" s="1"/>
  <c r="D76" i="2"/>
  <c r="E75" i="2"/>
  <c r="F75" i="2" s="1"/>
  <c r="D75" i="2"/>
  <c r="F74" i="2"/>
  <c r="E74" i="2"/>
  <c r="D74" i="2"/>
  <c r="E73" i="2"/>
  <c r="F73" i="2" s="1"/>
  <c r="D73" i="2"/>
  <c r="E72" i="2"/>
  <c r="F72" i="2" s="1"/>
  <c r="D72" i="2"/>
  <c r="F71" i="2"/>
  <c r="E71" i="2"/>
  <c r="D71" i="2"/>
  <c r="E70" i="2"/>
  <c r="F70" i="2" s="1"/>
  <c r="D70" i="2"/>
  <c r="E69" i="2"/>
  <c r="F69" i="2" s="1"/>
  <c r="D69" i="2"/>
  <c r="F68" i="2"/>
  <c r="E68" i="2"/>
  <c r="D68" i="2"/>
  <c r="E67" i="2"/>
  <c r="F67" i="2" s="1"/>
  <c r="D67" i="2"/>
  <c r="E66" i="2"/>
  <c r="F66" i="2" s="1"/>
  <c r="D66" i="2"/>
  <c r="F65" i="2"/>
  <c r="E65" i="2"/>
  <c r="D65" i="2"/>
  <c r="E64" i="2"/>
  <c r="F64" i="2" s="1"/>
  <c r="D64" i="2"/>
  <c r="E63" i="2"/>
  <c r="F63" i="2" s="1"/>
  <c r="D63" i="2"/>
  <c r="F62" i="2"/>
  <c r="E62" i="2"/>
  <c r="D62" i="2"/>
  <c r="E61" i="2"/>
  <c r="F61" i="2" s="1"/>
  <c r="D61" i="2"/>
  <c r="E60" i="2"/>
  <c r="F60" i="2" s="1"/>
  <c r="D60" i="2"/>
  <c r="F59" i="2"/>
  <c r="E59" i="2"/>
  <c r="D59" i="2"/>
  <c r="E58" i="2"/>
  <c r="F58" i="2" s="1"/>
  <c r="D58" i="2"/>
  <c r="E57" i="2"/>
  <c r="F57" i="2" s="1"/>
  <c r="D57" i="2"/>
  <c r="F56" i="2"/>
  <c r="E56" i="2"/>
  <c r="D56" i="2"/>
  <c r="E55" i="2"/>
  <c r="F55" i="2" s="1"/>
  <c r="D55" i="2"/>
  <c r="E54" i="2"/>
  <c r="F54" i="2" s="1"/>
  <c r="D54" i="2"/>
  <c r="F53" i="2"/>
  <c r="E53" i="2"/>
  <c r="D53" i="2"/>
  <c r="E52" i="2"/>
  <c r="F52" i="2" s="1"/>
  <c r="D52" i="2"/>
  <c r="E51" i="2"/>
  <c r="F51" i="2" s="1"/>
  <c r="D51" i="2"/>
  <c r="F50" i="2"/>
  <c r="E50" i="2"/>
  <c r="D50" i="2"/>
  <c r="E49" i="2"/>
  <c r="F49" i="2" s="1"/>
  <c r="D49" i="2"/>
  <c r="E48" i="2"/>
  <c r="F48" i="2" s="1"/>
  <c r="D48" i="2"/>
  <c r="F47" i="2"/>
  <c r="E47" i="2"/>
  <c r="D47" i="2"/>
  <c r="E46" i="2"/>
  <c r="F46" i="2" s="1"/>
  <c r="D46" i="2"/>
  <c r="E45" i="2"/>
  <c r="F45" i="2" s="1"/>
  <c r="D45" i="2"/>
  <c r="F44" i="2"/>
  <c r="E44" i="2"/>
  <c r="D44" i="2"/>
  <c r="E43" i="2"/>
  <c r="F43" i="2" s="1"/>
  <c r="D43" i="2"/>
  <c r="E42" i="2"/>
  <c r="F42" i="2" s="1"/>
  <c r="D42" i="2"/>
  <c r="F41" i="2"/>
  <c r="E41" i="2"/>
  <c r="D41" i="2"/>
  <c r="E40" i="2"/>
  <c r="F40" i="2" s="1"/>
  <c r="D40" i="2"/>
  <c r="E39" i="2"/>
  <c r="F39" i="2" s="1"/>
  <c r="D39" i="2"/>
  <c r="F38" i="2"/>
  <c r="E38" i="2"/>
  <c r="D38" i="2"/>
  <c r="E37" i="2"/>
  <c r="F37" i="2" s="1"/>
  <c r="D37" i="2"/>
  <c r="E36" i="2"/>
  <c r="F36" i="2" s="1"/>
  <c r="D36" i="2"/>
  <c r="F35" i="2"/>
  <c r="E35" i="2"/>
  <c r="D35" i="2"/>
  <c r="E34" i="2"/>
  <c r="F34" i="2" s="1"/>
  <c r="D34" i="2"/>
  <c r="E33" i="2"/>
  <c r="F33" i="2" s="1"/>
  <c r="D33" i="2"/>
  <c r="F32" i="2"/>
  <c r="E32" i="2"/>
  <c r="D32" i="2"/>
  <c r="E31" i="2"/>
  <c r="F31" i="2" s="1"/>
  <c r="D31" i="2"/>
  <c r="E30" i="2"/>
  <c r="F30" i="2" s="1"/>
  <c r="D30" i="2"/>
  <c r="F29" i="2"/>
  <c r="E29" i="2"/>
  <c r="D29" i="2"/>
  <c r="E28" i="2"/>
  <c r="F28" i="2" s="1"/>
  <c r="D28" i="2"/>
  <c r="E27" i="2"/>
  <c r="F27" i="2" s="1"/>
  <c r="D27" i="2"/>
  <c r="F26" i="2"/>
  <c r="E26" i="2"/>
  <c r="D26" i="2"/>
  <c r="E25" i="2"/>
  <c r="F25" i="2" s="1"/>
  <c r="D25" i="2"/>
  <c r="E24" i="2"/>
  <c r="F24" i="2" s="1"/>
  <c r="D24" i="2"/>
  <c r="F23" i="2"/>
  <c r="E23" i="2"/>
  <c r="D23" i="2"/>
  <c r="E22" i="2"/>
  <c r="F22" i="2" s="1"/>
  <c r="D22" i="2"/>
  <c r="E21" i="2"/>
  <c r="F21" i="2" s="1"/>
  <c r="D21" i="2"/>
  <c r="F20" i="2"/>
  <c r="E20" i="2"/>
  <c r="D20" i="2"/>
  <c r="E19" i="2"/>
  <c r="F19" i="2" s="1"/>
  <c r="D19" i="2"/>
  <c r="E18" i="2"/>
  <c r="F18" i="2" s="1"/>
  <c r="D18" i="2"/>
  <c r="F17" i="2"/>
  <c r="E17" i="2"/>
  <c r="D17" i="2"/>
  <c r="A17" i="2"/>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E16" i="2"/>
  <c r="F16" i="2" s="1"/>
  <c r="D16" i="2"/>
  <c r="E15" i="2"/>
  <c r="F15" i="2" s="1"/>
  <c r="D15" i="2"/>
  <c r="F14" i="2"/>
  <c r="E14" i="2"/>
  <c r="D14" i="2"/>
  <c r="E13" i="2"/>
  <c r="F13" i="2" s="1"/>
  <c r="D13" i="2"/>
  <c r="E12" i="2"/>
  <c r="F12" i="2" s="1"/>
  <c r="D12" i="2"/>
  <c r="F11" i="2"/>
  <c r="E11" i="2"/>
  <c r="D11" i="2"/>
  <c r="E10" i="2"/>
  <c r="F10" i="2" s="1"/>
  <c r="D10" i="2"/>
  <c r="E9" i="2"/>
  <c r="F9" i="2" s="1"/>
  <c r="D9" i="2"/>
  <c r="F8" i="2"/>
  <c r="E8" i="2"/>
  <c r="D8" i="2"/>
  <c r="A8" i="2"/>
  <c r="A9" i="2" s="1"/>
  <c r="A10" i="2" s="1"/>
  <c r="A11" i="2" s="1"/>
  <c r="A12" i="2" s="1"/>
  <c r="A13" i="2" s="1"/>
  <c r="A14" i="2" s="1"/>
  <c r="A15" i="2" s="1"/>
  <c r="A16" i="2" s="1"/>
  <c r="E7" i="2"/>
  <c r="F7" i="2" s="1"/>
  <c r="D7" i="2"/>
  <c r="E6" i="2"/>
  <c r="F6" i="2" s="1"/>
  <c r="D6" i="2"/>
  <c r="F5" i="2"/>
  <c r="E5" i="2"/>
  <c r="D5" i="2"/>
  <c r="A5" i="2"/>
  <c r="A6" i="2" s="1"/>
  <c r="A7" i="2" s="1"/>
  <c r="E4" i="2"/>
  <c r="F4" i="2" s="1"/>
  <c r="D4" i="2"/>
  <c r="D3" i="2"/>
  <c r="E3" i="2" s="1"/>
  <c r="F3" i="2" s="1"/>
  <c r="C24" i="21"/>
  <c r="D24" i="21" s="1"/>
  <c r="E24" i="21" s="1"/>
  <c r="D23" i="21"/>
  <c r="E23" i="21" s="1"/>
  <c r="C23" i="21"/>
  <c r="C22" i="21"/>
  <c r="D22" i="21" s="1"/>
  <c r="E22" i="21" s="1"/>
  <c r="C21" i="21"/>
  <c r="D21" i="21" s="1"/>
  <c r="E21" i="21" s="1"/>
  <c r="D20" i="21"/>
  <c r="E20" i="21" s="1"/>
  <c r="C20" i="21"/>
  <c r="C19" i="21"/>
  <c r="D19" i="21" s="1"/>
  <c r="E19" i="21" s="1"/>
  <c r="C18" i="21"/>
  <c r="D18" i="21" s="1"/>
  <c r="E18" i="21" s="1"/>
  <c r="D17" i="21"/>
  <c r="E17" i="21" s="1"/>
  <c r="C17" i="21"/>
  <c r="C16" i="21"/>
  <c r="D16" i="21" s="1"/>
  <c r="E16" i="21" s="1"/>
  <c r="C15" i="21"/>
  <c r="D15" i="21" s="1"/>
  <c r="E15" i="21" s="1"/>
  <c r="D14" i="21"/>
  <c r="E14" i="21" s="1"/>
  <c r="C14" i="21"/>
  <c r="C13" i="21"/>
  <c r="D13" i="21" s="1"/>
  <c r="E13" i="21" s="1"/>
  <c r="C12" i="21"/>
  <c r="D12" i="21" s="1"/>
  <c r="E12" i="21" s="1"/>
  <c r="D11" i="21"/>
  <c r="E11" i="21" s="1"/>
  <c r="C11" i="21"/>
  <c r="C10" i="21"/>
  <c r="D10" i="21" s="1"/>
  <c r="E10" i="21" s="1"/>
  <c r="C9" i="21"/>
  <c r="D9" i="21" s="1"/>
  <c r="E9" i="21" s="1"/>
  <c r="D8" i="21"/>
  <c r="E8" i="21" s="1"/>
  <c r="C8" i="21"/>
  <c r="C7" i="21"/>
  <c r="D7" i="21" s="1"/>
  <c r="E7" i="21" s="1"/>
  <c r="C6" i="21"/>
  <c r="D6" i="21" s="1"/>
  <c r="E6" i="21" s="1"/>
  <c r="D5" i="21"/>
  <c r="E5" i="21" s="1"/>
  <c r="C5" i="21"/>
  <c r="A5" i="21"/>
  <c r="A6" i="21" s="1"/>
  <c r="A7" i="21" s="1"/>
  <c r="A8" i="21" s="1"/>
  <c r="A9" i="21" s="1"/>
  <c r="A10" i="21" s="1"/>
  <c r="A11" i="21" s="1"/>
  <c r="A12" i="21" s="1"/>
  <c r="A13" i="21" s="1"/>
  <c r="A14" i="21" s="1"/>
  <c r="A15" i="21" s="1"/>
  <c r="A16" i="21" s="1"/>
  <c r="A17" i="21" s="1"/>
  <c r="A18" i="21" s="1"/>
  <c r="A19" i="21" s="1"/>
  <c r="A20" i="21" s="1"/>
  <c r="A21" i="21" s="1"/>
  <c r="A22" i="21" s="1"/>
  <c r="A23" i="21" s="1"/>
  <c r="A24" i="21" s="1"/>
  <c r="C4" i="21"/>
  <c r="D4" i="21" s="1"/>
  <c r="E4" i="21" s="1"/>
  <c r="C3" i="21"/>
  <c r="D3" i="21" s="1"/>
  <c r="E3" i="21" s="1"/>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B6" i="19"/>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B43" i="19" s="1"/>
  <c r="B44" i="19" s="1"/>
  <c r="B45" i="19" s="1"/>
  <c r="B46" i="19" s="1"/>
  <c r="B47" i="19" s="1"/>
  <c r="B48" i="19" s="1"/>
  <c r="B49" i="19" s="1"/>
  <c r="B50" i="19" s="1"/>
  <c r="B51" i="19" s="1"/>
  <c r="B52" i="19" s="1"/>
  <c r="B53" i="19" s="1"/>
  <c r="B54" i="19" s="1"/>
  <c r="B55" i="19" s="1"/>
  <c r="B56" i="19" s="1"/>
  <c r="B57" i="19" s="1"/>
  <c r="B58" i="19" s="1"/>
  <c r="B59" i="19" s="1"/>
  <c r="B60" i="19" s="1"/>
  <c r="B61" i="19" s="1"/>
  <c r="B62" i="19" s="1"/>
  <c r="B63" i="19" s="1"/>
  <c r="B64" i="19" s="1"/>
  <c r="B65" i="19" s="1"/>
  <c r="B66" i="19" s="1"/>
  <c r="B67" i="19" s="1"/>
  <c r="B68" i="19" s="1"/>
  <c r="B69" i="19" s="1"/>
  <c r="B70" i="19" s="1"/>
  <c r="B71" i="19" s="1"/>
  <c r="B72" i="19" s="1"/>
  <c r="B73" i="19" s="1"/>
  <c r="B74" i="19" s="1"/>
  <c r="B75" i="19" s="1"/>
  <c r="B76" i="19" s="1"/>
  <c r="B77" i="19" s="1"/>
  <c r="B78" i="19" s="1"/>
  <c r="B79" i="19" s="1"/>
  <c r="B80" i="19" s="1"/>
  <c r="B81" i="19" s="1"/>
  <c r="B82" i="19" s="1"/>
  <c r="B83" i="19" s="1"/>
  <c r="B84" i="19" s="1"/>
  <c r="B85" i="19" s="1"/>
  <c r="B86" i="19" s="1"/>
  <c r="B87" i="19" s="1"/>
  <c r="B88" i="19" s="1"/>
  <c r="B89" i="19" s="1"/>
  <c r="B90" i="19" s="1"/>
  <c r="B91" i="19" s="1"/>
  <c r="B92" i="19" s="1"/>
  <c r="B93" i="19" s="1"/>
  <c r="B94" i="19" s="1"/>
  <c r="B95" i="19" s="1"/>
  <c r="B96" i="19" s="1"/>
  <c r="B97" i="19" s="1"/>
  <c r="B98" i="19" s="1"/>
  <c r="B99" i="19" s="1"/>
  <c r="B100" i="19" s="1"/>
  <c r="B101" i="19" s="1"/>
  <c r="B102" i="19" s="1"/>
  <c r="B103" i="19" s="1"/>
  <c r="B104" i="19" s="1"/>
  <c r="B105" i="19" s="1"/>
  <c r="B106" i="19" s="1"/>
  <c r="B107" i="19" s="1"/>
  <c r="B108" i="19" s="1"/>
  <c r="B109" i="19" s="1"/>
  <c r="B110" i="19" s="1"/>
  <c r="B111" i="19" s="1"/>
  <c r="B112" i="19" s="1"/>
  <c r="B113" i="19" s="1"/>
  <c r="B114" i="19" s="1"/>
  <c r="B115" i="19" s="1"/>
  <c r="B116" i="19" s="1"/>
  <c r="B117" i="19" s="1"/>
  <c r="B118" i="19" s="1"/>
  <c r="B119" i="19" s="1"/>
  <c r="B120" i="19" s="1"/>
  <c r="B121" i="19" s="1"/>
  <c r="B122" i="19" s="1"/>
  <c r="B123" i="19" s="1"/>
  <c r="B124" i="19" s="1"/>
  <c r="B125" i="19" s="1"/>
  <c r="B126" i="19" s="1"/>
  <c r="B127" i="19" s="1"/>
  <c r="B128" i="19" s="1"/>
  <c r="B129" i="19" s="1"/>
  <c r="B130" i="19" s="1"/>
  <c r="B131" i="19" s="1"/>
  <c r="B132" i="19" s="1"/>
  <c r="B133" i="19" s="1"/>
  <c r="B134" i="19" s="1"/>
  <c r="B135" i="19" s="1"/>
  <c r="B136" i="19" s="1"/>
  <c r="B137" i="19" s="1"/>
  <c r="B138" i="19" s="1"/>
  <c r="B139" i="19" s="1"/>
  <c r="B140" i="19" s="1"/>
  <c r="B141" i="19" s="1"/>
  <c r="B142" i="19" s="1"/>
  <c r="B143" i="19" s="1"/>
  <c r="B144" i="19" s="1"/>
  <c r="B145" i="19" s="1"/>
  <c r="B146" i="19" s="1"/>
  <c r="B147" i="19" s="1"/>
  <c r="B148" i="19" s="1"/>
  <c r="B149" i="19" s="1"/>
  <c r="B150" i="19" s="1"/>
  <c r="B151" i="19" s="1"/>
  <c r="B152" i="19" s="1"/>
  <c r="B153" i="19" s="1"/>
  <c r="B154" i="19" s="1"/>
  <c r="B155" i="19" s="1"/>
  <c r="B156" i="19" s="1"/>
  <c r="B157" i="19" s="1"/>
  <c r="B158" i="19" s="1"/>
  <c r="B159" i="19" s="1"/>
  <c r="B160" i="19" s="1"/>
  <c r="B161" i="19" s="1"/>
  <c r="B162" i="19" s="1"/>
  <c r="B163" i="19" s="1"/>
  <c r="B164" i="19" s="1"/>
  <c r="B165" i="19" s="1"/>
  <c r="B166" i="19" s="1"/>
  <c r="B167" i="19" s="1"/>
  <c r="B168" i="19" s="1"/>
  <c r="B169" i="19" s="1"/>
  <c r="B170" i="19" s="1"/>
  <c r="B171" i="19" s="1"/>
  <c r="B172" i="19" s="1"/>
  <c r="B173" i="19" s="1"/>
  <c r="B174" i="19" s="1"/>
  <c r="B175" i="19" s="1"/>
  <c r="B176" i="19" s="1"/>
  <c r="B177" i="19" s="1"/>
  <c r="B178" i="19" s="1"/>
  <c r="B179" i="19" s="1"/>
  <c r="B180" i="19" s="1"/>
  <c r="B181" i="19" s="1"/>
  <c r="B182" i="19" s="1"/>
  <c r="B183" i="19" s="1"/>
  <c r="B184" i="19" s="1"/>
  <c r="B185" i="19" s="1"/>
  <c r="B186" i="19" s="1"/>
  <c r="B187" i="19" s="1"/>
  <c r="B188" i="19" s="1"/>
  <c r="B189" i="19" s="1"/>
  <c r="B190" i="19" s="1"/>
  <c r="B191" i="19" s="1"/>
  <c r="B192" i="19" s="1"/>
  <c r="A9" i="20"/>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7" i="20"/>
  <c r="A8" i="20" s="1"/>
  <c r="D115" i="8"/>
  <c r="C115" i="8"/>
  <c r="D114" i="8"/>
  <c r="C114" i="8"/>
  <c r="D113" i="8"/>
  <c r="C113" i="8"/>
  <c r="D112" i="8"/>
  <c r="C112" i="8"/>
  <c r="D111" i="8"/>
  <c r="C111" i="8"/>
  <c r="D110" i="8"/>
  <c r="C110" i="8"/>
  <c r="D109" i="8"/>
  <c r="C109" i="8"/>
  <c r="D108" i="8"/>
  <c r="C108" i="8"/>
  <c r="D107" i="8"/>
  <c r="C107" i="8"/>
  <c r="D106" i="8"/>
  <c r="C106" i="8"/>
  <c r="D105" i="8"/>
  <c r="C105" i="8"/>
  <c r="D104" i="8"/>
  <c r="C104" i="8"/>
  <c r="D103" i="8"/>
  <c r="C103" i="8"/>
  <c r="D102" i="8"/>
  <c r="C102" i="8"/>
  <c r="D101" i="8"/>
  <c r="C101" i="8"/>
  <c r="D100" i="8"/>
  <c r="C100" i="8"/>
  <c r="D99" i="8"/>
  <c r="C99" i="8"/>
  <c r="D98" i="8"/>
  <c r="C98" i="8"/>
  <c r="D97" i="8"/>
  <c r="C97" i="8"/>
  <c r="D96" i="8"/>
  <c r="C96" i="8"/>
  <c r="D95" i="8"/>
  <c r="C95" i="8"/>
  <c r="D94" i="8"/>
  <c r="C94" i="8"/>
  <c r="D93" i="8"/>
  <c r="C93" i="8"/>
  <c r="D92" i="8"/>
  <c r="C92" i="8"/>
  <c r="D91" i="8"/>
  <c r="C91" i="8"/>
  <c r="D90" i="8"/>
  <c r="C90" i="8"/>
  <c r="D89" i="8"/>
  <c r="C89" i="8"/>
  <c r="D88" i="8"/>
  <c r="C88" i="8"/>
  <c r="D87" i="8"/>
  <c r="C87" i="8"/>
  <c r="D86" i="8"/>
  <c r="C86" i="8"/>
  <c r="D85" i="8"/>
  <c r="C85" i="8"/>
  <c r="D84" i="8"/>
  <c r="C84" i="8"/>
  <c r="D83" i="8"/>
  <c r="C83" i="8"/>
  <c r="D82" i="8"/>
  <c r="C82" i="8"/>
  <c r="D81" i="8"/>
  <c r="C81" i="8"/>
  <c r="D80" i="8"/>
  <c r="C80" i="8"/>
  <c r="D79" i="8"/>
  <c r="C79" i="8"/>
  <c r="D78" i="8"/>
  <c r="C78" i="8"/>
  <c r="D77" i="8"/>
  <c r="C77" i="8"/>
  <c r="D76" i="8"/>
  <c r="C76" i="8"/>
  <c r="D75" i="8"/>
  <c r="C75" i="8"/>
  <c r="D74" i="8"/>
  <c r="C74" i="8"/>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C8" i="8"/>
  <c r="D7" i="8"/>
  <c r="C7" i="8"/>
  <c r="D6" i="8"/>
  <c r="C6" i="8"/>
  <c r="D5" i="8"/>
  <c r="C5" i="8"/>
  <c r="D4" i="8"/>
  <c r="C4" i="8"/>
  <c r="A4" i="8"/>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D3" i="8"/>
  <c r="C3" i="8"/>
  <c r="D2" i="8"/>
  <c r="C2" i="8"/>
  <c r="A13" i="22"/>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5" i="22"/>
  <c r="A6" i="22" s="1"/>
  <c r="A7" i="22" s="1"/>
  <c r="A8" i="22" s="1"/>
  <c r="A9" i="22" s="1"/>
  <c r="A4" i="22"/>
  <c r="A3" i="22"/>
  <c r="A99" i="16"/>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A12" i="16"/>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C11" i="16"/>
  <c r="C10" i="16"/>
  <c r="A8" i="16"/>
  <c r="A9" i="16" s="1"/>
  <c r="A10" i="16" s="1"/>
  <c r="A11" i="16" s="1"/>
  <c r="A7" i="16"/>
  <c r="A6" i="16"/>
  <c r="D98" i="7"/>
  <c r="C98" i="7"/>
  <c r="C97" i="7"/>
  <c r="D97" i="7" s="1"/>
  <c r="D96" i="7"/>
  <c r="C96" i="7"/>
  <c r="C95" i="7"/>
  <c r="D95" i="7" s="1"/>
  <c r="C94" i="7"/>
  <c r="D94" i="7" s="1"/>
  <c r="D93" i="7"/>
  <c r="C93" i="7"/>
  <c r="D92" i="7"/>
  <c r="C92" i="7"/>
  <c r="C91" i="7"/>
  <c r="D91" i="7" s="1"/>
  <c r="D90" i="7"/>
  <c r="C90" i="7"/>
  <c r="C89" i="7"/>
  <c r="D89" i="7" s="1"/>
  <c r="C88" i="7"/>
  <c r="D88" i="7" s="1"/>
  <c r="D87" i="7"/>
  <c r="C87" i="7"/>
  <c r="D86" i="7"/>
  <c r="C86" i="7"/>
  <c r="C85" i="7"/>
  <c r="D85" i="7" s="1"/>
  <c r="J84" i="7"/>
  <c r="C84" i="7"/>
  <c r="D84" i="7" s="1"/>
  <c r="J83" i="7"/>
  <c r="D83" i="7"/>
  <c r="C83" i="7"/>
  <c r="J82" i="7"/>
  <c r="C82" i="7"/>
  <c r="D82" i="7" s="1"/>
  <c r="J81" i="7"/>
  <c r="C81" i="7"/>
  <c r="D81" i="7" s="1"/>
  <c r="J80" i="7"/>
  <c r="D80" i="7"/>
  <c r="C80" i="7"/>
  <c r="J79" i="7"/>
  <c r="C79" i="7"/>
  <c r="D79" i="7" s="1"/>
  <c r="J78" i="7"/>
  <c r="D78" i="7"/>
  <c r="C78" i="7"/>
  <c r="J77" i="7"/>
  <c r="D77" i="7"/>
  <c r="C77" i="7"/>
  <c r="J76" i="7"/>
  <c r="C76" i="7"/>
  <c r="D76" i="7" s="1"/>
  <c r="J75" i="7"/>
  <c r="D75" i="7"/>
  <c r="C75" i="7"/>
  <c r="J74" i="7"/>
  <c r="D74" i="7"/>
  <c r="C74" i="7"/>
  <c r="J73" i="7"/>
  <c r="C73" i="7"/>
  <c r="D73" i="7" s="1"/>
  <c r="J72" i="7"/>
  <c r="D72" i="7"/>
  <c r="C72" i="7"/>
  <c r="J71" i="7"/>
  <c r="D71" i="7"/>
  <c r="C71" i="7"/>
  <c r="J70" i="7"/>
  <c r="C70" i="7"/>
  <c r="D70" i="7" s="1"/>
  <c r="J69" i="7"/>
  <c r="D69" i="7"/>
  <c r="C69" i="7"/>
  <c r="J68" i="7"/>
  <c r="D68" i="7"/>
  <c r="C68" i="7"/>
  <c r="J67" i="7"/>
  <c r="C67" i="7"/>
  <c r="D67" i="7" s="1"/>
  <c r="J66" i="7"/>
  <c r="D66" i="7"/>
  <c r="C66" i="7"/>
  <c r="J65" i="7"/>
  <c r="D65" i="7"/>
  <c r="C65" i="7"/>
  <c r="J64" i="7"/>
  <c r="C64" i="7"/>
  <c r="D64" i="7" s="1"/>
  <c r="J63" i="7"/>
  <c r="D63" i="7"/>
  <c r="C63" i="7"/>
  <c r="J62" i="7"/>
  <c r="D62" i="7"/>
  <c r="C62" i="7"/>
  <c r="J61" i="7"/>
  <c r="C61" i="7"/>
  <c r="D61" i="7" s="1"/>
  <c r="J60" i="7"/>
  <c r="D60" i="7"/>
  <c r="C60" i="7"/>
  <c r="J59" i="7"/>
  <c r="D59" i="7"/>
  <c r="C59" i="7"/>
  <c r="J58" i="7"/>
  <c r="C58" i="7"/>
  <c r="D58" i="7" s="1"/>
  <c r="J57" i="7"/>
  <c r="D57" i="7"/>
  <c r="C57" i="7"/>
  <c r="J56" i="7"/>
  <c r="D56" i="7"/>
  <c r="C56" i="7"/>
  <c r="J55" i="7"/>
  <c r="C55" i="7"/>
  <c r="D55" i="7" s="1"/>
  <c r="J54" i="7"/>
  <c r="D54" i="7"/>
  <c r="C54" i="7"/>
  <c r="J53" i="7"/>
  <c r="D53" i="7"/>
  <c r="C53" i="7"/>
  <c r="J52" i="7"/>
  <c r="C52" i="7"/>
  <c r="D52" i="7" s="1"/>
  <c r="J51" i="7"/>
  <c r="D51" i="7"/>
  <c r="C51" i="7"/>
  <c r="J50" i="7"/>
  <c r="D50" i="7"/>
  <c r="C50" i="7"/>
  <c r="J49" i="7"/>
  <c r="C49" i="7"/>
  <c r="D49" i="7" s="1"/>
  <c r="J48" i="7"/>
  <c r="D48" i="7"/>
  <c r="C48" i="7"/>
  <c r="J47" i="7"/>
  <c r="D47" i="7"/>
  <c r="C47" i="7"/>
  <c r="J46" i="7"/>
  <c r="C46" i="7"/>
  <c r="D46" i="7" s="1"/>
  <c r="J45" i="7"/>
  <c r="D45" i="7"/>
  <c r="C45" i="7"/>
  <c r="J44" i="7"/>
  <c r="D44" i="7"/>
  <c r="C44" i="7"/>
  <c r="J43" i="7"/>
  <c r="C43" i="7"/>
  <c r="D43" i="7" s="1"/>
  <c r="J42" i="7"/>
  <c r="D42" i="7"/>
  <c r="C42" i="7"/>
  <c r="J41" i="7"/>
  <c r="D41" i="7"/>
  <c r="C41" i="7"/>
  <c r="J40" i="7"/>
  <c r="C40" i="7"/>
  <c r="D40" i="7" s="1"/>
  <c r="J39" i="7"/>
  <c r="D39" i="7"/>
  <c r="C39" i="7"/>
  <c r="J38" i="7"/>
  <c r="D38" i="7"/>
  <c r="C38" i="7"/>
  <c r="J37" i="7"/>
  <c r="C37" i="7"/>
  <c r="D37" i="7" s="1"/>
  <c r="J36" i="7"/>
  <c r="D36" i="7"/>
  <c r="C36" i="7"/>
  <c r="J35" i="7"/>
  <c r="D35" i="7"/>
  <c r="C35" i="7"/>
  <c r="J34" i="7"/>
  <c r="C34" i="7"/>
  <c r="D34" i="7" s="1"/>
  <c r="J33" i="7"/>
  <c r="D33" i="7"/>
  <c r="C33" i="7"/>
  <c r="J32" i="7"/>
  <c r="D32" i="7"/>
  <c r="C32" i="7"/>
  <c r="J31" i="7"/>
  <c r="C31" i="7"/>
  <c r="D31" i="7" s="1"/>
  <c r="J30" i="7"/>
  <c r="D30" i="7"/>
  <c r="C30" i="7"/>
  <c r="J29" i="7"/>
  <c r="D29" i="7"/>
  <c r="C29" i="7"/>
  <c r="J28" i="7"/>
  <c r="C28" i="7"/>
  <c r="D28" i="7" s="1"/>
  <c r="J27" i="7"/>
  <c r="D27" i="7"/>
  <c r="C27" i="7"/>
  <c r="J26" i="7"/>
  <c r="D26" i="7"/>
  <c r="C26" i="7"/>
  <c r="J25" i="7"/>
  <c r="C25" i="7"/>
  <c r="D25" i="7" s="1"/>
  <c r="J24" i="7"/>
  <c r="D24" i="7"/>
  <c r="C24" i="7"/>
  <c r="J23" i="7"/>
  <c r="D23" i="7"/>
  <c r="C23" i="7"/>
  <c r="J22" i="7"/>
  <c r="C22" i="7"/>
  <c r="D22" i="7" s="1"/>
  <c r="J21" i="7"/>
  <c r="D21" i="7"/>
  <c r="C21" i="7"/>
  <c r="J20" i="7"/>
  <c r="D20" i="7"/>
  <c r="C20" i="7"/>
  <c r="J19" i="7"/>
  <c r="C19" i="7"/>
  <c r="D19" i="7" s="1"/>
  <c r="J18" i="7"/>
  <c r="D18" i="7"/>
  <c r="C18" i="7"/>
  <c r="J17" i="7"/>
  <c r="D17" i="7"/>
  <c r="C17" i="7"/>
  <c r="J16" i="7"/>
  <c r="C16" i="7"/>
  <c r="D16" i="7" s="1"/>
  <c r="J15" i="7"/>
  <c r="D15" i="7"/>
  <c r="C15" i="7"/>
  <c r="J14" i="7"/>
  <c r="H14" i="7"/>
  <c r="H15" i="7" s="1"/>
  <c r="H16" i="7" s="1"/>
  <c r="H17" i="7" s="1"/>
  <c r="H18" i="7" s="1"/>
  <c r="H19" i="7" s="1"/>
  <c r="H20" i="7" s="1"/>
  <c r="H21" i="7" s="1"/>
  <c r="H22" i="7" s="1"/>
  <c r="H23" i="7" s="1"/>
  <c r="H24" i="7" s="1"/>
  <c r="H25" i="7" s="1"/>
  <c r="H26" i="7" s="1"/>
  <c r="H27" i="7" s="1"/>
  <c r="H28" i="7" s="1"/>
  <c r="H29" i="7" s="1"/>
  <c r="H30" i="7" s="1"/>
  <c r="H31" i="7" s="1"/>
  <c r="H32" i="7" s="1"/>
  <c r="H33" i="7" s="1"/>
  <c r="H34" i="7" s="1"/>
  <c r="H35" i="7" s="1"/>
  <c r="H36" i="7" s="1"/>
  <c r="H37" i="7" s="1"/>
  <c r="H38" i="7" s="1"/>
  <c r="H39" i="7" s="1"/>
  <c r="H40" i="7" s="1"/>
  <c r="H41" i="7" s="1"/>
  <c r="H42" i="7" s="1"/>
  <c r="H43" i="7" s="1"/>
  <c r="H44" i="7" s="1"/>
  <c r="H45" i="7" s="1"/>
  <c r="H46" i="7" s="1"/>
  <c r="H47" i="7" s="1"/>
  <c r="H48" i="7" s="1"/>
  <c r="H49" i="7" s="1"/>
  <c r="H50" i="7" s="1"/>
  <c r="H51" i="7" s="1"/>
  <c r="H52" i="7" s="1"/>
  <c r="H53" i="7" s="1"/>
  <c r="H54" i="7" s="1"/>
  <c r="H55" i="7" s="1"/>
  <c r="H56" i="7" s="1"/>
  <c r="H57" i="7" s="1"/>
  <c r="H58" i="7" s="1"/>
  <c r="H59" i="7" s="1"/>
  <c r="H60" i="7" s="1"/>
  <c r="H61" i="7" s="1"/>
  <c r="H62" i="7" s="1"/>
  <c r="H63" i="7" s="1"/>
  <c r="H64" i="7" s="1"/>
  <c r="H65" i="7" s="1"/>
  <c r="H66" i="7" s="1"/>
  <c r="H67" i="7" s="1"/>
  <c r="H68" i="7" s="1"/>
  <c r="H69" i="7" s="1"/>
  <c r="H70" i="7" s="1"/>
  <c r="H71" i="7" s="1"/>
  <c r="H72" i="7" s="1"/>
  <c r="H73" i="7" s="1"/>
  <c r="H74" i="7" s="1"/>
  <c r="H75" i="7" s="1"/>
  <c r="H76" i="7" s="1"/>
  <c r="H77" i="7" s="1"/>
  <c r="H78" i="7" s="1"/>
  <c r="H79" i="7" s="1"/>
  <c r="H80" i="7" s="1"/>
  <c r="H81" i="7" s="1"/>
  <c r="H82" i="7" s="1"/>
  <c r="H83" i="7" s="1"/>
  <c r="H84" i="7" s="1"/>
  <c r="D14" i="7"/>
  <c r="C14" i="7"/>
  <c r="J13" i="7"/>
  <c r="C13" i="7"/>
  <c r="D13" i="7" s="1"/>
  <c r="J12" i="7"/>
  <c r="D12" i="7"/>
  <c r="C12" i="7"/>
  <c r="J11" i="7"/>
  <c r="H11" i="7"/>
  <c r="H12" i="7" s="1"/>
  <c r="H13" i="7" s="1"/>
  <c r="D11" i="7"/>
  <c r="C11" i="7"/>
  <c r="J10" i="7"/>
  <c r="D10" i="7"/>
  <c r="C10" i="7"/>
  <c r="J9" i="7"/>
  <c r="D9" i="7"/>
  <c r="J8" i="7"/>
  <c r="D8" i="7"/>
  <c r="C8" i="7"/>
  <c r="J7" i="7"/>
  <c r="D7" i="7"/>
  <c r="C7" i="7"/>
  <c r="J6" i="7"/>
  <c r="D6" i="7"/>
  <c r="C6" i="7"/>
  <c r="J5" i="7"/>
  <c r="J4" i="7"/>
  <c r="J3" i="7"/>
  <c r="C83" i="6"/>
  <c r="D83" i="6" s="1"/>
  <c r="C82" i="6"/>
  <c r="D82" i="6" s="1"/>
  <c r="C81" i="6"/>
  <c r="D81" i="6" s="1"/>
  <c r="C80" i="6"/>
  <c r="D80" i="6" s="1"/>
  <c r="C79" i="6"/>
  <c r="D79" i="6" s="1"/>
  <c r="C78" i="6"/>
  <c r="D78" i="6" s="1"/>
  <c r="C77" i="6"/>
  <c r="D77" i="6" s="1"/>
  <c r="C76" i="6"/>
  <c r="D76" i="6" s="1"/>
  <c r="C75" i="6"/>
  <c r="D75" i="6" s="1"/>
  <c r="C74" i="6"/>
  <c r="D74" i="6" s="1"/>
  <c r="C73" i="6"/>
  <c r="D73" i="6" s="1"/>
  <c r="C72" i="6"/>
  <c r="D72" i="6" s="1"/>
  <c r="D71" i="6"/>
  <c r="C71" i="6"/>
  <c r="C70" i="6"/>
  <c r="D70" i="6" s="1"/>
  <c r="C69" i="6"/>
  <c r="D69" i="6" s="1"/>
  <c r="C68" i="6"/>
  <c r="D68" i="6" s="1"/>
  <c r="C67" i="6"/>
  <c r="D67" i="6" s="1"/>
  <c r="C66" i="6"/>
  <c r="D66" i="6" s="1"/>
  <c r="C65" i="6"/>
  <c r="D65" i="6" s="1"/>
  <c r="C64" i="6"/>
  <c r="D64" i="6" s="1"/>
  <c r="D63" i="6"/>
  <c r="C63" i="6"/>
  <c r="C62" i="6"/>
  <c r="D62" i="6" s="1"/>
  <c r="C61" i="6"/>
  <c r="D61" i="6" s="1"/>
  <c r="C60" i="6"/>
  <c r="D60" i="6" s="1"/>
  <c r="C59" i="6"/>
  <c r="D59" i="6" s="1"/>
  <c r="C58" i="6"/>
  <c r="D58" i="6" s="1"/>
  <c r="C57" i="6"/>
  <c r="D57" i="6" s="1"/>
  <c r="D56" i="6"/>
  <c r="C56" i="6"/>
  <c r="D55" i="6"/>
  <c r="C55" i="6"/>
  <c r="C54" i="6"/>
  <c r="D54" i="6" s="1"/>
  <c r="D53" i="6"/>
  <c r="C53" i="6"/>
  <c r="D52" i="6"/>
  <c r="C52" i="6"/>
  <c r="C51" i="6"/>
  <c r="D51" i="6" s="1"/>
  <c r="C50" i="6"/>
  <c r="D50" i="6" s="1"/>
  <c r="D49" i="6"/>
  <c r="C49" i="6"/>
  <c r="C48" i="6"/>
  <c r="D48" i="6" s="1"/>
  <c r="C47" i="6"/>
  <c r="D47" i="6" s="1"/>
  <c r="C46" i="6"/>
  <c r="D46" i="6" s="1"/>
  <c r="D45" i="6"/>
  <c r="C45" i="6"/>
  <c r="D44" i="6"/>
  <c r="C44" i="6"/>
  <c r="C43" i="6"/>
  <c r="D43" i="6" s="1"/>
  <c r="C42" i="6"/>
  <c r="D42" i="6" s="1"/>
  <c r="D41" i="6"/>
  <c r="C41" i="6"/>
  <c r="D40" i="6"/>
  <c r="C40" i="6"/>
  <c r="D39" i="6"/>
  <c r="C39" i="6"/>
  <c r="C38" i="6"/>
  <c r="D38" i="6" s="1"/>
  <c r="D37" i="6"/>
  <c r="C37" i="6"/>
  <c r="C36" i="6"/>
  <c r="D36" i="6" s="1"/>
  <c r="D35" i="6"/>
  <c r="C35" i="6"/>
  <c r="C34" i="6"/>
  <c r="D34" i="6" s="1"/>
  <c r="D33" i="6"/>
  <c r="C33" i="6"/>
  <c r="D32" i="6"/>
  <c r="C32" i="6"/>
  <c r="C31" i="6"/>
  <c r="D31" i="6" s="1"/>
  <c r="C30" i="6"/>
  <c r="D30" i="6" s="1"/>
  <c r="D29" i="6"/>
  <c r="C29" i="6"/>
  <c r="D28" i="6"/>
  <c r="C28" i="6"/>
  <c r="C27" i="6"/>
  <c r="D27" i="6" s="1"/>
  <c r="C26" i="6"/>
  <c r="D26" i="6" s="1"/>
  <c r="D25" i="6"/>
  <c r="C25" i="6"/>
  <c r="C24" i="6"/>
  <c r="D24" i="6" s="1"/>
  <c r="C23" i="6"/>
  <c r="D23" i="6" s="1"/>
  <c r="C22" i="6"/>
  <c r="D22" i="6" s="1"/>
  <c r="D21" i="6"/>
  <c r="C21" i="6"/>
  <c r="D20" i="6"/>
  <c r="C20" i="6"/>
  <c r="C19" i="6"/>
  <c r="D19" i="6" s="1"/>
  <c r="C18" i="6"/>
  <c r="D18" i="6" s="1"/>
  <c r="A18" i="6"/>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D17" i="6"/>
  <c r="C17" i="6"/>
  <c r="C16" i="6"/>
  <c r="D16" i="6" s="1"/>
  <c r="D15" i="6"/>
  <c r="C15" i="6"/>
  <c r="C14" i="6"/>
  <c r="D14" i="6" s="1"/>
  <c r="D13" i="6"/>
  <c r="C13" i="6"/>
  <c r="D12" i="6"/>
  <c r="C12" i="6"/>
  <c r="C11" i="6"/>
  <c r="D11" i="6" s="1"/>
  <c r="C10" i="6"/>
  <c r="D10" i="6" s="1"/>
  <c r="A10" i="6"/>
  <c r="A11" i="6" s="1"/>
  <c r="A12" i="6" s="1"/>
  <c r="A13" i="6" s="1"/>
  <c r="A14" i="6" s="1"/>
  <c r="A15" i="6" s="1"/>
  <c r="A16" i="6" s="1"/>
  <c r="A17" i="6" s="1"/>
  <c r="D9" i="6"/>
  <c r="C9" i="6"/>
  <c r="D8" i="6"/>
  <c r="C8" i="6"/>
  <c r="D7" i="6"/>
  <c r="C7" i="6"/>
  <c r="D6" i="6"/>
  <c r="C6" i="6"/>
  <c r="D5" i="6"/>
  <c r="C5" i="6"/>
  <c r="C4" i="6"/>
  <c r="D4" i="6" s="1"/>
  <c r="D3" i="6"/>
  <c r="C3" i="6"/>
  <c r="D2" i="6"/>
  <c r="C2" i="6"/>
  <c r="D82" i="5"/>
  <c r="C82" i="5"/>
  <c r="D81" i="5"/>
  <c r="C81" i="5"/>
  <c r="C80" i="5"/>
  <c r="D80" i="5" s="1"/>
  <c r="A80" i="5"/>
  <c r="A81" i="5" s="1"/>
  <c r="D79" i="5"/>
  <c r="C79" i="5"/>
  <c r="D78" i="5"/>
  <c r="C78" i="5"/>
  <c r="C77" i="5"/>
  <c r="D77" i="5" s="1"/>
  <c r="C76" i="5"/>
  <c r="D76" i="5" s="1"/>
  <c r="D75" i="5"/>
  <c r="C75" i="5"/>
  <c r="C74" i="5"/>
  <c r="D74" i="5" s="1"/>
  <c r="D73" i="5"/>
  <c r="C73" i="5"/>
  <c r="C72" i="5"/>
  <c r="D72" i="5" s="1"/>
  <c r="D71" i="5"/>
  <c r="C71" i="5"/>
  <c r="C70" i="5"/>
  <c r="D70" i="5" s="1"/>
  <c r="C69" i="5"/>
  <c r="D69" i="5" s="1"/>
  <c r="C68" i="5"/>
  <c r="D68" i="5" s="1"/>
  <c r="D67" i="5"/>
  <c r="C67" i="5"/>
  <c r="C66" i="5"/>
  <c r="D66" i="5" s="1"/>
  <c r="D65" i="5"/>
  <c r="C65" i="5"/>
  <c r="C64" i="5"/>
  <c r="D64" i="5" s="1"/>
  <c r="D63" i="5"/>
  <c r="C63" i="5"/>
  <c r="D62" i="5"/>
  <c r="C62" i="5"/>
  <c r="D61" i="5"/>
  <c r="C61" i="5"/>
  <c r="C60" i="5"/>
  <c r="D60" i="5" s="1"/>
  <c r="D59" i="5"/>
  <c r="C59" i="5"/>
  <c r="C58" i="5"/>
  <c r="D58" i="5" s="1"/>
  <c r="C57" i="5"/>
  <c r="D57" i="5" s="1"/>
  <c r="C56" i="5"/>
  <c r="D56" i="5" s="1"/>
  <c r="D55" i="5"/>
  <c r="C55" i="5"/>
  <c r="C54" i="5"/>
  <c r="D54" i="5" s="1"/>
  <c r="C53" i="5"/>
  <c r="D53" i="5" s="1"/>
  <c r="C52" i="5"/>
  <c r="D52" i="5" s="1"/>
  <c r="D51" i="5"/>
  <c r="C51" i="5"/>
  <c r="D50" i="5"/>
  <c r="C50" i="5"/>
  <c r="D49" i="5"/>
  <c r="C49" i="5"/>
  <c r="C48" i="5"/>
  <c r="D48" i="5" s="1"/>
  <c r="D47" i="5"/>
  <c r="C47" i="5"/>
  <c r="C46" i="5"/>
  <c r="D46" i="5" s="1"/>
  <c r="D45" i="5"/>
  <c r="C45" i="5"/>
  <c r="C44" i="5"/>
  <c r="D44" i="5" s="1"/>
  <c r="D43" i="5"/>
  <c r="C43" i="5"/>
  <c r="C42" i="5"/>
  <c r="D42" i="5" s="1"/>
  <c r="D41" i="5"/>
  <c r="C41" i="5"/>
  <c r="C40" i="5"/>
  <c r="D40" i="5" s="1"/>
  <c r="D39" i="5"/>
  <c r="C39" i="5"/>
  <c r="C38" i="5"/>
  <c r="D38" i="5" s="1"/>
  <c r="C37" i="5"/>
  <c r="D37" i="5" s="1"/>
  <c r="C36" i="5"/>
  <c r="D36" i="5" s="1"/>
  <c r="D35" i="5"/>
  <c r="C35" i="5"/>
  <c r="D34" i="5"/>
  <c r="C34" i="5"/>
  <c r="D33" i="5"/>
  <c r="C33" i="5"/>
  <c r="C32" i="5"/>
  <c r="D32" i="5" s="1"/>
  <c r="D31" i="5"/>
  <c r="C31" i="5"/>
  <c r="C30" i="5"/>
  <c r="D30" i="5" s="1"/>
  <c r="D29" i="5"/>
  <c r="C29" i="5"/>
  <c r="C28" i="5"/>
  <c r="D28" i="5" s="1"/>
  <c r="D27" i="5"/>
  <c r="C27" i="5"/>
  <c r="A27" i="5"/>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C26" i="5"/>
  <c r="D26" i="5" s="1"/>
  <c r="C25" i="5"/>
  <c r="D25" i="5" s="1"/>
  <c r="C24" i="5"/>
  <c r="D24" i="5" s="1"/>
  <c r="D23" i="5"/>
  <c r="C23" i="5"/>
  <c r="C22" i="5"/>
  <c r="D22" i="5" s="1"/>
  <c r="C21" i="5"/>
  <c r="D21" i="5" s="1"/>
  <c r="C20" i="5"/>
  <c r="D20" i="5" s="1"/>
  <c r="D19" i="5"/>
  <c r="C19" i="5"/>
  <c r="A19" i="5"/>
  <c r="A20" i="5" s="1"/>
  <c r="A21" i="5" s="1"/>
  <c r="A22" i="5" s="1"/>
  <c r="A23" i="5" s="1"/>
  <c r="A24" i="5" s="1"/>
  <c r="A25" i="5" s="1"/>
  <c r="A26" i="5" s="1"/>
  <c r="D18" i="5"/>
  <c r="C18" i="5"/>
  <c r="C17" i="5"/>
  <c r="D17" i="5" s="1"/>
  <c r="C16" i="5"/>
  <c r="D16" i="5" s="1"/>
  <c r="D15" i="5"/>
  <c r="C15" i="5"/>
  <c r="A15" i="5"/>
  <c r="A16" i="5" s="1"/>
  <c r="A17" i="5" s="1"/>
  <c r="A18" i="5" s="1"/>
  <c r="D14" i="5"/>
  <c r="C14" i="5"/>
  <c r="D13" i="5"/>
  <c r="C13" i="5"/>
  <c r="C12" i="5"/>
  <c r="D12" i="5" s="1"/>
  <c r="D11" i="5"/>
  <c r="C11" i="5"/>
  <c r="C10" i="5"/>
  <c r="D10" i="5" s="1"/>
  <c r="C9" i="5"/>
  <c r="D9" i="5" s="1"/>
  <c r="A9" i="5"/>
  <c r="A10" i="5" s="1"/>
  <c r="A11" i="5" s="1"/>
  <c r="A12" i="5" s="1"/>
  <c r="A13" i="5" s="1"/>
  <c r="A14" i="5" s="1"/>
  <c r="C8" i="5"/>
  <c r="D8" i="5" s="1"/>
  <c r="D7" i="5"/>
  <c r="C7" i="5"/>
  <c r="C6" i="5"/>
  <c r="D6" i="5" s="1"/>
  <c r="D5" i="5"/>
  <c r="C5" i="5"/>
  <c r="A5" i="5"/>
  <c r="A6" i="5" s="1"/>
  <c r="A7" i="5" s="1"/>
  <c r="A8" i="5" s="1"/>
  <c r="C4" i="5"/>
  <c r="D4" i="5" s="1"/>
  <c r="F81" i="4"/>
  <c r="E81" i="4"/>
  <c r="D81" i="4"/>
  <c r="F80" i="4"/>
  <c r="E80" i="4"/>
  <c r="D80" i="4"/>
  <c r="D79" i="4"/>
  <c r="E79" i="4" s="1"/>
  <c r="F79" i="4" s="1"/>
  <c r="F78" i="4"/>
  <c r="E78" i="4"/>
  <c r="D78" i="4"/>
  <c r="D77" i="4"/>
  <c r="E77" i="4" s="1"/>
  <c r="F77" i="4" s="1"/>
  <c r="F76" i="4"/>
  <c r="E76" i="4"/>
  <c r="D76" i="4"/>
  <c r="D75" i="4"/>
  <c r="E75" i="4" s="1"/>
  <c r="F75" i="4" s="1"/>
  <c r="F74" i="4"/>
  <c r="E74" i="4"/>
  <c r="D74" i="4"/>
  <c r="F73" i="4"/>
  <c r="D73" i="4"/>
  <c r="E73" i="4" s="1"/>
  <c r="F72" i="4"/>
  <c r="E72" i="4"/>
  <c r="D72" i="4"/>
  <c r="D71" i="4"/>
  <c r="E71" i="4" s="1"/>
  <c r="F71" i="4" s="1"/>
  <c r="D70" i="4"/>
  <c r="E70" i="4" s="1"/>
  <c r="F70" i="4" s="1"/>
  <c r="D69" i="4"/>
  <c r="E69" i="4" s="1"/>
  <c r="F69" i="4" s="1"/>
  <c r="E68" i="4"/>
  <c r="F68" i="4" s="1"/>
  <c r="D68" i="4"/>
  <c r="F67" i="4"/>
  <c r="E67" i="4"/>
  <c r="D67" i="4"/>
  <c r="D66" i="4"/>
  <c r="E66" i="4" s="1"/>
  <c r="F66" i="4" s="1"/>
  <c r="D65" i="4"/>
  <c r="E65" i="4" s="1"/>
  <c r="F65" i="4" s="1"/>
  <c r="F64" i="4"/>
  <c r="E64" i="4"/>
  <c r="D64" i="4"/>
  <c r="F63" i="4"/>
  <c r="E63" i="4"/>
  <c r="D63" i="4"/>
  <c r="D62" i="4"/>
  <c r="E62" i="4" s="1"/>
  <c r="F62" i="4" s="1"/>
  <c r="D61" i="4"/>
  <c r="E61" i="4" s="1"/>
  <c r="F61" i="4" s="1"/>
  <c r="D60" i="4"/>
  <c r="E60" i="4" s="1"/>
  <c r="F60" i="4" s="1"/>
  <c r="E59" i="4"/>
  <c r="F59" i="4" s="1"/>
  <c r="D59" i="4"/>
  <c r="D58" i="4"/>
  <c r="E58" i="4" s="1"/>
  <c r="F58" i="4" s="1"/>
  <c r="F57" i="4"/>
  <c r="D57" i="4"/>
  <c r="E57" i="4" s="1"/>
  <c r="D56" i="4"/>
  <c r="E56" i="4" s="1"/>
  <c r="F56" i="4" s="1"/>
  <c r="D55" i="4"/>
  <c r="E55" i="4" s="1"/>
  <c r="F55" i="4" s="1"/>
  <c r="F54" i="4"/>
  <c r="E54" i="4"/>
  <c r="D54" i="4"/>
  <c r="D53" i="4"/>
  <c r="E53" i="4" s="1"/>
  <c r="F53" i="4" s="1"/>
  <c r="D52" i="4"/>
  <c r="E52" i="4" s="1"/>
  <c r="F52" i="4" s="1"/>
  <c r="D51" i="4"/>
  <c r="E51" i="4" s="1"/>
  <c r="F51" i="4" s="1"/>
  <c r="F50" i="4"/>
  <c r="E50" i="4"/>
  <c r="D50" i="4"/>
  <c r="D49" i="4"/>
  <c r="E49" i="4" s="1"/>
  <c r="F49" i="4" s="1"/>
  <c r="E48" i="4"/>
  <c r="F48" i="4" s="1"/>
  <c r="D48" i="4"/>
  <c r="D47" i="4"/>
  <c r="E47" i="4" s="1"/>
  <c r="F47" i="4" s="1"/>
  <c r="E46" i="4"/>
  <c r="F46" i="4" s="1"/>
  <c r="D46" i="4"/>
  <c r="F45" i="4"/>
  <c r="D45" i="4"/>
  <c r="E45" i="4" s="1"/>
  <c r="E44" i="4"/>
  <c r="F44" i="4" s="1"/>
  <c r="D44" i="4"/>
  <c r="F43" i="4"/>
  <c r="E43" i="4"/>
  <c r="D43" i="4"/>
  <c r="D42" i="4"/>
  <c r="E42" i="4" s="1"/>
  <c r="F42" i="4" s="1"/>
  <c r="F41" i="4"/>
  <c r="D41" i="4"/>
  <c r="E41" i="4" s="1"/>
  <c r="D40" i="4"/>
  <c r="E40" i="4" s="1"/>
  <c r="F40" i="4" s="1"/>
  <c r="D39" i="4"/>
  <c r="E39" i="4" s="1"/>
  <c r="F39" i="4" s="1"/>
  <c r="F38" i="4"/>
  <c r="E38" i="4"/>
  <c r="D38" i="4"/>
  <c r="F37" i="4"/>
  <c r="D37" i="4"/>
  <c r="E37" i="4" s="1"/>
  <c r="D36" i="4"/>
  <c r="E36" i="4" s="1"/>
  <c r="F36" i="4" s="1"/>
  <c r="E35" i="4"/>
  <c r="F35" i="4" s="1"/>
  <c r="D35" i="4"/>
  <c r="D34" i="4"/>
  <c r="E34" i="4" s="1"/>
  <c r="F34" i="4" s="1"/>
  <c r="F33" i="4"/>
  <c r="D33" i="4"/>
  <c r="E33" i="4" s="1"/>
  <c r="F32" i="4"/>
  <c r="E32" i="4"/>
  <c r="D32" i="4"/>
  <c r="D31" i="4"/>
  <c r="E31" i="4" s="1"/>
  <c r="F31" i="4" s="1"/>
  <c r="D30" i="4"/>
  <c r="E30" i="4" s="1"/>
  <c r="F30" i="4" s="1"/>
  <c r="D29" i="4"/>
  <c r="E29" i="4" s="1"/>
  <c r="F29" i="4" s="1"/>
  <c r="F28" i="4"/>
  <c r="E28" i="4"/>
  <c r="D28" i="4"/>
  <c r="D27" i="4"/>
  <c r="E27" i="4" s="1"/>
  <c r="F27" i="4" s="1"/>
  <c r="E26" i="4"/>
  <c r="F26" i="4" s="1"/>
  <c r="D26" i="4"/>
  <c r="D25" i="4"/>
  <c r="E25" i="4" s="1"/>
  <c r="F25" i="4" s="1"/>
  <c r="F24" i="4"/>
  <c r="E24" i="4"/>
  <c r="D24" i="4"/>
  <c r="D23" i="4"/>
  <c r="E23" i="4" s="1"/>
  <c r="F23" i="4" s="1"/>
  <c r="D22" i="4"/>
  <c r="E22" i="4" s="1"/>
  <c r="F22" i="4" s="1"/>
  <c r="D21" i="4"/>
  <c r="E21" i="4" s="1"/>
  <c r="F21" i="4" s="1"/>
  <c r="F20" i="4"/>
  <c r="E20" i="4"/>
  <c r="D20" i="4"/>
  <c r="E19" i="4"/>
  <c r="F19" i="4" s="1"/>
  <c r="D19" i="4"/>
  <c r="D18" i="4"/>
  <c r="E18" i="4" s="1"/>
  <c r="F18" i="4" s="1"/>
  <c r="D17" i="4"/>
  <c r="E17" i="4" s="1"/>
  <c r="F17" i="4" s="1"/>
  <c r="F16" i="4"/>
  <c r="E16" i="4"/>
  <c r="D16" i="4"/>
  <c r="D15" i="4"/>
  <c r="E15" i="4" s="1"/>
  <c r="F15" i="4" s="1"/>
  <c r="F14" i="4"/>
  <c r="E14" i="4"/>
  <c r="D14" i="4"/>
  <c r="D13" i="4"/>
  <c r="E13" i="4" s="1"/>
  <c r="F13" i="4" s="1"/>
  <c r="A13" i="4"/>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F12" i="4"/>
  <c r="E12" i="4"/>
  <c r="D12" i="4"/>
  <c r="D11" i="4"/>
  <c r="E11" i="4" s="1"/>
  <c r="F11" i="4" s="1"/>
  <c r="E10" i="4"/>
  <c r="F10" i="4" s="1"/>
  <c r="D10" i="4"/>
  <c r="D9" i="4"/>
  <c r="E9" i="4" s="1"/>
  <c r="F9" i="4" s="1"/>
  <c r="F8" i="4"/>
  <c r="E8" i="4"/>
  <c r="D8" i="4"/>
  <c r="D7" i="4"/>
  <c r="E7" i="4" s="1"/>
  <c r="F7" i="4" s="1"/>
  <c r="E6" i="4"/>
  <c r="F6" i="4" s="1"/>
  <c r="D6" i="4"/>
  <c r="D5" i="4"/>
  <c r="E5" i="4" s="1"/>
  <c r="F5" i="4" s="1"/>
  <c r="A5" i="4"/>
  <c r="A6" i="4" s="1"/>
  <c r="A7" i="4" s="1"/>
  <c r="A8" i="4" s="1"/>
  <c r="A9" i="4" s="1"/>
  <c r="A10" i="4" s="1"/>
  <c r="A11" i="4" s="1"/>
  <c r="A12" i="4" s="1"/>
  <c r="D4" i="4"/>
  <c r="E4" i="4" s="1"/>
  <c r="F4" i="4" s="1"/>
  <c r="A4" i="4"/>
  <c r="D3" i="4"/>
  <c r="E3" i="4" s="1"/>
  <c r="F3" i="4" s="1"/>
  <c r="E52" i="3"/>
  <c r="I52" i="3" s="1"/>
  <c r="D52" i="3"/>
  <c r="C52" i="3"/>
  <c r="D51" i="3"/>
  <c r="E51" i="3" s="1"/>
  <c r="I51" i="3" s="1"/>
  <c r="C51" i="3"/>
  <c r="C50" i="3"/>
  <c r="D50" i="3" s="1"/>
  <c r="E50" i="3" s="1"/>
  <c r="I50" i="3" s="1"/>
  <c r="E49" i="3"/>
  <c r="I49" i="3" s="1"/>
  <c r="C49" i="3"/>
  <c r="D49" i="3" s="1"/>
  <c r="E48" i="3"/>
  <c r="I48" i="3" s="1"/>
  <c r="C48" i="3"/>
  <c r="D48" i="3" s="1"/>
  <c r="C47" i="3"/>
  <c r="D47" i="3" s="1"/>
  <c r="E47" i="3" s="1"/>
  <c r="I47" i="3" s="1"/>
  <c r="C46" i="3"/>
  <c r="D46" i="3" s="1"/>
  <c r="E46" i="3" s="1"/>
  <c r="I46" i="3" s="1"/>
  <c r="D45" i="3"/>
  <c r="E45" i="3" s="1"/>
  <c r="I45" i="3" s="1"/>
  <c r="C45" i="3"/>
  <c r="D44" i="3"/>
  <c r="E44" i="3" s="1"/>
  <c r="I44" i="3" s="1"/>
  <c r="C44" i="3"/>
  <c r="C43" i="3"/>
  <c r="D43" i="3" s="1"/>
  <c r="E43" i="3" s="1"/>
  <c r="I43" i="3" s="1"/>
  <c r="I42" i="3"/>
  <c r="E42" i="3"/>
  <c r="D42" i="3"/>
  <c r="C42" i="3"/>
  <c r="D41" i="3"/>
  <c r="E41" i="3" s="1"/>
  <c r="I41" i="3" s="1"/>
  <c r="C41" i="3"/>
  <c r="I40" i="3"/>
  <c r="C40" i="3"/>
  <c r="D40" i="3" s="1"/>
  <c r="E40" i="3" s="1"/>
  <c r="I39" i="3"/>
  <c r="E39" i="3"/>
  <c r="D39" i="3"/>
  <c r="C39" i="3"/>
  <c r="C38" i="3"/>
  <c r="D38" i="3" s="1"/>
  <c r="E38" i="3" s="1"/>
  <c r="I38" i="3" s="1"/>
  <c r="C37" i="3"/>
  <c r="D37" i="3" s="1"/>
  <c r="E37" i="3" s="1"/>
  <c r="I37" i="3" s="1"/>
  <c r="I36" i="3"/>
  <c r="C36" i="3"/>
  <c r="D36" i="3" s="1"/>
  <c r="E36" i="3" s="1"/>
  <c r="C35" i="3"/>
  <c r="D35" i="3" s="1"/>
  <c r="E35" i="3" s="1"/>
  <c r="I35" i="3" s="1"/>
  <c r="I34" i="3"/>
  <c r="E34" i="3"/>
  <c r="D34" i="3"/>
  <c r="C34" i="3"/>
  <c r="D33" i="3"/>
  <c r="E33" i="3" s="1"/>
  <c r="I33" i="3" s="1"/>
  <c r="C33" i="3"/>
  <c r="C32" i="3"/>
  <c r="D32" i="3" s="1"/>
  <c r="E32" i="3" s="1"/>
  <c r="I32" i="3" s="1"/>
  <c r="I31" i="3"/>
  <c r="D31" i="3"/>
  <c r="E31" i="3" s="1"/>
  <c r="C31" i="3"/>
  <c r="C30" i="3"/>
  <c r="D30" i="3" s="1"/>
  <c r="E30" i="3" s="1"/>
  <c r="I30" i="3" s="1"/>
  <c r="D29" i="3"/>
  <c r="E29" i="3" s="1"/>
  <c r="I29" i="3" s="1"/>
  <c r="C29" i="3"/>
  <c r="D28" i="3"/>
  <c r="E28" i="3" s="1"/>
  <c r="I28" i="3" s="1"/>
  <c r="C28" i="3"/>
  <c r="C27" i="3"/>
  <c r="D27" i="3" s="1"/>
  <c r="E27" i="3" s="1"/>
  <c r="I27" i="3" s="1"/>
  <c r="A27" i="3"/>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E26" i="3"/>
  <c r="I26" i="3" s="1"/>
  <c r="D26" i="3"/>
  <c r="C26" i="3"/>
  <c r="D25" i="3"/>
  <c r="E25" i="3" s="1"/>
  <c r="I25" i="3" s="1"/>
  <c r="C25" i="3"/>
  <c r="C24" i="3"/>
  <c r="D24" i="3" s="1"/>
  <c r="E24" i="3" s="1"/>
  <c r="I24" i="3" s="1"/>
  <c r="C23" i="3"/>
  <c r="D23" i="3" s="1"/>
  <c r="E23" i="3" s="1"/>
  <c r="I23" i="3" s="1"/>
  <c r="E22" i="3"/>
  <c r="I22" i="3" s="1"/>
  <c r="D22" i="3"/>
  <c r="C22" i="3"/>
  <c r="C21" i="3"/>
  <c r="D21" i="3" s="1"/>
  <c r="E21" i="3" s="1"/>
  <c r="I21" i="3" s="1"/>
  <c r="C20" i="3"/>
  <c r="D20" i="3" s="1"/>
  <c r="E20" i="3" s="1"/>
  <c r="I20" i="3" s="1"/>
  <c r="C19" i="3"/>
  <c r="D19" i="3" s="1"/>
  <c r="E19" i="3" s="1"/>
  <c r="I19" i="3" s="1"/>
  <c r="C18" i="3"/>
  <c r="D18" i="3" s="1"/>
  <c r="E18" i="3" s="1"/>
  <c r="I18" i="3" s="1"/>
  <c r="C17" i="3"/>
  <c r="D17" i="3" s="1"/>
  <c r="E17" i="3" s="1"/>
  <c r="I17" i="3" s="1"/>
  <c r="I16" i="3"/>
  <c r="C16" i="3"/>
  <c r="D16" i="3" s="1"/>
  <c r="E16" i="3" s="1"/>
  <c r="C15" i="3"/>
  <c r="D15" i="3" s="1"/>
  <c r="E15" i="3" s="1"/>
  <c r="I15" i="3" s="1"/>
  <c r="I14" i="3"/>
  <c r="D14" i="3"/>
  <c r="E14" i="3" s="1"/>
  <c r="C14" i="3"/>
  <c r="C13" i="3"/>
  <c r="D13" i="3" s="1"/>
  <c r="E13" i="3" s="1"/>
  <c r="I13" i="3" s="1"/>
  <c r="I12" i="3"/>
  <c r="E12" i="3"/>
  <c r="D12" i="3"/>
  <c r="C12" i="3"/>
  <c r="D11" i="3"/>
  <c r="E11" i="3" s="1"/>
  <c r="I11" i="3" s="1"/>
  <c r="C11" i="3"/>
  <c r="D10" i="3"/>
  <c r="E10" i="3" s="1"/>
  <c r="I10" i="3" s="1"/>
  <c r="C10" i="3"/>
  <c r="A10" i="3"/>
  <c r="A11" i="3" s="1"/>
  <c r="A12" i="3" s="1"/>
  <c r="A13" i="3" s="1"/>
  <c r="A14" i="3" s="1"/>
  <c r="A15" i="3" s="1"/>
  <c r="A16" i="3" s="1"/>
  <c r="A17" i="3" s="1"/>
  <c r="A18" i="3" s="1"/>
  <c r="A19" i="3" s="1"/>
  <c r="A20" i="3" s="1"/>
  <c r="A21" i="3" s="1"/>
  <c r="A22" i="3" s="1"/>
  <c r="A23" i="3" s="1"/>
  <c r="A24" i="3" s="1"/>
  <c r="A25" i="3" s="1"/>
  <c r="A26" i="3" s="1"/>
  <c r="E9" i="3"/>
  <c r="I9" i="3" s="1"/>
  <c r="C9" i="3"/>
  <c r="D9" i="3" s="1"/>
  <c r="A9" i="3"/>
  <c r="I8" i="3"/>
  <c r="E8" i="3"/>
  <c r="D8" i="3"/>
  <c r="C8" i="3"/>
  <c r="A8" i="3"/>
  <c r="C7" i="3"/>
  <c r="D7" i="3" s="1"/>
  <c r="E7" i="3" s="1"/>
  <c r="I7" i="3" s="1"/>
  <c r="A7" i="3"/>
  <c r="E6" i="3"/>
  <c r="I6" i="3" s="1"/>
  <c r="D6" i="3"/>
  <c r="C6" i="3"/>
  <c r="C5" i="3"/>
  <c r="D5" i="3" s="1"/>
  <c r="E5" i="3" s="1"/>
  <c r="I5" i="3" s="1"/>
  <c r="D4" i="3"/>
  <c r="E4" i="3" s="1"/>
  <c r="I4" i="3" s="1"/>
  <c r="C4" i="3"/>
  <c r="C3" i="3"/>
  <c r="D3" i="3" s="1"/>
  <c r="E3" i="3" s="1"/>
  <c r="I3" i="3" s="1"/>
  <c r="E118" i="1"/>
  <c r="D118" i="1"/>
  <c r="C118" i="1"/>
  <c r="D117" i="1"/>
  <c r="E117" i="1" s="1"/>
  <c r="C117" i="1"/>
  <c r="C116" i="1"/>
  <c r="D116" i="1" s="1"/>
  <c r="E116" i="1" s="1"/>
  <c r="C115" i="1"/>
  <c r="D115" i="1" s="1"/>
  <c r="E115" i="1" s="1"/>
  <c r="C114" i="1"/>
  <c r="D114" i="1" s="1"/>
  <c r="E114" i="1" s="1"/>
  <c r="C113" i="1"/>
  <c r="D113" i="1" s="1"/>
  <c r="E113" i="1" s="1"/>
  <c r="C112" i="1"/>
  <c r="D112" i="1" s="1"/>
  <c r="E112" i="1" s="1"/>
  <c r="E111" i="1"/>
  <c r="D111" i="1"/>
  <c r="C111" i="1"/>
  <c r="C110" i="1"/>
  <c r="D110" i="1" s="1"/>
  <c r="E110" i="1" s="1"/>
  <c r="D109" i="1"/>
  <c r="E109" i="1" s="1"/>
  <c r="C109" i="1"/>
  <c r="C108" i="1"/>
  <c r="D108" i="1" s="1"/>
  <c r="E108" i="1" s="1"/>
  <c r="D107" i="1"/>
  <c r="E107" i="1" s="1"/>
  <c r="C107" i="1"/>
  <c r="C106" i="1"/>
  <c r="D106" i="1" s="1"/>
  <c r="E106" i="1" s="1"/>
  <c r="D105" i="1"/>
  <c r="E105" i="1" s="1"/>
  <c r="C105" i="1"/>
  <c r="D104" i="1"/>
  <c r="E104" i="1" s="1"/>
  <c r="C104" i="1"/>
  <c r="B104" i="1"/>
  <c r="C103" i="1"/>
  <c r="D103" i="1" s="1"/>
  <c r="E103" i="1" s="1"/>
  <c r="B97" i="1"/>
  <c r="E96" i="1"/>
  <c r="D96" i="1"/>
  <c r="C96" i="1"/>
  <c r="B94" i="1"/>
  <c r="C93" i="1"/>
  <c r="D93" i="1" s="1"/>
  <c r="E93" i="1" s="1"/>
  <c r="B90" i="1"/>
  <c r="B91" i="1" s="1"/>
  <c r="C89" i="1"/>
  <c r="D89" i="1" s="1"/>
  <c r="E89" i="1" s="1"/>
  <c r="B89" i="1"/>
  <c r="C88" i="1"/>
  <c r="D88" i="1" s="1"/>
  <c r="E88" i="1" s="1"/>
  <c r="B81" i="1"/>
  <c r="E80" i="1"/>
  <c r="D80" i="1"/>
  <c r="C79" i="1"/>
  <c r="D79" i="1" s="1"/>
  <c r="E79" i="1" s="1"/>
  <c r="B79" i="1"/>
  <c r="B80" i="1" s="1"/>
  <c r="C80" i="1" s="1"/>
  <c r="C78" i="1"/>
  <c r="D78" i="1" s="1"/>
  <c r="E78" i="1" s="1"/>
  <c r="C77" i="1"/>
  <c r="D77" i="1" s="1"/>
  <c r="E77" i="1" s="1"/>
  <c r="C76" i="1"/>
  <c r="D76" i="1" s="1"/>
  <c r="E76" i="1" s="1"/>
  <c r="D75" i="1"/>
  <c r="E75" i="1" s="1"/>
  <c r="C75" i="1"/>
  <c r="C74" i="1"/>
  <c r="D74" i="1" s="1"/>
  <c r="E74" i="1" s="1"/>
  <c r="C73" i="1"/>
  <c r="D73" i="1" s="1"/>
  <c r="E73" i="1" s="1"/>
  <c r="C72" i="1"/>
  <c r="D72" i="1" s="1"/>
  <c r="E72" i="1" s="1"/>
  <c r="E71" i="1"/>
  <c r="C71" i="1"/>
  <c r="D71" i="1" s="1"/>
  <c r="E70" i="1"/>
  <c r="D70" i="1"/>
  <c r="C70" i="1"/>
  <c r="C69" i="1"/>
  <c r="D69" i="1" s="1"/>
  <c r="E69" i="1" s="1"/>
  <c r="C68" i="1"/>
  <c r="D68" i="1" s="1"/>
  <c r="E68" i="1" s="1"/>
  <c r="E67" i="1"/>
  <c r="D67" i="1"/>
  <c r="C67" i="1"/>
  <c r="C66" i="1"/>
  <c r="D66" i="1" s="1"/>
  <c r="E66" i="1" s="1"/>
  <c r="C65" i="1"/>
  <c r="D65" i="1" s="1"/>
  <c r="E65" i="1" s="1"/>
  <c r="C64" i="1"/>
  <c r="D64" i="1" s="1"/>
  <c r="E64" i="1" s="1"/>
  <c r="C63" i="1"/>
  <c r="D63" i="1" s="1"/>
  <c r="E63" i="1" s="1"/>
  <c r="C62" i="1"/>
  <c r="D62" i="1" s="1"/>
  <c r="E62" i="1" s="1"/>
  <c r="D61" i="1"/>
  <c r="E61" i="1" s="1"/>
  <c r="C61" i="1"/>
  <c r="C60" i="1"/>
  <c r="D60" i="1" s="1"/>
  <c r="E60" i="1" s="1"/>
  <c r="E59" i="1"/>
  <c r="C59" i="1"/>
  <c r="D59" i="1" s="1"/>
  <c r="C58" i="1"/>
  <c r="D58" i="1" s="1"/>
  <c r="E58" i="1" s="1"/>
  <c r="E57" i="1"/>
  <c r="D57" i="1"/>
  <c r="C57" i="1"/>
  <c r="E56" i="1"/>
  <c r="C56" i="1"/>
  <c r="D56" i="1" s="1"/>
  <c r="E55" i="1"/>
  <c r="D55" i="1"/>
  <c r="C55" i="1"/>
  <c r="D54" i="1"/>
  <c r="E54" i="1" s="1"/>
  <c r="C54" i="1"/>
  <c r="C53" i="1"/>
  <c r="D53" i="1" s="1"/>
  <c r="E53" i="1" s="1"/>
  <c r="E52" i="1"/>
  <c r="D52" i="1"/>
  <c r="C52" i="1"/>
  <c r="C51" i="1"/>
  <c r="D51" i="1" s="1"/>
  <c r="E51" i="1" s="1"/>
  <c r="C50" i="1"/>
  <c r="D50" i="1" s="1"/>
  <c r="E50" i="1" s="1"/>
  <c r="C49" i="1"/>
  <c r="D49" i="1" s="1"/>
  <c r="E49" i="1" s="1"/>
  <c r="D48" i="1"/>
  <c r="E48" i="1" s="1"/>
  <c r="C48" i="1"/>
  <c r="E47" i="1"/>
  <c r="C47" i="1"/>
  <c r="D47" i="1" s="1"/>
  <c r="C46" i="1"/>
  <c r="D46" i="1" s="1"/>
  <c r="E46" i="1" s="1"/>
  <c r="C45" i="1"/>
  <c r="D45" i="1" s="1"/>
  <c r="E45" i="1" s="1"/>
  <c r="E44" i="1"/>
  <c r="C44" i="1"/>
  <c r="D44" i="1" s="1"/>
  <c r="C43" i="1"/>
  <c r="D43" i="1" s="1"/>
  <c r="E43" i="1" s="1"/>
  <c r="C42" i="1"/>
  <c r="D42" i="1" s="1"/>
  <c r="E42" i="1" s="1"/>
  <c r="C41" i="1"/>
  <c r="D41" i="1" s="1"/>
  <c r="E41" i="1" s="1"/>
  <c r="C40" i="1"/>
  <c r="D40" i="1" s="1"/>
  <c r="E40" i="1" s="1"/>
  <c r="C39" i="1"/>
  <c r="D39" i="1" s="1"/>
  <c r="E39" i="1" s="1"/>
  <c r="C38" i="1"/>
  <c r="D38" i="1" s="1"/>
  <c r="E38" i="1" s="1"/>
  <c r="C37" i="1"/>
  <c r="D37" i="1" s="1"/>
  <c r="E37" i="1" s="1"/>
  <c r="E36" i="1"/>
  <c r="D36" i="1"/>
  <c r="C36" i="1"/>
  <c r="C35" i="1"/>
  <c r="D35" i="1" s="1"/>
  <c r="E35" i="1" s="1"/>
  <c r="E34" i="1"/>
  <c r="D34" i="1"/>
  <c r="C34" i="1"/>
  <c r="C33" i="1"/>
  <c r="D33" i="1" s="1"/>
  <c r="E33" i="1" s="1"/>
  <c r="E32" i="1"/>
  <c r="C32" i="1"/>
  <c r="D32" i="1" s="1"/>
  <c r="D31" i="1"/>
  <c r="E31" i="1" s="1"/>
  <c r="C31" i="1"/>
  <c r="C30" i="1"/>
  <c r="D30" i="1" s="1"/>
  <c r="E30" i="1" s="1"/>
  <c r="C29" i="1"/>
  <c r="D29" i="1" s="1"/>
  <c r="E29" i="1" s="1"/>
  <c r="E28" i="1"/>
  <c r="D28" i="1"/>
  <c r="C28" i="1"/>
  <c r="C27" i="1"/>
  <c r="D27" i="1" s="1"/>
  <c r="E27" i="1" s="1"/>
  <c r="C26" i="1"/>
  <c r="D26" i="1" s="1"/>
  <c r="E26" i="1" s="1"/>
  <c r="C25" i="1"/>
  <c r="D25" i="1" s="1"/>
  <c r="E25" i="1" s="1"/>
  <c r="C24" i="1"/>
  <c r="D24" i="1" s="1"/>
  <c r="E24" i="1" s="1"/>
  <c r="C23" i="1"/>
  <c r="D23" i="1" s="1"/>
  <c r="E23" i="1" s="1"/>
  <c r="A23" i="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C22" i="1"/>
  <c r="D22" i="1" s="1"/>
  <c r="E22" i="1" s="1"/>
  <c r="E21" i="1"/>
  <c r="D21" i="1"/>
  <c r="C21" i="1"/>
  <c r="E20" i="1"/>
  <c r="C20" i="1"/>
  <c r="D20" i="1" s="1"/>
  <c r="C19" i="1"/>
  <c r="D19" i="1" s="1"/>
  <c r="E19" i="1" s="1"/>
  <c r="D18" i="1"/>
  <c r="E18" i="1" s="1"/>
  <c r="C18" i="1"/>
  <c r="C17" i="1"/>
  <c r="D17" i="1" s="1"/>
  <c r="E17" i="1" s="1"/>
  <c r="A17" i="1"/>
  <c r="A18" i="1" s="1"/>
  <c r="A19" i="1" s="1"/>
  <c r="A20" i="1" s="1"/>
  <c r="A21" i="1" s="1"/>
  <c r="A22" i="1" s="1"/>
  <c r="E16" i="1"/>
  <c r="D16" i="1"/>
  <c r="C16" i="1"/>
  <c r="C15" i="1"/>
  <c r="D15" i="1" s="1"/>
  <c r="E15" i="1" s="1"/>
  <c r="C14" i="1"/>
  <c r="D14" i="1" s="1"/>
  <c r="E14" i="1" s="1"/>
  <c r="C13" i="1"/>
  <c r="D13" i="1" s="1"/>
  <c r="E13" i="1" s="1"/>
  <c r="C12" i="1"/>
  <c r="D12" i="1" s="1"/>
  <c r="E12" i="1" s="1"/>
  <c r="A12" i="1"/>
  <c r="A13" i="1" s="1"/>
  <c r="A14" i="1" s="1"/>
  <c r="A15" i="1" s="1"/>
  <c r="A16" i="1" s="1"/>
  <c r="E11" i="1"/>
  <c r="C11" i="1"/>
  <c r="D11" i="1" s="1"/>
  <c r="C10" i="1"/>
  <c r="D10" i="1" s="1"/>
  <c r="E10" i="1" s="1"/>
  <c r="D9" i="1"/>
  <c r="E9" i="1" s="1"/>
  <c r="C9" i="1"/>
  <c r="E8" i="1"/>
  <c r="D8" i="1"/>
  <c r="C8" i="1"/>
  <c r="C7" i="1"/>
  <c r="D7" i="1" s="1"/>
  <c r="E7" i="1" s="1"/>
  <c r="C6" i="1"/>
  <c r="D6" i="1" s="1"/>
  <c r="E6" i="1" s="1"/>
  <c r="D5" i="1"/>
  <c r="E5" i="1" s="1"/>
  <c r="C5" i="1"/>
  <c r="D4" i="1"/>
  <c r="E4" i="1" s="1"/>
  <c r="C4" i="1"/>
  <c r="B160" i="9"/>
  <c r="B161" i="9" s="1"/>
  <c r="B162" i="9" s="1"/>
  <c r="B158" i="9"/>
  <c r="B159" i="9" s="1"/>
  <c r="C159" i="9" s="1"/>
  <c r="D159" i="9" s="1"/>
  <c r="E159" i="9" s="1"/>
  <c r="E157" i="9"/>
  <c r="C157" i="9"/>
  <c r="D157" i="9" s="1"/>
  <c r="E156" i="9"/>
  <c r="C156" i="9"/>
  <c r="D156" i="9" s="1"/>
  <c r="C155" i="9"/>
  <c r="D155" i="9" s="1"/>
  <c r="E155" i="9" s="1"/>
  <c r="C154" i="9"/>
  <c r="D154" i="9" s="1"/>
  <c r="E154" i="9" s="1"/>
  <c r="C153" i="9"/>
  <c r="D153" i="9" s="1"/>
  <c r="E153" i="9" s="1"/>
  <c r="E152" i="9"/>
  <c r="D152" i="9"/>
  <c r="C152" i="9"/>
  <c r="E151" i="9"/>
  <c r="D151" i="9"/>
  <c r="C151" i="9"/>
  <c r="C150" i="9"/>
  <c r="D150" i="9" s="1"/>
  <c r="E150" i="9" s="1"/>
  <c r="E149" i="9"/>
  <c r="D149" i="9"/>
  <c r="C149" i="9"/>
  <c r="C148" i="9"/>
  <c r="D148" i="9" s="1"/>
  <c r="E148" i="9" s="1"/>
  <c r="E147" i="9"/>
  <c r="C147" i="9"/>
  <c r="D147" i="9" s="1"/>
  <c r="D146" i="9"/>
  <c r="E146" i="9" s="1"/>
  <c r="C146" i="9"/>
  <c r="C145" i="9"/>
  <c r="D145" i="9" s="1"/>
  <c r="E145" i="9" s="1"/>
  <c r="E144" i="9"/>
  <c r="C144" i="9"/>
  <c r="D144" i="9" s="1"/>
  <c r="D143" i="9"/>
  <c r="E143" i="9" s="1"/>
  <c r="C143" i="9"/>
  <c r="E142" i="9"/>
  <c r="C142" i="9"/>
  <c r="D142" i="9" s="1"/>
  <c r="C141" i="9"/>
  <c r="D141" i="9" s="1"/>
  <c r="E141" i="9" s="1"/>
  <c r="E140" i="9"/>
  <c r="D140" i="9"/>
  <c r="C140" i="9"/>
  <c r="D139" i="9"/>
  <c r="E139" i="9" s="1"/>
  <c r="C139" i="9"/>
  <c r="C138" i="9"/>
  <c r="D138" i="9" s="1"/>
  <c r="E138" i="9" s="1"/>
  <c r="C137" i="9"/>
  <c r="D137" i="9" s="1"/>
  <c r="E137" i="9" s="1"/>
  <c r="C136" i="9"/>
  <c r="D136" i="9" s="1"/>
  <c r="E136" i="9" s="1"/>
  <c r="E135" i="9"/>
  <c r="C135" i="9"/>
  <c r="D135" i="9" s="1"/>
  <c r="C134" i="9"/>
  <c r="D134" i="9" s="1"/>
  <c r="E134" i="9" s="1"/>
  <c r="C133" i="9"/>
  <c r="D133" i="9" s="1"/>
  <c r="E133" i="9" s="1"/>
  <c r="C132" i="9"/>
  <c r="D132" i="9" s="1"/>
  <c r="E132" i="9" s="1"/>
  <c r="C131" i="9"/>
  <c r="D131" i="9" s="1"/>
  <c r="E131" i="9" s="1"/>
  <c r="E130" i="9"/>
  <c r="D130" i="9"/>
  <c r="C130" i="9"/>
  <c r="E129" i="9"/>
  <c r="C129" i="9"/>
  <c r="D129" i="9" s="1"/>
  <c r="E128" i="9"/>
  <c r="D128" i="9"/>
  <c r="C128" i="9"/>
  <c r="D127" i="9"/>
  <c r="E127" i="9" s="1"/>
  <c r="C127" i="9"/>
  <c r="C126" i="9"/>
  <c r="D126" i="9" s="1"/>
  <c r="E126" i="9" s="1"/>
  <c r="D125" i="9"/>
  <c r="E125" i="9" s="1"/>
  <c r="C125" i="9"/>
  <c r="C124" i="9"/>
  <c r="D124" i="9" s="1"/>
  <c r="E124" i="9" s="1"/>
  <c r="E123" i="9"/>
  <c r="C123" i="9"/>
  <c r="D123" i="9" s="1"/>
  <c r="D122" i="9"/>
  <c r="E122" i="9" s="1"/>
  <c r="C122" i="9"/>
  <c r="E121" i="9"/>
  <c r="D121" i="9"/>
  <c r="C121" i="9"/>
  <c r="C120" i="9"/>
  <c r="D120" i="9" s="1"/>
  <c r="E120" i="9" s="1"/>
  <c r="E119" i="9"/>
  <c r="C119" i="9"/>
  <c r="D119" i="9" s="1"/>
  <c r="E118" i="9"/>
  <c r="D118" i="9"/>
  <c r="C118" i="9"/>
  <c r="C117" i="9"/>
  <c r="D117" i="9" s="1"/>
  <c r="E117" i="9" s="1"/>
  <c r="D116" i="9"/>
  <c r="E116" i="9" s="1"/>
  <c r="C116" i="9"/>
  <c r="E115" i="9"/>
  <c r="C115" i="9"/>
  <c r="D115" i="9" s="1"/>
  <c r="E114" i="9"/>
  <c r="C114" i="9"/>
  <c r="D114" i="9" s="1"/>
  <c r="C113" i="9"/>
  <c r="D113" i="9" s="1"/>
  <c r="E113" i="9" s="1"/>
  <c r="D112" i="9"/>
  <c r="E112" i="9" s="1"/>
  <c r="C112" i="9"/>
  <c r="E111" i="9"/>
  <c r="C111" i="9"/>
  <c r="D111" i="9" s="1"/>
  <c r="C110" i="9"/>
  <c r="D110" i="9" s="1"/>
  <c r="E110" i="9" s="1"/>
  <c r="D109" i="9"/>
  <c r="E109" i="9" s="1"/>
  <c r="C109" i="9"/>
  <c r="C108" i="9"/>
  <c r="D108" i="9" s="1"/>
  <c r="E108" i="9" s="1"/>
  <c r="E107" i="9"/>
  <c r="D107" i="9"/>
  <c r="C107" i="9"/>
  <c r="C106" i="9"/>
  <c r="D106" i="9" s="1"/>
  <c r="E106" i="9" s="1"/>
  <c r="E105" i="9"/>
  <c r="C105" i="9"/>
  <c r="D105" i="9" s="1"/>
  <c r="D104" i="9"/>
  <c r="E104" i="9" s="1"/>
  <c r="C104" i="9"/>
  <c r="D103" i="9"/>
  <c r="E103" i="9" s="1"/>
  <c r="C103" i="9"/>
  <c r="C102" i="9"/>
  <c r="D102" i="9" s="1"/>
  <c r="E102" i="9" s="1"/>
  <c r="E101" i="9"/>
  <c r="C101" i="9"/>
  <c r="D101" i="9" s="1"/>
  <c r="C100" i="9"/>
  <c r="D100" i="9" s="1"/>
  <c r="E100" i="9" s="1"/>
  <c r="C10" i="9"/>
  <c r="D10" i="9" s="1"/>
  <c r="E10" i="9" s="1"/>
  <c r="B10" i="9"/>
  <c r="B11" i="9" s="1"/>
  <c r="B9" i="9"/>
  <c r="C9" i="9" s="1"/>
  <c r="D9" i="9" s="1"/>
  <c r="E9" i="9" s="1"/>
  <c r="C8" i="9"/>
  <c r="D8" i="9" s="1"/>
  <c r="E8" i="9" s="1"/>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H7" i="9"/>
  <c r="C7" i="9"/>
  <c r="D7" i="9" s="1"/>
  <c r="E7" i="9" s="1"/>
  <c r="H6" i="9"/>
  <c r="D6" i="9"/>
  <c r="E6" i="9" s="1"/>
  <c r="C6" i="9"/>
  <c r="H5" i="9"/>
  <c r="C5" i="9"/>
  <c r="D5" i="9" s="1"/>
  <c r="E5" i="9" s="1"/>
  <c r="H4" i="9"/>
  <c r="E4" i="9"/>
  <c r="D4" i="9"/>
  <c r="C4" i="9"/>
  <c r="H3" i="9"/>
  <c r="A3" i="9"/>
  <c r="A4" i="9" s="1"/>
  <c r="A5" i="9" s="1"/>
  <c r="A6" i="9" s="1"/>
  <c r="A7" i="9" s="1"/>
  <c r="H2" i="9"/>
  <c r="B86" i="12"/>
  <c r="D85" i="12"/>
  <c r="C85" i="12"/>
  <c r="C84" i="12"/>
  <c r="D84" i="12" s="1"/>
  <c r="D83" i="12"/>
  <c r="C83" i="12"/>
  <c r="C82" i="12"/>
  <c r="D82" i="12" s="1"/>
  <c r="D81" i="12"/>
  <c r="C81" i="12"/>
  <c r="D80" i="12"/>
  <c r="C80" i="12"/>
  <c r="C79" i="12"/>
  <c r="D79" i="12" s="1"/>
  <c r="C78" i="12"/>
  <c r="D78" i="12" s="1"/>
  <c r="D77" i="12"/>
  <c r="C77" i="12"/>
  <c r="D76" i="12"/>
  <c r="C76" i="12"/>
  <c r="C75" i="12"/>
  <c r="D75" i="12" s="1"/>
  <c r="C74" i="12"/>
  <c r="D74" i="12" s="1"/>
  <c r="D73" i="12"/>
  <c r="C73" i="12"/>
  <c r="C72" i="12"/>
  <c r="D72" i="12" s="1"/>
  <c r="C71" i="12"/>
  <c r="D71" i="12" s="1"/>
  <c r="D70" i="12"/>
  <c r="C70" i="12"/>
  <c r="D69" i="12"/>
  <c r="C69" i="12"/>
  <c r="C68" i="12"/>
  <c r="D68" i="12" s="1"/>
  <c r="A17" i="12"/>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192" i="12" s="1"/>
  <c r="A193" i="12" s="1"/>
  <c r="A194" i="12" s="1"/>
  <c r="A195" i="12" s="1"/>
  <c r="A196" i="12" s="1"/>
  <c r="A197" i="12" s="1"/>
  <c r="A198" i="12" s="1"/>
  <c r="A199" i="12" s="1"/>
  <c r="A200" i="12" s="1"/>
  <c r="A201" i="12" s="1"/>
  <c r="A202" i="12" s="1"/>
  <c r="A203" i="12" s="1"/>
  <c r="A204" i="12" s="1"/>
  <c r="A205" i="12" s="1"/>
  <c r="A206" i="12" s="1"/>
  <c r="A207" i="12" s="1"/>
  <c r="A208" i="12" s="1"/>
  <c r="A209" i="12" s="1"/>
  <c r="A210" i="12" s="1"/>
  <c r="A211" i="12" s="1"/>
  <c r="A212" i="12" s="1"/>
  <c r="A213" i="12" s="1"/>
  <c r="A214" i="12" s="1"/>
  <c r="A215" i="12" s="1"/>
  <c r="A216" i="12" s="1"/>
  <c r="A12" i="12"/>
  <c r="A13" i="12" s="1"/>
  <c r="A14" i="12" s="1"/>
  <c r="A15" i="12" s="1"/>
  <c r="A16" i="12" s="1"/>
  <c r="C10" i="12"/>
  <c r="D10" i="12" s="1"/>
  <c r="B10" i="12"/>
  <c r="B11" i="12" s="1"/>
  <c r="C11" i="12" s="1"/>
  <c r="D11" i="12" s="1"/>
  <c r="A10" i="12"/>
  <c r="A11" i="12" s="1"/>
  <c r="D9" i="12"/>
  <c r="B9" i="12"/>
  <c r="C9" i="12" s="1"/>
  <c r="C8" i="12"/>
  <c r="D8" i="12" s="1"/>
  <c r="D7" i="12"/>
  <c r="D6" i="12"/>
  <c r="D5" i="12"/>
  <c r="D4" i="12"/>
  <c r="D3" i="12"/>
  <c r="D2" i="12"/>
  <c r="E22" i="10"/>
  <c r="E23" i="10" s="1"/>
  <c r="E24" i="10" s="1"/>
  <c r="E25" i="10" s="1"/>
  <c r="E26" i="10" s="1"/>
  <c r="E27" i="10" s="1"/>
  <c r="E28" i="10" s="1"/>
  <c r="E29" i="10" s="1"/>
  <c r="E30" i="10" s="1"/>
  <c r="E31" i="10" s="1"/>
  <c r="E32" i="10" s="1"/>
  <c r="E33" i="10" s="1"/>
  <c r="E34" i="10" s="1"/>
  <c r="E35" i="10" s="1"/>
  <c r="E36" i="10" s="1"/>
  <c r="E37" i="10" s="1"/>
  <c r="E38" i="10" s="1"/>
  <c r="E39" i="10" s="1"/>
  <c r="E40" i="10" s="1"/>
  <c r="E41" i="10" s="1"/>
  <c r="E42" i="10" s="1"/>
  <c r="E43" i="10" s="1"/>
  <c r="E44" i="10" s="1"/>
  <c r="E45" i="10" s="1"/>
  <c r="E46" i="10" s="1"/>
  <c r="E47" i="10" s="1"/>
  <c r="E48" i="10" s="1"/>
  <c r="E49" i="10" s="1"/>
  <c r="E50" i="10" s="1"/>
  <c r="E51" i="10" s="1"/>
  <c r="E52" i="10" s="1"/>
  <c r="E53" i="10" s="1"/>
  <c r="E54" i="10" s="1"/>
  <c r="E55" i="10" s="1"/>
  <c r="E56" i="10" s="1"/>
  <c r="E57" i="10" s="1"/>
  <c r="E58" i="10" s="1"/>
  <c r="E59" i="10" s="1"/>
  <c r="E60" i="10" s="1"/>
  <c r="E61" i="10" s="1"/>
  <c r="E62" i="10" s="1"/>
  <c r="E63" i="10" s="1"/>
  <c r="E64" i="10" s="1"/>
  <c r="E65" i="10" s="1"/>
  <c r="E66" i="10" s="1"/>
  <c r="E67" i="10" s="1"/>
  <c r="E68" i="10" s="1"/>
  <c r="E69" i="10" s="1"/>
  <c r="E70" i="10" s="1"/>
  <c r="E71" i="10" s="1"/>
  <c r="E72" i="10" s="1"/>
  <c r="E73" i="10" s="1"/>
  <c r="E74" i="10" s="1"/>
  <c r="E75" i="10" s="1"/>
  <c r="E76" i="10" s="1"/>
  <c r="E77" i="10" s="1"/>
  <c r="E78" i="10" s="1"/>
  <c r="E79" i="10" s="1"/>
  <c r="E80" i="10" s="1"/>
  <c r="E81" i="10" s="1"/>
  <c r="E82" i="10" s="1"/>
  <c r="E83" i="10" s="1"/>
  <c r="E84" i="10" s="1"/>
  <c r="E85" i="10" s="1"/>
  <c r="E86" i="10" s="1"/>
  <c r="E87" i="10" s="1"/>
  <c r="E88" i="10" s="1"/>
  <c r="E89" i="10" s="1"/>
  <c r="E90" i="10" s="1"/>
  <c r="E91" i="10" s="1"/>
  <c r="E92" i="10" s="1"/>
  <c r="E93" i="10" s="1"/>
  <c r="E94" i="10" s="1"/>
  <c r="E95" i="10" s="1"/>
  <c r="E96" i="10" s="1"/>
  <c r="E97" i="10" s="1"/>
  <c r="E98" i="10" s="1"/>
  <c r="E99" i="10" s="1"/>
  <c r="E100" i="10" s="1"/>
  <c r="E101" i="10" s="1"/>
  <c r="E102" i="10" s="1"/>
  <c r="E103" i="10" s="1"/>
  <c r="E104" i="10" s="1"/>
  <c r="E105" i="10" s="1"/>
  <c r="E12" i="10"/>
  <c r="E13" i="10" s="1"/>
  <c r="E14" i="10" s="1"/>
  <c r="E15" i="10" s="1"/>
  <c r="E16" i="10" s="1"/>
  <c r="E17" i="10" s="1"/>
  <c r="E18" i="10" s="1"/>
  <c r="E19" i="10" s="1"/>
  <c r="E20" i="10" s="1"/>
  <c r="E21" i="10" s="1"/>
  <c r="E107" i="18"/>
  <c r="E108" i="18" s="1"/>
  <c r="E109" i="18" s="1"/>
  <c r="E110" i="18" s="1"/>
  <c r="E111" i="18" s="1"/>
  <c r="E112" i="18" s="1"/>
  <c r="E113" i="18" s="1"/>
  <c r="E114" i="18" s="1"/>
  <c r="E115" i="18" s="1"/>
  <c r="E116" i="18" s="1"/>
  <c r="E117" i="18" s="1"/>
  <c r="E118" i="18" s="1"/>
  <c r="E119" i="18" s="1"/>
  <c r="E120" i="18" s="1"/>
  <c r="A101" i="18"/>
  <c r="A102" i="18" s="1"/>
  <c r="A103" i="18" s="1"/>
  <c r="A104" i="18" s="1"/>
  <c r="A105" i="18" s="1"/>
  <c r="A106" i="18" s="1"/>
  <c r="A107" i="18" s="1"/>
  <c r="A108" i="18" s="1"/>
  <c r="A109" i="18" s="1"/>
  <c r="A110" i="18" s="1"/>
  <c r="A111" i="18" s="1"/>
  <c r="A112" i="18" s="1"/>
  <c r="A113" i="18" s="1"/>
  <c r="A114" i="18" s="1"/>
  <c r="A115" i="18" s="1"/>
  <c r="A116" i="18" s="1"/>
  <c r="A117" i="18" s="1"/>
  <c r="A118" i="18" s="1"/>
  <c r="C99" i="18"/>
  <c r="C98" i="18"/>
  <c r="C97" i="18"/>
  <c r="C96" i="18"/>
  <c r="C95" i="18"/>
  <c r="C94" i="18"/>
  <c r="C93" i="18"/>
  <c r="C92" i="18"/>
  <c r="C91" i="18"/>
  <c r="C90" i="18"/>
  <c r="C89" i="18"/>
  <c r="C88" i="18"/>
  <c r="C87" i="18"/>
  <c r="C86" i="18"/>
  <c r="C85" i="18"/>
  <c r="C84" i="18"/>
  <c r="C83" i="18"/>
  <c r="C82" i="18"/>
  <c r="C81" i="18"/>
  <c r="C80" i="18"/>
  <c r="C79" i="18"/>
  <c r="C66" i="18"/>
  <c r="B66" i="18"/>
  <c r="B67" i="18" s="1"/>
  <c r="C64" i="18"/>
  <c r="B64" i="18"/>
  <c r="B65" i="18" s="1"/>
  <c r="C65" i="18" s="1"/>
  <c r="C63" i="18"/>
  <c r="C62" i="18"/>
  <c r="C61" i="18"/>
  <c r="C60" i="18"/>
  <c r="C59" i="18"/>
  <c r="C58" i="18"/>
  <c r="H57" i="18"/>
  <c r="F57" i="18"/>
  <c r="F58" i="18" s="1"/>
  <c r="H56" i="18"/>
  <c r="H55" i="18"/>
  <c r="H54" i="18"/>
  <c r="H53" i="18"/>
  <c r="B53" i="18"/>
  <c r="H52" i="18"/>
  <c r="C52" i="18"/>
  <c r="H51" i="18"/>
  <c r="C51" i="18"/>
  <c r="H50" i="18"/>
  <c r="C50" i="18"/>
  <c r="H49" i="18"/>
  <c r="C49" i="18"/>
  <c r="H48" i="18"/>
  <c r="H47" i="18"/>
  <c r="H46" i="18"/>
  <c r="H45" i="18"/>
  <c r="H44" i="18"/>
  <c r="H43" i="18"/>
  <c r="H42" i="18"/>
  <c r="H41" i="18"/>
  <c r="H40" i="18"/>
  <c r="H39" i="18"/>
  <c r="H38" i="18"/>
  <c r="H37" i="18"/>
  <c r="H36" i="18"/>
  <c r="H35" i="18"/>
  <c r="H34" i="18"/>
  <c r="H33" i="18"/>
  <c r="H32" i="18"/>
  <c r="H31" i="18"/>
  <c r="H30" i="18"/>
  <c r="A30" i="18"/>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H29" i="18"/>
  <c r="H28" i="18"/>
  <c r="H27" i="18"/>
  <c r="H26" i="18"/>
  <c r="H25" i="18"/>
  <c r="A25" i="18"/>
  <c r="A26" i="18" s="1"/>
  <c r="A27" i="18" s="1"/>
  <c r="A28" i="18" s="1"/>
  <c r="A29" i="18" s="1"/>
  <c r="H24" i="18"/>
  <c r="A24" i="18"/>
  <c r="H23" i="18"/>
  <c r="H22" i="18"/>
  <c r="H21" i="18"/>
  <c r="H20" i="18"/>
  <c r="H19" i="18"/>
  <c r="H18" i="18"/>
  <c r="H17" i="18"/>
  <c r="H16" i="18"/>
  <c r="H15" i="18"/>
  <c r="H14" i="18"/>
  <c r="G13" i="18"/>
  <c r="A13" i="18"/>
  <c r="A14" i="18" s="1"/>
  <c r="A15" i="18" s="1"/>
  <c r="A16" i="18" s="1"/>
  <c r="A17" i="18" s="1"/>
  <c r="A18" i="18" s="1"/>
  <c r="A19" i="18" s="1"/>
  <c r="A20" i="18" s="1"/>
  <c r="A21" i="18" s="1"/>
  <c r="A22" i="18" s="1"/>
  <c r="H12" i="18"/>
  <c r="H11" i="18"/>
  <c r="H10" i="18"/>
  <c r="H9" i="18"/>
  <c r="B9" i="18"/>
  <c r="B10" i="18" s="1"/>
  <c r="C10" i="18" s="1"/>
  <c r="A9" i="18"/>
  <c r="A10" i="18" s="1"/>
  <c r="A11" i="18" s="1"/>
  <c r="A12" i="18" s="1"/>
  <c r="H8" i="18"/>
  <c r="B8" i="18"/>
  <c r="C8" i="18" s="1"/>
  <c r="A8" i="18"/>
  <c r="H7" i="18"/>
  <c r="C7" i="18"/>
  <c r="Q143" i="13"/>
  <c r="Q144" i="13" s="1"/>
  <c r="Q145" i="13" s="1"/>
  <c r="Q146" i="13" s="1"/>
  <c r="Q147" i="13" s="1"/>
  <c r="Q148" i="13" s="1"/>
  <c r="Q149" i="13" s="1"/>
  <c r="Q150" i="13" s="1"/>
  <c r="Q151" i="13" s="1"/>
  <c r="Q152" i="13" s="1"/>
  <c r="Q153" i="13" s="1"/>
  <c r="Q154" i="13" s="1"/>
  <c r="Q155" i="13" s="1"/>
  <c r="Q156" i="13" s="1"/>
  <c r="Q157" i="13" s="1"/>
  <c r="Q142" i="13"/>
  <c r="M138" i="13"/>
  <c r="M137" i="13"/>
  <c r="N137" i="13" s="1"/>
  <c r="N136" i="13"/>
  <c r="E45" i="13"/>
  <c r="D44" i="13"/>
  <c r="D38" i="13"/>
  <c r="D28" i="13"/>
  <c r="D18" i="13"/>
  <c r="L15" i="13"/>
  <c r="L16" i="13" s="1"/>
  <c r="L17" i="13" s="1"/>
  <c r="L18" i="13" s="1"/>
  <c r="L19" i="13" s="1"/>
  <c r="L20" i="13" s="1"/>
  <c r="L21" i="13" s="1"/>
  <c r="L22" i="13" s="1"/>
  <c r="L23" i="13" s="1"/>
  <c r="L24" i="13" s="1"/>
  <c r="L25" i="13" s="1"/>
  <c r="L26" i="13" s="1"/>
  <c r="L27" i="13" s="1"/>
  <c r="L28" i="13" s="1"/>
  <c r="L29" i="13" s="1"/>
  <c r="L30" i="13" s="1"/>
  <c r="L31" i="13" s="1"/>
  <c r="L32" i="13" s="1"/>
  <c r="L33" i="13" s="1"/>
  <c r="L34" i="13" s="1"/>
  <c r="L35" i="13" s="1"/>
  <c r="L36" i="13" s="1"/>
  <c r="L37" i="13" s="1"/>
  <c r="L38" i="13" s="1"/>
  <c r="L39" i="13" s="1"/>
  <c r="L40" i="13" s="1"/>
  <c r="L41" i="13" s="1"/>
  <c r="L42" i="13" s="1"/>
  <c r="L43" i="13" s="1"/>
  <c r="L44" i="13" s="1"/>
  <c r="L45" i="13" s="1"/>
  <c r="L46" i="13" s="1"/>
  <c r="L47" i="13" s="1"/>
  <c r="L48" i="13" s="1"/>
  <c r="L49" i="13" s="1"/>
  <c r="L50" i="13" s="1"/>
  <c r="L51" i="13" s="1"/>
  <c r="L52" i="13" s="1"/>
  <c r="L53" i="13" s="1"/>
  <c r="L54" i="13" s="1"/>
  <c r="L55" i="13" s="1"/>
  <c r="L56" i="13" s="1"/>
  <c r="L57" i="13" s="1"/>
  <c r="L58" i="13" s="1"/>
  <c r="L59" i="13" s="1"/>
  <c r="L60" i="13" s="1"/>
  <c r="L61" i="13" s="1"/>
  <c r="L62" i="13" s="1"/>
  <c r="L63" i="13" s="1"/>
  <c r="L64" i="13" s="1"/>
  <c r="L65" i="13" s="1"/>
  <c r="L66" i="13" s="1"/>
  <c r="L67" i="13" s="1"/>
  <c r="L68" i="13" s="1"/>
  <c r="L69" i="13" s="1"/>
  <c r="L70" i="13" s="1"/>
  <c r="L71" i="13" s="1"/>
  <c r="L72" i="13" s="1"/>
  <c r="L73" i="13" s="1"/>
  <c r="L74" i="13" s="1"/>
  <c r="L75" i="13" s="1"/>
  <c r="L76" i="13" s="1"/>
  <c r="L77" i="13" s="1"/>
  <c r="L78" i="13" s="1"/>
  <c r="L79" i="13" s="1"/>
  <c r="L80" i="13" s="1"/>
  <c r="L81" i="13" s="1"/>
  <c r="L82" i="13" s="1"/>
  <c r="L83" i="13" s="1"/>
  <c r="L84" i="13" s="1"/>
  <c r="L85" i="13" s="1"/>
  <c r="L86" i="13" s="1"/>
  <c r="L87" i="13" s="1"/>
  <c r="L88" i="13" s="1"/>
  <c r="L89" i="13" s="1"/>
  <c r="L90" i="13" s="1"/>
  <c r="L91" i="13" s="1"/>
  <c r="L92" i="13" s="1"/>
  <c r="L93" i="13" s="1"/>
  <c r="L94" i="13" s="1"/>
  <c r="L95" i="13" s="1"/>
  <c r="L96" i="13" s="1"/>
  <c r="L97" i="13" s="1"/>
  <c r="L98" i="13" s="1"/>
  <c r="L99" i="13" s="1"/>
  <c r="L100" i="13" s="1"/>
  <c r="L101" i="13" s="1"/>
  <c r="L102" i="13" s="1"/>
  <c r="L103" i="13" s="1"/>
  <c r="L104" i="13" s="1"/>
  <c r="L105" i="13" s="1"/>
  <c r="L106" i="13" s="1"/>
  <c r="L107" i="13" s="1"/>
  <c r="L108" i="13" s="1"/>
  <c r="L109" i="13" s="1"/>
  <c r="L110" i="13" s="1"/>
  <c r="L111" i="13" s="1"/>
  <c r="L112" i="13" s="1"/>
  <c r="L113" i="13" s="1"/>
  <c r="L114" i="13" s="1"/>
  <c r="L115" i="13" s="1"/>
  <c r="L116" i="13" s="1"/>
  <c r="L117" i="13" s="1"/>
  <c r="L118" i="13" s="1"/>
  <c r="L119" i="13" s="1"/>
  <c r="L120" i="13" s="1"/>
  <c r="L121" i="13" s="1"/>
  <c r="L122" i="13" s="1"/>
  <c r="L123" i="13" s="1"/>
  <c r="L124" i="13" s="1"/>
  <c r="L125" i="13" s="1"/>
  <c r="L126" i="13" s="1"/>
  <c r="L127" i="13" s="1"/>
  <c r="L128" i="13" s="1"/>
  <c r="L129" i="13" s="1"/>
  <c r="L130" i="13" s="1"/>
  <c r="L131" i="13" s="1"/>
  <c r="L132" i="13" s="1"/>
  <c r="L133" i="13" s="1"/>
  <c r="L134" i="13" s="1"/>
  <c r="L135" i="13" s="1"/>
  <c r="L136" i="13" s="1"/>
  <c r="L137" i="13" s="1"/>
  <c r="L138" i="13" s="1"/>
  <c r="L139" i="13" s="1"/>
  <c r="L140" i="13" s="1"/>
  <c r="L141" i="13" s="1"/>
  <c r="L142" i="13" s="1"/>
  <c r="L143" i="13" s="1"/>
  <c r="L144" i="13" s="1"/>
  <c r="T12" i="13"/>
  <c r="T13" i="13" s="1"/>
  <c r="T14" i="13" s="1"/>
  <c r="T15" i="13" s="1"/>
  <c r="T16" i="13" s="1"/>
  <c r="T17" i="13" s="1"/>
  <c r="T18" i="13" s="1"/>
  <c r="T19" i="13" s="1"/>
  <c r="T20" i="13" s="1"/>
  <c r="T21" i="13" s="1"/>
  <c r="T22" i="13" s="1"/>
  <c r="T23" i="13" s="1"/>
  <c r="T24" i="13" s="1"/>
  <c r="T25" i="13" s="1"/>
  <c r="T26" i="13" s="1"/>
  <c r="T27" i="13" s="1"/>
  <c r="T28" i="13" s="1"/>
  <c r="T29" i="13" s="1"/>
  <c r="T30" i="13" s="1"/>
  <c r="T31" i="13" s="1"/>
  <c r="T32" i="13" s="1"/>
  <c r="T33" i="13" s="1"/>
  <c r="T34" i="13" s="1"/>
  <c r="T35" i="13" s="1"/>
  <c r="T36" i="13" s="1"/>
  <c r="T37" i="13" s="1"/>
  <c r="T38" i="13" s="1"/>
  <c r="T39" i="13" s="1"/>
  <c r="T40" i="13" s="1"/>
  <c r="T41" i="13" s="1"/>
  <c r="T42" i="13" s="1"/>
  <c r="T43" i="13" s="1"/>
  <c r="T44" i="13" s="1"/>
  <c r="T45" i="13" s="1"/>
  <c r="T46" i="13" s="1"/>
  <c r="T47" i="13" s="1"/>
  <c r="T48" i="13" s="1"/>
  <c r="T49" i="13" s="1"/>
  <c r="T50" i="13" s="1"/>
  <c r="T51" i="13" s="1"/>
  <c r="T52" i="13" s="1"/>
  <c r="T53" i="13" s="1"/>
  <c r="T54" i="13" s="1"/>
  <c r="T55" i="13" s="1"/>
  <c r="T56" i="13" s="1"/>
  <c r="T57" i="13" s="1"/>
  <c r="T58" i="13" s="1"/>
  <c r="T59" i="13" s="1"/>
  <c r="T60" i="13" s="1"/>
  <c r="T61" i="13" s="1"/>
  <c r="T62" i="13" s="1"/>
  <c r="T63" i="13" s="1"/>
  <c r="T64" i="13" s="1"/>
  <c r="T65" i="13" s="1"/>
  <c r="T66" i="13" s="1"/>
  <c r="T67" i="13" s="1"/>
  <c r="T68" i="13" s="1"/>
  <c r="T69" i="13" s="1"/>
  <c r="T70" i="13" s="1"/>
  <c r="T71" i="13" s="1"/>
  <c r="T72" i="13" s="1"/>
  <c r="T73" i="13" s="1"/>
  <c r="T74" i="13" s="1"/>
  <c r="T75" i="13" s="1"/>
  <c r="T76" i="13" s="1"/>
  <c r="T77" i="13" s="1"/>
  <c r="T78" i="13" s="1"/>
  <c r="T79" i="13" s="1"/>
  <c r="T80" i="13" s="1"/>
  <c r="T81" i="13" s="1"/>
  <c r="T82" i="13" s="1"/>
  <c r="T83" i="13" s="1"/>
  <c r="T84" i="13" s="1"/>
  <c r="T85" i="13" s="1"/>
  <c r="T86" i="13" s="1"/>
  <c r="T87" i="13" s="1"/>
  <c r="T88" i="13" s="1"/>
  <c r="T89" i="13" s="1"/>
  <c r="T90" i="13" s="1"/>
  <c r="T91" i="13" s="1"/>
  <c r="T92" i="13" s="1"/>
  <c r="T93" i="13" s="1"/>
  <c r="T94" i="13" s="1"/>
  <c r="T95" i="13" s="1"/>
  <c r="T96" i="13" s="1"/>
  <c r="T97" i="13" s="1"/>
  <c r="T98" i="13" s="1"/>
  <c r="T99" i="13" s="1"/>
  <c r="T100" i="13" s="1"/>
  <c r="T101" i="13" s="1"/>
  <c r="T102" i="13" s="1"/>
  <c r="T103" i="13" s="1"/>
  <c r="T104" i="13" s="1"/>
  <c r="T105" i="13" s="1"/>
  <c r="T106" i="13" s="1"/>
  <c r="T107" i="13" s="1"/>
  <c r="T108" i="13" s="1"/>
  <c r="T109" i="13" s="1"/>
  <c r="T110" i="13" s="1"/>
  <c r="T111" i="13" s="1"/>
  <c r="T112" i="13" s="1"/>
  <c r="T113" i="13" s="1"/>
  <c r="T114" i="13" s="1"/>
  <c r="T115" i="13" s="1"/>
  <c r="T116" i="13" s="1"/>
  <c r="T117" i="13" s="1"/>
  <c r="T118" i="13" s="1"/>
  <c r="T119" i="13" s="1"/>
  <c r="T120" i="13" s="1"/>
  <c r="T121" i="13" s="1"/>
  <c r="T122" i="13" s="1"/>
  <c r="T123" i="13" s="1"/>
  <c r="T124" i="13" s="1"/>
  <c r="T125" i="13" s="1"/>
  <c r="T126" i="13" s="1"/>
  <c r="T127" i="13" s="1"/>
  <c r="T128" i="13" s="1"/>
  <c r="T129" i="13" s="1"/>
  <c r="T130" i="13" s="1"/>
  <c r="T131" i="13" s="1"/>
  <c r="T132" i="13" s="1"/>
  <c r="T133" i="13" s="1"/>
  <c r="T134" i="13" s="1"/>
  <c r="T135" i="13" s="1"/>
  <c r="T136" i="13" s="1"/>
  <c r="T137" i="13" s="1"/>
  <c r="T138" i="13" s="1"/>
  <c r="T139" i="13" s="1"/>
  <c r="T140" i="13" s="1"/>
  <c r="T141" i="13" s="1"/>
  <c r="T142" i="13" s="1"/>
  <c r="T143" i="13" s="1"/>
  <c r="T144" i="13" s="1"/>
  <c r="T145" i="13" s="1"/>
  <c r="T146" i="13" s="1"/>
  <c r="T147" i="13" s="1"/>
  <c r="T148" i="13" s="1"/>
  <c r="T149" i="13" s="1"/>
  <c r="T150" i="13" s="1"/>
  <c r="T151" i="13" s="1"/>
  <c r="T152" i="13" s="1"/>
  <c r="T153" i="13" s="1"/>
  <c r="T154" i="13" s="1"/>
  <c r="T155" i="13" s="1"/>
  <c r="T156" i="13" s="1"/>
  <c r="T157" i="13" s="1"/>
  <c r="N11" i="13"/>
  <c r="N10" i="13"/>
  <c r="N9" i="13"/>
  <c r="M9" i="13"/>
  <c r="M10" i="13" s="1"/>
  <c r="M11" i="13" s="1"/>
  <c r="M12" i="13" s="1"/>
  <c r="N8" i="13"/>
  <c r="L6" i="13"/>
  <c r="L7" i="13" s="1"/>
  <c r="L8" i="13" s="1"/>
  <c r="L9" i="13" s="1"/>
  <c r="L10" i="13" s="1"/>
  <c r="L11" i="13" s="1"/>
  <c r="L12" i="13" s="1"/>
  <c r="L13" i="13" s="1"/>
  <c r="L14" i="13" s="1"/>
  <c r="L5" i="13"/>
  <c r="C269" i="15"/>
  <c r="D269" i="15" s="1"/>
  <c r="C268" i="15"/>
  <c r="D268" i="15" s="1"/>
  <c r="C267" i="15"/>
  <c r="D267" i="15" s="1"/>
  <c r="D266" i="15"/>
  <c r="C266" i="15"/>
  <c r="D265" i="15"/>
  <c r="C265" i="15"/>
  <c r="C264" i="15"/>
  <c r="D264" i="15" s="1"/>
  <c r="C263" i="15"/>
  <c r="D263" i="15" s="1"/>
  <c r="C262" i="15"/>
  <c r="D262" i="15" s="1"/>
  <c r="C261" i="15"/>
  <c r="D261" i="15" s="1"/>
  <c r="D260" i="15"/>
  <c r="C260" i="15"/>
  <c r="D259" i="15"/>
  <c r="C259" i="15"/>
  <c r="D258" i="15"/>
  <c r="C258" i="15"/>
  <c r="C257" i="15"/>
  <c r="D257" i="15" s="1"/>
  <c r="C256" i="15"/>
  <c r="D256" i="15" s="1"/>
  <c r="C255" i="15"/>
  <c r="D255" i="15" s="1"/>
  <c r="C254" i="15"/>
  <c r="D254" i="15" s="1"/>
  <c r="D253" i="15"/>
  <c r="C253" i="15"/>
  <c r="D252" i="15"/>
  <c r="C252" i="15"/>
  <c r="C251" i="15"/>
  <c r="D251" i="15" s="1"/>
  <c r="C250" i="15"/>
  <c r="D250" i="15" s="1"/>
  <c r="C249" i="15"/>
  <c r="D249" i="15" s="1"/>
  <c r="D248" i="15"/>
  <c r="C248" i="15"/>
  <c r="C247" i="15"/>
  <c r="D247" i="15" s="1"/>
  <c r="C246" i="15"/>
  <c r="D246" i="15" s="1"/>
  <c r="C245" i="15"/>
  <c r="D245" i="15" s="1"/>
  <c r="C244" i="15"/>
  <c r="D244" i="15" s="1"/>
  <c r="C243" i="15"/>
  <c r="D243" i="15" s="1"/>
  <c r="C242" i="15"/>
  <c r="D242" i="15" s="1"/>
  <c r="D241" i="15"/>
  <c r="C241" i="15"/>
  <c r="C240" i="15"/>
  <c r="D240" i="15" s="1"/>
  <c r="C239" i="15"/>
  <c r="D239" i="15" s="1"/>
  <c r="C238" i="15"/>
  <c r="D238" i="15" s="1"/>
  <c r="D237" i="15"/>
  <c r="C237" i="15"/>
  <c r="D236" i="15"/>
  <c r="C236" i="15"/>
  <c r="C235" i="15"/>
  <c r="D235" i="15" s="1"/>
  <c r="C234" i="15"/>
  <c r="D234" i="15" s="1"/>
  <c r="D233" i="15"/>
  <c r="C233" i="15"/>
  <c r="D232" i="15"/>
  <c r="C232" i="15"/>
  <c r="C231" i="15"/>
  <c r="D231" i="15" s="1"/>
  <c r="C230" i="15"/>
  <c r="D230" i="15" s="1"/>
  <c r="C229" i="15"/>
  <c r="D229" i="15" s="1"/>
  <c r="C228" i="15"/>
  <c r="D228" i="15" s="1"/>
  <c r="C227" i="15"/>
  <c r="D227" i="15" s="1"/>
  <c r="C226" i="15"/>
  <c r="D226" i="15" s="1"/>
  <c r="D225" i="15"/>
  <c r="C225" i="15"/>
  <c r="C224" i="15"/>
  <c r="D224" i="15" s="1"/>
  <c r="C223" i="15"/>
  <c r="D223" i="15" s="1"/>
  <c r="C222" i="15"/>
  <c r="D222" i="15" s="1"/>
  <c r="D221" i="15"/>
  <c r="C221" i="15"/>
  <c r="D220" i="15"/>
  <c r="C220" i="15"/>
  <c r="C219" i="15"/>
  <c r="D219" i="15" s="1"/>
  <c r="C218" i="15"/>
  <c r="D218" i="15" s="1"/>
  <c r="C217" i="15"/>
  <c r="D217" i="15" s="1"/>
  <c r="D216" i="15"/>
  <c r="C216" i="15"/>
  <c r="C215" i="15"/>
  <c r="D215" i="15" s="1"/>
  <c r="C214" i="15"/>
  <c r="D214" i="15" s="1"/>
  <c r="C213" i="15"/>
  <c r="D213" i="15" s="1"/>
  <c r="D212" i="15"/>
  <c r="C212" i="15"/>
  <c r="C211" i="15"/>
  <c r="D211" i="15" s="1"/>
  <c r="C210" i="15"/>
  <c r="D210" i="15" s="1"/>
  <c r="D209" i="15"/>
  <c r="C209" i="15"/>
  <c r="C208" i="15"/>
  <c r="D208" i="15" s="1"/>
  <c r="C207" i="15"/>
  <c r="D207" i="15" s="1"/>
  <c r="C206" i="15"/>
  <c r="D206" i="15" s="1"/>
  <c r="D205" i="15"/>
  <c r="C205" i="15"/>
  <c r="D204" i="15"/>
  <c r="C204" i="15"/>
  <c r="C203" i="15"/>
  <c r="D203" i="15" s="1"/>
  <c r="C202" i="15"/>
  <c r="D202" i="15" s="1"/>
  <c r="C201" i="15"/>
  <c r="D201" i="15" s="1"/>
  <c r="D200" i="15"/>
  <c r="C200" i="15"/>
  <c r="C199" i="15"/>
  <c r="D199" i="15" s="1"/>
  <c r="C198" i="15"/>
  <c r="D198" i="15" s="1"/>
  <c r="C197" i="15"/>
  <c r="D197" i="15" s="1"/>
  <c r="C196" i="15"/>
  <c r="D196" i="15" s="1"/>
  <c r="C195" i="15"/>
  <c r="D195" i="15" s="1"/>
  <c r="C194" i="15"/>
  <c r="D194" i="15" s="1"/>
  <c r="D193" i="15"/>
  <c r="C193" i="15"/>
  <c r="C192" i="15"/>
  <c r="D192" i="15" s="1"/>
  <c r="C191" i="15"/>
  <c r="D191" i="15" s="1"/>
  <c r="C190" i="15"/>
  <c r="D190" i="15" s="1"/>
  <c r="D189" i="15"/>
  <c r="C189" i="15"/>
  <c r="D188" i="15"/>
  <c r="C188" i="15"/>
  <c r="C187" i="15"/>
  <c r="D187" i="15" s="1"/>
  <c r="C186" i="15"/>
  <c r="D186" i="15" s="1"/>
  <c r="D185" i="15"/>
  <c r="C185" i="15"/>
  <c r="D184" i="15"/>
  <c r="C184" i="15"/>
  <c r="C183" i="15"/>
  <c r="D183" i="15" s="1"/>
  <c r="C182" i="15"/>
  <c r="D182" i="15" s="1"/>
  <c r="C181" i="15"/>
  <c r="D181" i="15" s="1"/>
  <c r="C180" i="15"/>
  <c r="D180" i="15" s="1"/>
  <c r="C179" i="15"/>
  <c r="D179" i="15" s="1"/>
  <c r="C178" i="15"/>
  <c r="D178" i="15" s="1"/>
  <c r="D177" i="15"/>
  <c r="C177" i="15"/>
  <c r="C176" i="15"/>
  <c r="D176" i="15" s="1"/>
  <c r="C175" i="15"/>
  <c r="D175" i="15" s="1"/>
  <c r="C174" i="15"/>
  <c r="D174" i="15" s="1"/>
  <c r="D173" i="15"/>
  <c r="C173" i="15"/>
  <c r="D172" i="15"/>
  <c r="C172" i="15"/>
  <c r="C171" i="15"/>
  <c r="D171" i="15" s="1"/>
  <c r="C170" i="15"/>
  <c r="D170" i="15" s="1"/>
  <c r="C169" i="15"/>
  <c r="D169" i="15" s="1"/>
  <c r="D168" i="15"/>
  <c r="C168" i="15"/>
  <c r="C167" i="15"/>
  <c r="D167" i="15" s="1"/>
  <c r="C166" i="15"/>
  <c r="D166" i="15" s="1"/>
  <c r="C165" i="15"/>
  <c r="D165" i="15" s="1"/>
  <c r="D164" i="15"/>
  <c r="C164" i="15"/>
  <c r="C163" i="15"/>
  <c r="D163" i="15" s="1"/>
  <c r="C162" i="15"/>
  <c r="D162" i="15" s="1"/>
  <c r="D161" i="15"/>
  <c r="C161" i="15"/>
  <c r="C160" i="15"/>
  <c r="D160" i="15" s="1"/>
  <c r="C159" i="15"/>
  <c r="D159" i="15" s="1"/>
  <c r="C158" i="15"/>
  <c r="D158" i="15" s="1"/>
  <c r="D157" i="15"/>
  <c r="C157" i="15"/>
  <c r="D156" i="15"/>
  <c r="C156" i="15"/>
  <c r="C155" i="15"/>
  <c r="D155" i="15" s="1"/>
  <c r="C154" i="15"/>
  <c r="D154" i="15" s="1"/>
  <c r="C153" i="15"/>
  <c r="D153" i="15" s="1"/>
  <c r="D152" i="15"/>
  <c r="C152" i="15"/>
  <c r="C151" i="15"/>
  <c r="D151" i="15" s="1"/>
  <c r="C150" i="15"/>
  <c r="D150" i="15" s="1"/>
  <c r="C149" i="15"/>
  <c r="D149" i="15" s="1"/>
  <c r="C148" i="15"/>
  <c r="D148" i="15" s="1"/>
  <c r="C147" i="15"/>
  <c r="D147" i="15" s="1"/>
  <c r="C146" i="15"/>
  <c r="D146" i="15" s="1"/>
  <c r="D145" i="15"/>
  <c r="C145" i="15"/>
  <c r="C144" i="15"/>
  <c r="D144" i="15" s="1"/>
  <c r="C143" i="15"/>
  <c r="D143" i="15" s="1"/>
  <c r="C142" i="15"/>
  <c r="D142" i="15" s="1"/>
  <c r="D141" i="15"/>
  <c r="C141" i="15"/>
  <c r="D140" i="15"/>
  <c r="C140" i="15"/>
  <c r="C139" i="15"/>
  <c r="D139" i="15" s="1"/>
  <c r="C138" i="15"/>
  <c r="D138" i="15" s="1"/>
  <c r="C137" i="15"/>
  <c r="D137" i="15" s="1"/>
  <c r="D136" i="15"/>
  <c r="C136" i="15"/>
  <c r="C135" i="15"/>
  <c r="D135" i="15" s="1"/>
  <c r="C134" i="15"/>
  <c r="D134" i="15" s="1"/>
  <c r="C133" i="15"/>
  <c r="D133" i="15" s="1"/>
  <c r="C132" i="15"/>
  <c r="D132" i="15" s="1"/>
  <c r="C131" i="15"/>
  <c r="D131" i="15" s="1"/>
  <c r="C130" i="15"/>
  <c r="D130" i="15" s="1"/>
  <c r="D129" i="15"/>
  <c r="C129" i="15"/>
  <c r="C128" i="15"/>
  <c r="D128" i="15" s="1"/>
  <c r="C127" i="15"/>
  <c r="D127" i="15" s="1"/>
  <c r="C126" i="15"/>
  <c r="D126" i="15" s="1"/>
  <c r="D125" i="15"/>
  <c r="C125" i="15"/>
  <c r="D124" i="15"/>
  <c r="C124" i="15"/>
  <c r="C123" i="15"/>
  <c r="D123" i="15" s="1"/>
  <c r="C122" i="15"/>
  <c r="D122" i="15" s="1"/>
  <c r="D121" i="15"/>
  <c r="C121" i="15"/>
  <c r="D120" i="15"/>
  <c r="C120" i="15"/>
  <c r="C119" i="15"/>
  <c r="D119" i="15" s="1"/>
  <c r="C118" i="15"/>
  <c r="D118" i="15" s="1"/>
  <c r="C117" i="15"/>
  <c r="D117" i="15" s="1"/>
  <c r="C116" i="15"/>
  <c r="D116" i="15" s="1"/>
  <c r="C115" i="15"/>
  <c r="D115" i="15" s="1"/>
  <c r="C114" i="15"/>
  <c r="D114" i="15" s="1"/>
  <c r="D113" i="15"/>
  <c r="C113" i="15"/>
  <c r="C112" i="15"/>
  <c r="D112" i="15" s="1"/>
  <c r="C111" i="15"/>
  <c r="D111" i="15" s="1"/>
  <c r="C110" i="15"/>
  <c r="D110" i="15" s="1"/>
  <c r="D109" i="15"/>
  <c r="C109" i="15"/>
  <c r="D108" i="15"/>
  <c r="C108" i="15"/>
  <c r="C107" i="15"/>
  <c r="D107" i="15" s="1"/>
  <c r="C106" i="15"/>
  <c r="D106" i="15" s="1"/>
  <c r="C105" i="15"/>
  <c r="D105" i="15" s="1"/>
  <c r="D104" i="15"/>
  <c r="C104" i="15"/>
  <c r="C103" i="15"/>
  <c r="D103" i="15" s="1"/>
  <c r="C102" i="15"/>
  <c r="D102" i="15" s="1"/>
  <c r="C101" i="15"/>
  <c r="D101" i="15" s="1"/>
  <c r="C100" i="15"/>
  <c r="D100" i="15" s="1"/>
  <c r="C99" i="15"/>
  <c r="D99" i="15" s="1"/>
  <c r="C98" i="15"/>
  <c r="D98" i="15" s="1"/>
  <c r="D97" i="15"/>
  <c r="C97" i="15"/>
  <c r="C96" i="15"/>
  <c r="D96" i="15" s="1"/>
  <c r="C95" i="15"/>
  <c r="D95" i="15" s="1"/>
  <c r="C94" i="15"/>
  <c r="D94" i="15" s="1"/>
  <c r="D93" i="15"/>
  <c r="C93" i="15"/>
  <c r="D92" i="15"/>
  <c r="C92" i="15"/>
  <c r="C91" i="15"/>
  <c r="D91" i="15" s="1"/>
  <c r="C90" i="15"/>
  <c r="D90" i="15" s="1"/>
  <c r="C89" i="15"/>
  <c r="D89" i="15" s="1"/>
  <c r="J88" i="15"/>
  <c r="I88" i="15"/>
  <c r="D88" i="15"/>
  <c r="C88" i="15"/>
  <c r="J87" i="15"/>
  <c r="I87" i="15"/>
  <c r="C87" i="15"/>
  <c r="D87" i="15" s="1"/>
  <c r="I86" i="15"/>
  <c r="J86" i="15" s="1"/>
  <c r="C86" i="15"/>
  <c r="D86" i="15" s="1"/>
  <c r="I85" i="15"/>
  <c r="J85" i="15" s="1"/>
  <c r="D85" i="15"/>
  <c r="C85" i="15"/>
  <c r="I84" i="15"/>
  <c r="J84" i="15" s="1"/>
  <c r="C84" i="15"/>
  <c r="D84" i="15" s="1"/>
  <c r="J83" i="15"/>
  <c r="I83" i="15"/>
  <c r="C83" i="15"/>
  <c r="D83" i="15" s="1"/>
  <c r="I82" i="15"/>
  <c r="J82" i="15" s="1"/>
  <c r="C82" i="15"/>
  <c r="D82" i="15" s="1"/>
  <c r="I81" i="15"/>
  <c r="J81" i="15" s="1"/>
  <c r="C81" i="15"/>
  <c r="D81" i="15" s="1"/>
  <c r="I80" i="15"/>
  <c r="J80" i="15" s="1"/>
  <c r="C80" i="15"/>
  <c r="D80" i="15" s="1"/>
  <c r="I79" i="15"/>
  <c r="J79" i="15" s="1"/>
  <c r="C79" i="15"/>
  <c r="D79" i="15" s="1"/>
  <c r="J78" i="15"/>
  <c r="I78" i="15"/>
  <c r="C78" i="15"/>
  <c r="D78" i="15" s="1"/>
  <c r="I77" i="15"/>
  <c r="J77" i="15" s="1"/>
  <c r="C77" i="15"/>
  <c r="D77" i="15" s="1"/>
  <c r="I76" i="15"/>
  <c r="J76" i="15" s="1"/>
  <c r="D76" i="15"/>
  <c r="C76" i="15"/>
  <c r="J75" i="15"/>
  <c r="I75" i="15"/>
  <c r="C75" i="15"/>
  <c r="D75" i="15" s="1"/>
  <c r="I74" i="15"/>
  <c r="J74" i="15" s="1"/>
  <c r="C74" i="15"/>
  <c r="D74" i="15" s="1"/>
  <c r="I73" i="15"/>
  <c r="J73" i="15" s="1"/>
  <c r="D73" i="15"/>
  <c r="C73" i="15"/>
  <c r="J72" i="15"/>
  <c r="I72" i="15"/>
  <c r="C72" i="15"/>
  <c r="D72" i="15" s="1"/>
  <c r="I71" i="15"/>
  <c r="J71" i="15" s="1"/>
  <c r="C71" i="15"/>
  <c r="D71" i="15" s="1"/>
  <c r="I70" i="15"/>
  <c r="J70" i="15" s="1"/>
  <c r="D70" i="15"/>
  <c r="C70" i="15"/>
  <c r="J69" i="15"/>
  <c r="I69" i="15"/>
  <c r="C69" i="15"/>
  <c r="D69" i="15" s="1"/>
  <c r="I68" i="15"/>
  <c r="J68" i="15" s="1"/>
  <c r="C68" i="15"/>
  <c r="D68" i="15" s="1"/>
  <c r="I67" i="15"/>
  <c r="J67" i="15" s="1"/>
  <c r="D67" i="15"/>
  <c r="C67" i="15"/>
  <c r="J66" i="15"/>
  <c r="I66" i="15"/>
  <c r="C66" i="15"/>
  <c r="D66" i="15" s="1"/>
  <c r="I65" i="15"/>
  <c r="J65" i="15" s="1"/>
  <c r="C65" i="15"/>
  <c r="D65" i="15" s="1"/>
  <c r="I64" i="15"/>
  <c r="J64" i="15" s="1"/>
  <c r="D64" i="15"/>
  <c r="C64" i="15"/>
  <c r="J63" i="15"/>
  <c r="I63" i="15"/>
  <c r="C63" i="15"/>
  <c r="D63" i="15" s="1"/>
  <c r="I62" i="15"/>
  <c r="J62" i="15" s="1"/>
  <c r="C62" i="15"/>
  <c r="D62" i="15" s="1"/>
  <c r="I61" i="15"/>
  <c r="J61" i="15" s="1"/>
  <c r="D61" i="15"/>
  <c r="C61" i="15"/>
  <c r="I60" i="15"/>
  <c r="J60" i="15" s="1"/>
  <c r="C60" i="15"/>
  <c r="D60" i="15" s="1"/>
  <c r="J59" i="15"/>
  <c r="I59" i="15"/>
  <c r="C59" i="15"/>
  <c r="D59" i="15" s="1"/>
  <c r="I58" i="15"/>
  <c r="J58" i="15" s="1"/>
  <c r="C58" i="15"/>
  <c r="D58" i="15" s="1"/>
  <c r="I57" i="15"/>
  <c r="J57" i="15" s="1"/>
  <c r="C57" i="15"/>
  <c r="D57" i="15" s="1"/>
  <c r="I56" i="15"/>
  <c r="J56" i="15" s="1"/>
  <c r="C56" i="15"/>
  <c r="D56" i="15" s="1"/>
  <c r="I55" i="15"/>
  <c r="J55" i="15" s="1"/>
  <c r="C55" i="15"/>
  <c r="D55" i="15" s="1"/>
  <c r="J54" i="15"/>
  <c r="I54" i="15"/>
  <c r="J53" i="15"/>
  <c r="I53" i="15"/>
  <c r="I52" i="15"/>
  <c r="J52" i="15" s="1"/>
  <c r="I51" i="15"/>
  <c r="J51" i="15" s="1"/>
  <c r="J50" i="15"/>
  <c r="I50" i="15"/>
  <c r="J49" i="15"/>
  <c r="I49" i="15"/>
  <c r="I48" i="15"/>
  <c r="J48" i="15" s="1"/>
  <c r="I47" i="15"/>
  <c r="J47" i="15" s="1"/>
  <c r="J46" i="15"/>
  <c r="I46" i="15"/>
  <c r="J45" i="15"/>
  <c r="I45" i="15"/>
  <c r="I44" i="15"/>
  <c r="J44" i="15" s="1"/>
  <c r="I43" i="15"/>
  <c r="J43" i="15" s="1"/>
  <c r="J42" i="15"/>
  <c r="I42" i="15"/>
  <c r="J41" i="15"/>
  <c r="I41" i="15"/>
  <c r="J40" i="15"/>
  <c r="I40" i="15"/>
  <c r="J39" i="15"/>
  <c r="I39" i="15"/>
  <c r="J38" i="15"/>
  <c r="I38" i="15"/>
  <c r="J37" i="15"/>
  <c r="I37" i="15"/>
  <c r="J36" i="15"/>
  <c r="I36" i="15"/>
  <c r="I35" i="15"/>
  <c r="J35" i="15" s="1"/>
  <c r="J34" i="15"/>
  <c r="I34" i="15"/>
  <c r="J33" i="15"/>
  <c r="I33" i="15"/>
  <c r="I32" i="15"/>
  <c r="J32" i="15" s="1"/>
  <c r="I31" i="15"/>
  <c r="J31" i="15" s="1"/>
  <c r="J30" i="15"/>
  <c r="I30" i="15"/>
  <c r="J29" i="15"/>
  <c r="I29" i="15"/>
  <c r="I28" i="15"/>
  <c r="J28" i="15" s="1"/>
  <c r="I27" i="15"/>
  <c r="J27" i="15" s="1"/>
  <c r="J26" i="15"/>
  <c r="I26" i="15"/>
  <c r="J25" i="15"/>
  <c r="I25" i="15"/>
  <c r="I24" i="15"/>
  <c r="J24" i="15" s="1"/>
  <c r="J23" i="15"/>
  <c r="I23" i="15"/>
  <c r="J22" i="15"/>
  <c r="I22" i="15"/>
  <c r="J21" i="15"/>
  <c r="I21" i="15"/>
  <c r="I20" i="15"/>
  <c r="J20" i="15" s="1"/>
  <c r="I19" i="15"/>
  <c r="J19" i="15" s="1"/>
  <c r="J18" i="15"/>
  <c r="I18" i="15"/>
  <c r="J17" i="15"/>
  <c r="I17" i="15"/>
  <c r="J16" i="15"/>
  <c r="I16" i="15"/>
  <c r="J15" i="15"/>
  <c r="I15" i="15"/>
  <c r="J14" i="15"/>
  <c r="I14" i="15"/>
  <c r="J13" i="15"/>
  <c r="I13" i="15"/>
  <c r="I12" i="15"/>
  <c r="J12" i="15" s="1"/>
  <c r="I11" i="15"/>
  <c r="J11" i="15" s="1"/>
  <c r="J10" i="15"/>
  <c r="I10" i="15"/>
  <c r="J9" i="15"/>
  <c r="I9" i="15"/>
  <c r="J8" i="15"/>
  <c r="I8" i="15"/>
  <c r="A8" i="15"/>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J7" i="15"/>
  <c r="I7" i="15"/>
  <c r="I6" i="15"/>
  <c r="J6" i="15" s="1"/>
  <c r="M139" i="13" l="1"/>
  <c r="N138" i="13"/>
  <c r="M13" i="13"/>
  <c r="N12" i="13"/>
  <c r="F59" i="18"/>
  <c r="H58" i="18"/>
  <c r="E29" i="13"/>
  <c r="C9" i="18"/>
  <c r="C97" i="1"/>
  <c r="D97" i="1" s="1"/>
  <c r="E97" i="1" s="1"/>
  <c r="B98" i="1"/>
  <c r="C67" i="18"/>
  <c r="B68" i="18"/>
  <c r="B92" i="1"/>
  <c r="C92" i="1" s="1"/>
  <c r="D92" i="1" s="1"/>
  <c r="E92" i="1" s="1"/>
  <c r="C91" i="1"/>
  <c r="D91" i="1" s="1"/>
  <c r="E91" i="1" s="1"/>
  <c r="B54" i="18"/>
  <c r="C53" i="18"/>
  <c r="B82" i="1"/>
  <c r="C81" i="1"/>
  <c r="D81" i="1" s="1"/>
  <c r="E81" i="1" s="1"/>
  <c r="B12" i="12"/>
  <c r="B11" i="18"/>
  <c r="C90" i="1"/>
  <c r="D90" i="1" s="1"/>
  <c r="E90" i="1" s="1"/>
  <c r="B87" i="12"/>
  <c r="C86" i="12"/>
  <c r="D86" i="12" s="1"/>
  <c r="C162" i="9"/>
  <c r="D162" i="9" s="1"/>
  <c r="E162" i="9" s="1"/>
  <c r="B163" i="9"/>
  <c r="C160" i="9"/>
  <c r="D160" i="9" s="1"/>
  <c r="E160" i="9" s="1"/>
  <c r="B12" i="9"/>
  <c r="C11" i="9"/>
  <c r="D11" i="9" s="1"/>
  <c r="E11" i="9" s="1"/>
  <c r="C161" i="9"/>
  <c r="D161" i="9" s="1"/>
  <c r="E161" i="9" s="1"/>
  <c r="B95" i="1"/>
  <c r="C95" i="1" s="1"/>
  <c r="D95" i="1" s="1"/>
  <c r="E95" i="1" s="1"/>
  <c r="C94" i="1"/>
  <c r="D94" i="1" s="1"/>
  <c r="E94" i="1" s="1"/>
  <c r="C158" i="9"/>
  <c r="D158" i="9" s="1"/>
  <c r="E158" i="9" s="1"/>
  <c r="C68" i="18" l="1"/>
  <c r="B69" i="18"/>
  <c r="B88" i="12"/>
  <c r="C87" i="12"/>
  <c r="D87" i="12" s="1"/>
  <c r="C98" i="1"/>
  <c r="D98" i="1" s="1"/>
  <c r="E98" i="1" s="1"/>
  <c r="B99" i="1"/>
  <c r="B12" i="18"/>
  <c r="C11" i="18"/>
  <c r="B13" i="12"/>
  <c r="C12" i="12"/>
  <c r="D12" i="12" s="1"/>
  <c r="C82" i="1"/>
  <c r="D82" i="1" s="1"/>
  <c r="E82" i="1" s="1"/>
  <c r="B83" i="1"/>
  <c r="H59" i="18"/>
  <c r="F60" i="18"/>
  <c r="C12" i="9"/>
  <c r="D12" i="9" s="1"/>
  <c r="E12" i="9" s="1"/>
  <c r="B13" i="9"/>
  <c r="C54" i="18"/>
  <c r="B55" i="18"/>
  <c r="N13" i="13"/>
  <c r="M14" i="13"/>
  <c r="C163" i="9"/>
  <c r="D163" i="9" s="1"/>
  <c r="E163" i="9" s="1"/>
  <c r="B164" i="9"/>
  <c r="N139" i="13"/>
  <c r="M140" i="13"/>
  <c r="N140" i="13" l="1"/>
  <c r="M141" i="13"/>
  <c r="C83" i="1"/>
  <c r="D83" i="1" s="1"/>
  <c r="E83" i="1" s="1"/>
  <c r="B84" i="1"/>
  <c r="B165" i="9"/>
  <c r="C164" i="9"/>
  <c r="D164" i="9" s="1"/>
  <c r="E164" i="9" s="1"/>
  <c r="B14" i="12"/>
  <c r="C13" i="12"/>
  <c r="D13" i="12" s="1"/>
  <c r="N14" i="13"/>
  <c r="M15" i="13"/>
  <c r="B13" i="18"/>
  <c r="C12" i="18"/>
  <c r="C55" i="18"/>
  <c r="B56" i="18"/>
  <c r="B100" i="1"/>
  <c r="C99" i="1"/>
  <c r="D99" i="1" s="1"/>
  <c r="E99" i="1" s="1"/>
  <c r="B14" i="9"/>
  <c r="C13" i="9"/>
  <c r="D13" i="9" s="1"/>
  <c r="E13" i="9" s="1"/>
  <c r="C88" i="12"/>
  <c r="D88" i="12" s="1"/>
  <c r="B89" i="12"/>
  <c r="H60" i="18"/>
  <c r="F61" i="18"/>
  <c r="B70" i="18"/>
  <c r="C69" i="18"/>
  <c r="C70" i="18" l="1"/>
  <c r="B71" i="18"/>
  <c r="C13" i="18"/>
  <c r="B14" i="18"/>
  <c r="F62" i="18"/>
  <c r="H61" i="18"/>
  <c r="M16" i="13"/>
  <c r="N15" i="13"/>
  <c r="B90" i="12"/>
  <c r="C89" i="12"/>
  <c r="D89" i="12" s="1"/>
  <c r="B15" i="12"/>
  <c r="C14" i="12"/>
  <c r="D14" i="12" s="1"/>
  <c r="C14" i="9"/>
  <c r="D14" i="9" s="1"/>
  <c r="E14" i="9" s="1"/>
  <c r="B15" i="9"/>
  <c r="C165" i="9"/>
  <c r="D165" i="9" s="1"/>
  <c r="E165" i="9" s="1"/>
  <c r="B166" i="9"/>
  <c r="B85" i="1"/>
  <c r="C84" i="1"/>
  <c r="D84" i="1" s="1"/>
  <c r="E84" i="1" s="1"/>
  <c r="B101" i="1"/>
  <c r="C100" i="1"/>
  <c r="D100" i="1" s="1"/>
  <c r="E100" i="1" s="1"/>
  <c r="B57" i="18"/>
  <c r="C57" i="18" s="1"/>
  <c r="C56" i="18"/>
  <c r="M142" i="13"/>
  <c r="N142" i="13" s="1"/>
  <c r="N141" i="13"/>
  <c r="B16" i="12" l="1"/>
  <c r="C15" i="12"/>
  <c r="D15" i="12" s="1"/>
  <c r="B91" i="12"/>
  <c r="C90" i="12"/>
  <c r="D90" i="12" s="1"/>
  <c r="B102" i="1"/>
  <c r="C102" i="1" s="1"/>
  <c r="D102" i="1" s="1"/>
  <c r="E102" i="1" s="1"/>
  <c r="C101" i="1"/>
  <c r="D101" i="1" s="1"/>
  <c r="E101" i="1" s="1"/>
  <c r="M17" i="13"/>
  <c r="N16" i="13"/>
  <c r="B86" i="1"/>
  <c r="C85" i="1"/>
  <c r="D85" i="1" s="1"/>
  <c r="E85" i="1" s="1"/>
  <c r="H62" i="18"/>
  <c r="F63" i="18"/>
  <c r="C166" i="9"/>
  <c r="D166" i="9" s="1"/>
  <c r="E166" i="9" s="1"/>
  <c r="B167" i="9"/>
  <c r="B15" i="18"/>
  <c r="C14" i="18"/>
  <c r="B16" i="9"/>
  <c r="C15" i="9"/>
  <c r="D15" i="9" s="1"/>
  <c r="E15" i="9" s="1"/>
  <c r="B72" i="18"/>
  <c r="C71" i="18"/>
  <c r="F64" i="18" l="1"/>
  <c r="H63" i="18"/>
  <c r="B87" i="1"/>
  <c r="C87" i="1" s="1"/>
  <c r="D87" i="1" s="1"/>
  <c r="E87" i="1" s="1"/>
  <c r="C86" i="1"/>
  <c r="D86" i="1" s="1"/>
  <c r="E86" i="1" s="1"/>
  <c r="C72" i="18"/>
  <c r="B73" i="18"/>
  <c r="N17" i="13"/>
  <c r="M18" i="13"/>
  <c r="B17" i="9"/>
  <c r="C16" i="9"/>
  <c r="D16" i="9" s="1"/>
  <c r="E16" i="9" s="1"/>
  <c r="B16" i="18"/>
  <c r="C15" i="18"/>
  <c r="C91" i="12"/>
  <c r="D91" i="12" s="1"/>
  <c r="B92" i="12"/>
  <c r="B168" i="9"/>
  <c r="C167" i="9"/>
  <c r="D167" i="9" s="1"/>
  <c r="E167" i="9" s="1"/>
  <c r="C16" i="12"/>
  <c r="D16" i="12" s="1"/>
  <c r="B17" i="12"/>
  <c r="C16" i="18" l="1"/>
  <c r="B17" i="18"/>
  <c r="C17" i="9"/>
  <c r="D17" i="9" s="1"/>
  <c r="E17" i="9" s="1"/>
  <c r="B18" i="9"/>
  <c r="M19" i="13"/>
  <c r="N18" i="13"/>
  <c r="B18" i="12"/>
  <c r="C17" i="12"/>
  <c r="D17" i="12" s="1"/>
  <c r="B74" i="18"/>
  <c r="C73" i="18"/>
  <c r="B169" i="9"/>
  <c r="C168" i="9"/>
  <c r="D168" i="9" s="1"/>
  <c r="E168" i="9" s="1"/>
  <c r="B93" i="12"/>
  <c r="C92" i="12"/>
  <c r="D92" i="12" s="1"/>
  <c r="F65" i="18"/>
  <c r="H64" i="18"/>
  <c r="C169" i="9" l="1"/>
  <c r="D169" i="9" s="1"/>
  <c r="E169" i="9" s="1"/>
  <c r="B170" i="9"/>
  <c r="B75" i="18"/>
  <c r="C74" i="18"/>
  <c r="C18" i="12"/>
  <c r="D18" i="12" s="1"/>
  <c r="B19" i="12"/>
  <c r="M20" i="13"/>
  <c r="N19" i="13"/>
  <c r="B19" i="9"/>
  <c r="C18" i="9"/>
  <c r="D18" i="9" s="1"/>
  <c r="E18" i="9" s="1"/>
  <c r="F66" i="18"/>
  <c r="H65" i="18"/>
  <c r="C17" i="18"/>
  <c r="B18" i="18"/>
  <c r="B94" i="12"/>
  <c r="C93" i="12"/>
  <c r="D93" i="12" s="1"/>
  <c r="F67" i="18" l="1"/>
  <c r="H66" i="18"/>
  <c r="B20" i="9"/>
  <c r="C19" i="9"/>
  <c r="D19" i="9" s="1"/>
  <c r="E19" i="9" s="1"/>
  <c r="N20" i="13"/>
  <c r="M21" i="13"/>
  <c r="B20" i="12"/>
  <c r="C19" i="12"/>
  <c r="D19" i="12" s="1"/>
  <c r="C94" i="12"/>
  <c r="D94" i="12" s="1"/>
  <c r="B95" i="12"/>
  <c r="C75" i="18"/>
  <c r="B76" i="18"/>
  <c r="B19" i="18"/>
  <c r="C18" i="18"/>
  <c r="B171" i="9"/>
  <c r="C170" i="9"/>
  <c r="D170" i="9" s="1"/>
  <c r="E170" i="9" s="1"/>
  <c r="B77" i="18" l="1"/>
  <c r="C76" i="18"/>
  <c r="C95" i="12"/>
  <c r="D95" i="12" s="1"/>
  <c r="B96" i="12"/>
  <c r="B21" i="12"/>
  <c r="C20" i="12"/>
  <c r="D20" i="12" s="1"/>
  <c r="M22" i="13"/>
  <c r="N21" i="13"/>
  <c r="B172" i="9"/>
  <c r="C171" i="9"/>
  <c r="D171" i="9" s="1"/>
  <c r="E171" i="9" s="1"/>
  <c r="C20" i="9"/>
  <c r="D20" i="9" s="1"/>
  <c r="E20" i="9" s="1"/>
  <c r="B21" i="9"/>
  <c r="C19" i="18"/>
  <c r="B20" i="18"/>
  <c r="H67" i="18"/>
  <c r="F68" i="18"/>
  <c r="C21" i="9" l="1"/>
  <c r="D21" i="9" s="1"/>
  <c r="E21" i="9" s="1"/>
  <c r="B22" i="9"/>
  <c r="B173" i="9"/>
  <c r="C172" i="9"/>
  <c r="D172" i="9" s="1"/>
  <c r="E172" i="9" s="1"/>
  <c r="M23" i="13"/>
  <c r="N22" i="13"/>
  <c r="B22" i="12"/>
  <c r="C21" i="12"/>
  <c r="D21" i="12" s="1"/>
  <c r="F69" i="18"/>
  <c r="H68" i="18"/>
  <c r="B97" i="12"/>
  <c r="C96" i="12"/>
  <c r="D96" i="12" s="1"/>
  <c r="C20" i="18"/>
  <c r="B21" i="18"/>
  <c r="C77" i="18"/>
  <c r="B78" i="18"/>
  <c r="C78" i="18" s="1"/>
  <c r="C97" i="12" l="1"/>
  <c r="D97" i="12" s="1"/>
  <c r="B98" i="12"/>
  <c r="H69" i="18"/>
  <c r="F70" i="18"/>
  <c r="B23" i="12"/>
  <c r="C22" i="12"/>
  <c r="D22" i="12" s="1"/>
  <c r="N23" i="13"/>
  <c r="M24" i="13"/>
  <c r="C173" i="9"/>
  <c r="D173" i="9" s="1"/>
  <c r="E173" i="9" s="1"/>
  <c r="B174" i="9"/>
  <c r="B22" i="18"/>
  <c r="C21" i="18"/>
  <c r="B23" i="9"/>
  <c r="C22" i="9"/>
  <c r="D22" i="9" s="1"/>
  <c r="E22" i="9" s="1"/>
  <c r="B23" i="18" l="1"/>
  <c r="C22" i="18"/>
  <c r="C174" i="9"/>
  <c r="D174" i="9" s="1"/>
  <c r="E174" i="9" s="1"/>
  <c r="B175" i="9"/>
  <c r="N24" i="13"/>
  <c r="M25" i="13"/>
  <c r="B24" i="12"/>
  <c r="C23" i="12"/>
  <c r="D23" i="12" s="1"/>
  <c r="F71" i="18"/>
  <c r="H70" i="18"/>
  <c r="B99" i="12"/>
  <c r="C98" i="12"/>
  <c r="D98" i="12" s="1"/>
  <c r="C23" i="9"/>
  <c r="D23" i="9" s="1"/>
  <c r="E23" i="9" s="1"/>
  <c r="B24" i="9"/>
  <c r="B100" i="12" l="1"/>
  <c r="C99" i="12"/>
  <c r="D99" i="12" s="1"/>
  <c r="F72" i="18"/>
  <c r="H71" i="18"/>
  <c r="B25" i="12"/>
  <c r="C24" i="12"/>
  <c r="D24" i="12" s="1"/>
  <c r="M26" i="13"/>
  <c r="N25" i="13"/>
  <c r="B176" i="9"/>
  <c r="C175" i="9"/>
  <c r="D175" i="9" s="1"/>
  <c r="E175" i="9" s="1"/>
  <c r="B25" i="9"/>
  <c r="C24" i="9"/>
  <c r="D24" i="9" s="1"/>
  <c r="E24" i="9" s="1"/>
  <c r="B24" i="18"/>
  <c r="C23" i="18"/>
  <c r="B26" i="9" l="1"/>
  <c r="C25" i="9"/>
  <c r="D25" i="9" s="1"/>
  <c r="E25" i="9" s="1"/>
  <c r="C176" i="9"/>
  <c r="D176" i="9" s="1"/>
  <c r="E176" i="9" s="1"/>
  <c r="B177" i="9"/>
  <c r="N26" i="13"/>
  <c r="M27" i="13"/>
  <c r="C25" i="12"/>
  <c r="D25" i="12" s="1"/>
  <c r="B26" i="12"/>
  <c r="H72" i="18"/>
  <c r="F73" i="18"/>
  <c r="C24" i="18"/>
  <c r="B25" i="18"/>
  <c r="C100" i="12"/>
  <c r="D100" i="12" s="1"/>
  <c r="B101" i="12"/>
  <c r="F74" i="18" l="1"/>
  <c r="H73" i="18"/>
  <c r="B26" i="18"/>
  <c r="C25" i="18"/>
  <c r="B27" i="12"/>
  <c r="C26" i="12"/>
  <c r="D26" i="12" s="1"/>
  <c r="M28" i="13"/>
  <c r="N27" i="13"/>
  <c r="C177" i="9"/>
  <c r="D177" i="9" s="1"/>
  <c r="E177" i="9" s="1"/>
  <c r="B178" i="9"/>
  <c r="B102" i="12"/>
  <c r="C101" i="12"/>
  <c r="D101" i="12" s="1"/>
  <c r="C26" i="9"/>
  <c r="D26" i="9" s="1"/>
  <c r="E26" i="9" s="1"/>
  <c r="B27" i="9"/>
  <c r="C178" i="9" l="1"/>
  <c r="D178" i="9" s="1"/>
  <c r="E178" i="9" s="1"/>
  <c r="B179" i="9"/>
  <c r="C27" i="12"/>
  <c r="D27" i="12" s="1"/>
  <c r="B28" i="12"/>
  <c r="B103" i="12"/>
  <c r="C102" i="12"/>
  <c r="D102" i="12" s="1"/>
  <c r="M29" i="13"/>
  <c r="N28" i="13"/>
  <c r="B27" i="18"/>
  <c r="C26" i="18"/>
  <c r="B28" i="9"/>
  <c r="C27" i="9"/>
  <c r="D27" i="9" s="1"/>
  <c r="E27" i="9" s="1"/>
  <c r="H74" i="18"/>
  <c r="F75" i="18"/>
  <c r="B29" i="9" l="1"/>
  <c r="C28" i="9"/>
  <c r="D28" i="9" s="1"/>
  <c r="E28" i="9" s="1"/>
  <c r="B28" i="18"/>
  <c r="C27" i="18"/>
  <c r="N29" i="13"/>
  <c r="M30" i="13"/>
  <c r="C103" i="12"/>
  <c r="D103" i="12" s="1"/>
  <c r="B104" i="12"/>
  <c r="B29" i="12"/>
  <c r="C28" i="12"/>
  <c r="D28" i="12" s="1"/>
  <c r="H75" i="18"/>
  <c r="F76" i="18"/>
  <c r="C179" i="9"/>
  <c r="D179" i="9" s="1"/>
  <c r="E179" i="9" s="1"/>
  <c r="B180" i="9"/>
  <c r="F77" i="18" l="1"/>
  <c r="H76" i="18"/>
  <c r="C29" i="12"/>
  <c r="D29" i="12" s="1"/>
  <c r="B30" i="12"/>
  <c r="B105" i="12"/>
  <c r="C104" i="12"/>
  <c r="D104" i="12" s="1"/>
  <c r="N30" i="13"/>
  <c r="M31" i="13"/>
  <c r="B29" i="18"/>
  <c r="C28" i="18"/>
  <c r="C180" i="9"/>
  <c r="D180" i="9" s="1"/>
  <c r="E180" i="9" s="1"/>
  <c r="B181" i="9"/>
  <c r="C29" i="9"/>
  <c r="D29" i="9" s="1"/>
  <c r="E29" i="9" s="1"/>
  <c r="B30" i="9"/>
  <c r="B182" i="9" l="1"/>
  <c r="C181" i="9"/>
  <c r="D181" i="9" s="1"/>
  <c r="E181" i="9" s="1"/>
  <c r="B30" i="18"/>
  <c r="C29" i="18"/>
  <c r="M32" i="13"/>
  <c r="N31" i="13"/>
  <c r="B106" i="12"/>
  <c r="C105" i="12"/>
  <c r="D105" i="12" s="1"/>
  <c r="C30" i="12"/>
  <c r="D30" i="12" s="1"/>
  <c r="B31" i="12"/>
  <c r="B31" i="9"/>
  <c r="C30" i="9"/>
  <c r="D30" i="9" s="1"/>
  <c r="E30" i="9" s="1"/>
  <c r="F78" i="18"/>
  <c r="H77" i="18"/>
  <c r="B32" i="9" l="1"/>
  <c r="C31" i="9"/>
  <c r="D31" i="9" s="1"/>
  <c r="E31" i="9" s="1"/>
  <c r="B32" i="12"/>
  <c r="C31" i="12"/>
  <c r="D31" i="12" s="1"/>
  <c r="C106" i="12"/>
  <c r="D106" i="12" s="1"/>
  <c r="B107" i="12"/>
  <c r="N32" i="13"/>
  <c r="M33" i="13"/>
  <c r="B31" i="18"/>
  <c r="C30" i="18"/>
  <c r="F79" i="18"/>
  <c r="H78" i="18"/>
  <c r="B183" i="9"/>
  <c r="C182" i="9"/>
  <c r="D182" i="9" s="1"/>
  <c r="E182" i="9" s="1"/>
  <c r="B184" i="9" l="1"/>
  <c r="C183" i="9"/>
  <c r="D183" i="9" s="1"/>
  <c r="E183" i="9" s="1"/>
  <c r="C32" i="9"/>
  <c r="D32" i="9" s="1"/>
  <c r="E32" i="9" s="1"/>
  <c r="B33" i="9"/>
  <c r="H79" i="18"/>
  <c r="F80" i="18"/>
  <c r="B32" i="18"/>
  <c r="C31" i="18"/>
  <c r="M34" i="13"/>
  <c r="N33" i="13"/>
  <c r="C107" i="12"/>
  <c r="D107" i="12" s="1"/>
  <c r="B108" i="12"/>
  <c r="B33" i="12"/>
  <c r="C32" i="12"/>
  <c r="D32" i="12" s="1"/>
  <c r="B109" i="12" l="1"/>
  <c r="C108" i="12"/>
  <c r="D108" i="12" s="1"/>
  <c r="M35" i="13"/>
  <c r="N34" i="13"/>
  <c r="C32" i="18"/>
  <c r="B33" i="18"/>
  <c r="F81" i="18"/>
  <c r="H80" i="18"/>
  <c r="B34" i="9"/>
  <c r="C33" i="9"/>
  <c r="D33" i="9" s="1"/>
  <c r="E33" i="9" s="1"/>
  <c r="B34" i="12"/>
  <c r="C33" i="12"/>
  <c r="D33" i="12" s="1"/>
  <c r="B185" i="9"/>
  <c r="C184" i="9"/>
  <c r="D184" i="9" s="1"/>
  <c r="E184" i="9" s="1"/>
  <c r="C34" i="12" l="1"/>
  <c r="D34" i="12" s="1"/>
  <c r="B35" i="12"/>
  <c r="C34" i="9"/>
  <c r="D34" i="9" s="1"/>
  <c r="E34" i="9" s="1"/>
  <c r="B35" i="9"/>
  <c r="F82" i="18"/>
  <c r="H81" i="18"/>
  <c r="C33" i="18"/>
  <c r="B34" i="18"/>
  <c r="M36" i="13"/>
  <c r="N35" i="13"/>
  <c r="C185" i="9"/>
  <c r="D185" i="9" s="1"/>
  <c r="E185" i="9" s="1"/>
  <c r="B186" i="9"/>
  <c r="C109" i="12"/>
  <c r="D109" i="12" s="1"/>
  <c r="B110" i="12"/>
  <c r="C186" i="9" l="1"/>
  <c r="D186" i="9" s="1"/>
  <c r="E186" i="9" s="1"/>
  <c r="B187" i="9"/>
  <c r="N36" i="13"/>
  <c r="M37" i="13"/>
  <c r="B35" i="18"/>
  <c r="C34" i="18"/>
  <c r="H82" i="18"/>
  <c r="F83" i="18"/>
  <c r="B36" i="9"/>
  <c r="C35" i="9"/>
  <c r="D35" i="9" s="1"/>
  <c r="E35" i="9" s="1"/>
  <c r="B111" i="12"/>
  <c r="C110" i="12"/>
  <c r="D110" i="12" s="1"/>
  <c r="B36" i="12"/>
  <c r="C35" i="12"/>
  <c r="D35" i="12" s="1"/>
  <c r="B112" i="12" l="1"/>
  <c r="C111" i="12"/>
  <c r="D111" i="12" s="1"/>
  <c r="B37" i="9"/>
  <c r="C36" i="9"/>
  <c r="D36" i="9" s="1"/>
  <c r="E36" i="9" s="1"/>
  <c r="F84" i="18"/>
  <c r="H83" i="18"/>
  <c r="B36" i="18"/>
  <c r="C35" i="18"/>
  <c r="M38" i="13"/>
  <c r="N37" i="13"/>
  <c r="C187" i="9"/>
  <c r="D187" i="9" s="1"/>
  <c r="E187" i="9" s="1"/>
  <c r="B188" i="9"/>
  <c r="C36" i="12"/>
  <c r="D36" i="12" s="1"/>
  <c r="B37" i="12"/>
  <c r="C188" i="9" l="1"/>
  <c r="D188" i="9" s="1"/>
  <c r="E188" i="9" s="1"/>
  <c r="B189" i="9"/>
  <c r="M39" i="13"/>
  <c r="N38" i="13"/>
  <c r="C36" i="18"/>
  <c r="B37" i="18"/>
  <c r="F85" i="18"/>
  <c r="H84" i="18"/>
  <c r="C37" i="9"/>
  <c r="D37" i="9" s="1"/>
  <c r="E37" i="9" s="1"/>
  <c r="B38" i="9"/>
  <c r="B38" i="12"/>
  <c r="C37" i="12"/>
  <c r="D37" i="12" s="1"/>
  <c r="C112" i="12"/>
  <c r="D112" i="12" s="1"/>
  <c r="B113" i="12"/>
  <c r="B39" i="12" l="1"/>
  <c r="C38" i="12"/>
  <c r="D38" i="12" s="1"/>
  <c r="B39" i="9"/>
  <c r="C38" i="9"/>
  <c r="D38" i="9" s="1"/>
  <c r="E38" i="9" s="1"/>
  <c r="H85" i="18"/>
  <c r="F86" i="18"/>
  <c r="B38" i="18"/>
  <c r="C37" i="18"/>
  <c r="M40" i="13"/>
  <c r="N39" i="13"/>
  <c r="B114" i="12"/>
  <c r="C113" i="12"/>
  <c r="D113" i="12" s="1"/>
  <c r="B190" i="9"/>
  <c r="C189" i="9"/>
  <c r="D189" i="9" s="1"/>
  <c r="E189" i="9" s="1"/>
  <c r="B115" i="12" l="1"/>
  <c r="C114" i="12"/>
  <c r="D114" i="12" s="1"/>
  <c r="N40" i="13"/>
  <c r="M41" i="13"/>
  <c r="B39" i="18"/>
  <c r="C38" i="18"/>
  <c r="H86" i="18"/>
  <c r="F87" i="18"/>
  <c r="B40" i="9"/>
  <c r="C39" i="9"/>
  <c r="D39" i="9" s="1"/>
  <c r="E39" i="9" s="1"/>
  <c r="C190" i="9"/>
  <c r="D190" i="9" s="1"/>
  <c r="E190" i="9" s="1"/>
  <c r="B191" i="9"/>
  <c r="B40" i="12"/>
  <c r="C39" i="12"/>
  <c r="D39" i="12" s="1"/>
  <c r="B192" i="9" l="1"/>
  <c r="C191" i="9"/>
  <c r="D191" i="9" s="1"/>
  <c r="E191" i="9" s="1"/>
  <c r="C40" i="9"/>
  <c r="D40" i="9" s="1"/>
  <c r="E40" i="9" s="1"/>
  <c r="B41" i="9"/>
  <c r="F88" i="18"/>
  <c r="H87" i="18"/>
  <c r="B40" i="18"/>
  <c r="C39" i="18"/>
  <c r="M42" i="13"/>
  <c r="N41" i="13"/>
  <c r="B41" i="12"/>
  <c r="C40" i="12"/>
  <c r="D40" i="12" s="1"/>
  <c r="C115" i="12"/>
  <c r="D115" i="12" s="1"/>
  <c r="B116" i="12"/>
  <c r="C41" i="12" l="1"/>
  <c r="D41" i="12" s="1"/>
  <c r="B42" i="12"/>
  <c r="N42" i="13"/>
  <c r="M43" i="13"/>
  <c r="B41" i="18"/>
  <c r="C40" i="18"/>
  <c r="H88" i="18"/>
  <c r="F89" i="18"/>
  <c r="C41" i="9"/>
  <c r="D41" i="9" s="1"/>
  <c r="E41" i="9" s="1"/>
  <c r="B42" i="9"/>
  <c r="C116" i="12"/>
  <c r="D116" i="12" s="1"/>
  <c r="B117" i="12"/>
  <c r="B193" i="9"/>
  <c r="C192" i="9"/>
  <c r="D192" i="9" s="1"/>
  <c r="E192" i="9" s="1"/>
  <c r="B118" i="12" l="1"/>
  <c r="C117" i="12"/>
  <c r="D117" i="12" s="1"/>
  <c r="C42" i="9"/>
  <c r="D42" i="9" s="1"/>
  <c r="E42" i="9" s="1"/>
  <c r="B43" i="9"/>
  <c r="F90" i="18"/>
  <c r="H89" i="18"/>
  <c r="B42" i="18"/>
  <c r="C41" i="18"/>
  <c r="N43" i="13"/>
  <c r="M44" i="13"/>
  <c r="B43" i="12"/>
  <c r="C42" i="12"/>
  <c r="D42" i="12" s="1"/>
  <c r="C193" i="9"/>
  <c r="D193" i="9" s="1"/>
  <c r="E193" i="9" s="1"/>
  <c r="B194" i="9"/>
  <c r="C43" i="12" l="1"/>
  <c r="D43" i="12" s="1"/>
  <c r="B44" i="12"/>
  <c r="M45" i="13"/>
  <c r="N44" i="13"/>
  <c r="B43" i="18"/>
  <c r="C42" i="18"/>
  <c r="F91" i="18"/>
  <c r="H90" i="18"/>
  <c r="C43" i="9"/>
  <c r="D43" i="9" s="1"/>
  <c r="E43" i="9" s="1"/>
  <c r="B44" i="9"/>
  <c r="B195" i="9"/>
  <c r="C194" i="9"/>
  <c r="D194" i="9" s="1"/>
  <c r="E194" i="9" s="1"/>
  <c r="C118" i="12"/>
  <c r="D118" i="12" s="1"/>
  <c r="B119" i="12"/>
  <c r="C195" i="9" l="1"/>
  <c r="D195" i="9" s="1"/>
  <c r="E195" i="9" s="1"/>
  <c r="B196" i="9"/>
  <c r="C44" i="9"/>
  <c r="D44" i="9" s="1"/>
  <c r="E44" i="9" s="1"/>
  <c r="B45" i="9"/>
  <c r="H91" i="18"/>
  <c r="F92" i="18"/>
  <c r="B44" i="18"/>
  <c r="C43" i="18"/>
  <c r="M46" i="13"/>
  <c r="N45" i="13"/>
  <c r="C119" i="12"/>
  <c r="D119" i="12" s="1"/>
  <c r="B120" i="12"/>
  <c r="B45" i="12"/>
  <c r="C44" i="12"/>
  <c r="D44" i="12" s="1"/>
  <c r="B121" i="12" l="1"/>
  <c r="C120" i="12"/>
  <c r="D120" i="12" s="1"/>
  <c r="N46" i="13"/>
  <c r="M47" i="13"/>
  <c r="C44" i="18"/>
  <c r="B45" i="18"/>
  <c r="F93" i="18"/>
  <c r="H92" i="18"/>
  <c r="B46" i="9"/>
  <c r="C45" i="9"/>
  <c r="D45" i="9" s="1"/>
  <c r="E45" i="9" s="1"/>
  <c r="C196" i="9"/>
  <c r="D196" i="9" s="1"/>
  <c r="E196" i="9" s="1"/>
  <c r="B197" i="9"/>
  <c r="B46" i="12"/>
  <c r="C45" i="12"/>
  <c r="D45" i="12" s="1"/>
  <c r="C197" i="9" l="1"/>
  <c r="D197" i="9" s="1"/>
  <c r="E197" i="9" s="1"/>
  <c r="B198" i="9"/>
  <c r="C46" i="9"/>
  <c r="D46" i="9" s="1"/>
  <c r="E46" i="9" s="1"/>
  <c r="B47" i="9"/>
  <c r="F94" i="18"/>
  <c r="H93" i="18"/>
  <c r="B46" i="18"/>
  <c r="C45" i="18"/>
  <c r="N47" i="13"/>
  <c r="M48" i="13"/>
  <c r="B47" i="12"/>
  <c r="C46" i="12"/>
  <c r="D46" i="12" s="1"/>
  <c r="C121" i="12"/>
  <c r="D121" i="12" s="1"/>
  <c r="B122" i="12"/>
  <c r="C47" i="12" l="1"/>
  <c r="D47" i="12" s="1"/>
  <c r="B48" i="12"/>
  <c r="M49" i="13"/>
  <c r="N48" i="13"/>
  <c r="B47" i="18"/>
  <c r="C46" i="18"/>
  <c r="H94" i="18"/>
  <c r="F95" i="18"/>
  <c r="C47" i="9"/>
  <c r="D47" i="9" s="1"/>
  <c r="E47" i="9" s="1"/>
  <c r="B48" i="9"/>
  <c r="B123" i="12"/>
  <c r="C122" i="12"/>
  <c r="D122" i="12" s="1"/>
  <c r="B199" i="9"/>
  <c r="C198" i="9"/>
  <c r="D198" i="9" s="1"/>
  <c r="E198" i="9" s="1"/>
  <c r="B124" i="12" l="1"/>
  <c r="C123" i="12"/>
  <c r="D123" i="12" s="1"/>
  <c r="B49" i="9"/>
  <c r="C48" i="9"/>
  <c r="D48" i="9" s="1"/>
  <c r="E48" i="9" s="1"/>
  <c r="F96" i="18"/>
  <c r="H95" i="18"/>
  <c r="B48" i="18"/>
  <c r="C48" i="18" s="1"/>
  <c r="C47" i="18"/>
  <c r="N49" i="13"/>
  <c r="M50" i="13"/>
  <c r="C48" i="12"/>
  <c r="D48" i="12" s="1"/>
  <c r="B49" i="12"/>
  <c r="C199" i="9"/>
  <c r="D199" i="9" s="1"/>
  <c r="E199" i="9" s="1"/>
  <c r="B200" i="9"/>
  <c r="B50" i="12" l="1"/>
  <c r="C49" i="12"/>
  <c r="D49" i="12" s="1"/>
  <c r="M51" i="13"/>
  <c r="N50" i="13"/>
  <c r="F97" i="18"/>
  <c r="H96" i="18"/>
  <c r="B50" i="9"/>
  <c r="C49" i="9"/>
  <c r="D49" i="9" s="1"/>
  <c r="E49" i="9" s="1"/>
  <c r="B201" i="9"/>
  <c r="C200" i="9"/>
  <c r="D200" i="9" s="1"/>
  <c r="E200" i="9" s="1"/>
  <c r="C124" i="12"/>
  <c r="D124" i="12" s="1"/>
  <c r="B125" i="12"/>
  <c r="B126" i="12" l="1"/>
  <c r="C125" i="12"/>
  <c r="D125" i="12" s="1"/>
  <c r="B202" i="9"/>
  <c r="C201" i="9"/>
  <c r="D201" i="9" s="1"/>
  <c r="E201" i="9" s="1"/>
  <c r="B51" i="9"/>
  <c r="C50" i="9"/>
  <c r="D50" i="9" s="1"/>
  <c r="E50" i="9" s="1"/>
  <c r="H97" i="18"/>
  <c r="F98" i="18"/>
  <c r="M52" i="13"/>
  <c r="N51" i="13"/>
  <c r="B51" i="12"/>
  <c r="C50" i="12"/>
  <c r="D50" i="12" s="1"/>
  <c r="B52" i="12" l="1"/>
  <c r="C51" i="12"/>
  <c r="D51" i="12" s="1"/>
  <c r="N52" i="13"/>
  <c r="M53" i="13"/>
  <c r="H98" i="18"/>
  <c r="F99" i="18"/>
  <c r="B52" i="9"/>
  <c r="C51" i="9"/>
  <c r="D51" i="9" s="1"/>
  <c r="E51" i="9" s="1"/>
  <c r="C202" i="9"/>
  <c r="D202" i="9" s="1"/>
  <c r="E202" i="9" s="1"/>
  <c r="B203" i="9"/>
  <c r="B127" i="12"/>
  <c r="C126" i="12"/>
  <c r="D126" i="12" s="1"/>
  <c r="C127" i="12" l="1"/>
  <c r="D127" i="12" s="1"/>
  <c r="B128" i="12"/>
  <c r="B204" i="9"/>
  <c r="C203" i="9"/>
  <c r="D203" i="9" s="1"/>
  <c r="E203" i="9" s="1"/>
  <c r="B53" i="9"/>
  <c r="C52" i="9"/>
  <c r="D52" i="9" s="1"/>
  <c r="E52" i="9" s="1"/>
  <c r="H99" i="18"/>
  <c r="F100" i="18"/>
  <c r="N53" i="13"/>
  <c r="M54" i="13"/>
  <c r="C52" i="12"/>
  <c r="D52" i="12" s="1"/>
  <c r="B53" i="12"/>
  <c r="B54" i="12" l="1"/>
  <c r="C53" i="12"/>
  <c r="D53" i="12" s="1"/>
  <c r="M55" i="13"/>
  <c r="N54" i="13"/>
  <c r="F101" i="18"/>
  <c r="H100" i="18"/>
  <c r="C53" i="9"/>
  <c r="D53" i="9" s="1"/>
  <c r="E53" i="9" s="1"/>
  <c r="B54" i="9"/>
  <c r="B205" i="9"/>
  <c r="C204" i="9"/>
  <c r="D204" i="9" s="1"/>
  <c r="E204" i="9" s="1"/>
  <c r="B129" i="12"/>
  <c r="C128" i="12"/>
  <c r="D128" i="12" s="1"/>
  <c r="B130" i="12" l="1"/>
  <c r="C129" i="12"/>
  <c r="D129" i="12" s="1"/>
  <c r="C205" i="9"/>
  <c r="D205" i="9" s="1"/>
  <c r="E205" i="9" s="1"/>
  <c r="B206" i="9"/>
  <c r="C54" i="9"/>
  <c r="D54" i="9" s="1"/>
  <c r="E54" i="9" s="1"/>
  <c r="B55" i="9"/>
  <c r="H101" i="18"/>
  <c r="F102" i="18"/>
  <c r="N55" i="13"/>
  <c r="M56" i="13"/>
  <c r="C54" i="12"/>
  <c r="D54" i="12" s="1"/>
  <c r="B55" i="12"/>
  <c r="B56" i="12" l="1"/>
  <c r="C55" i="12"/>
  <c r="D55" i="12" s="1"/>
  <c r="M57" i="13"/>
  <c r="N56" i="13"/>
  <c r="F103" i="18"/>
  <c r="H102" i="18"/>
  <c r="C55" i="9"/>
  <c r="D55" i="9" s="1"/>
  <c r="E55" i="9" s="1"/>
  <c r="B56" i="9"/>
  <c r="B207" i="9"/>
  <c r="C206" i="9"/>
  <c r="D206" i="9" s="1"/>
  <c r="E206" i="9" s="1"/>
  <c r="C130" i="12"/>
  <c r="D130" i="12" s="1"/>
  <c r="B131" i="12"/>
  <c r="C131" i="12" l="1"/>
  <c r="D131" i="12" s="1"/>
  <c r="B132" i="12"/>
  <c r="B208" i="9"/>
  <c r="C207" i="9"/>
  <c r="D207" i="9" s="1"/>
  <c r="E207" i="9" s="1"/>
  <c r="C56" i="9"/>
  <c r="D56" i="9" s="1"/>
  <c r="E56" i="9" s="1"/>
  <c r="B57" i="9"/>
  <c r="F104" i="18"/>
  <c r="H103" i="18"/>
  <c r="M58" i="13"/>
  <c r="N57" i="13"/>
  <c r="B57" i="12"/>
  <c r="C56" i="12"/>
  <c r="D56" i="12" s="1"/>
  <c r="B58" i="12" l="1"/>
  <c r="C57" i="12"/>
  <c r="D57" i="12" s="1"/>
  <c r="N58" i="13"/>
  <c r="M59" i="13"/>
  <c r="F105" i="18"/>
  <c r="H104" i="18"/>
  <c r="C57" i="9"/>
  <c r="D57" i="9" s="1"/>
  <c r="E57" i="9" s="1"/>
  <c r="B58" i="9"/>
  <c r="C208" i="9"/>
  <c r="D208" i="9" s="1"/>
  <c r="E208" i="9" s="1"/>
  <c r="B209" i="9"/>
  <c r="B133" i="12"/>
  <c r="C132" i="12"/>
  <c r="D132" i="12" s="1"/>
  <c r="C133" i="12" l="1"/>
  <c r="D133" i="12" s="1"/>
  <c r="B134" i="12"/>
  <c r="B210" i="9"/>
  <c r="C209" i="9"/>
  <c r="D209" i="9" s="1"/>
  <c r="E209" i="9" s="1"/>
  <c r="C58" i="9"/>
  <c r="D58" i="9" s="1"/>
  <c r="E58" i="9" s="1"/>
  <c r="B59" i="9"/>
  <c r="H105" i="18"/>
  <c r="F106" i="18"/>
  <c r="N59" i="13"/>
  <c r="M60" i="13"/>
  <c r="B59" i="12"/>
  <c r="C58" i="12"/>
  <c r="D58" i="12" s="1"/>
  <c r="B60" i="12" l="1"/>
  <c r="C59" i="12"/>
  <c r="D59" i="12" s="1"/>
  <c r="M61" i="13"/>
  <c r="N60" i="13"/>
  <c r="F107" i="18"/>
  <c r="H106" i="18"/>
  <c r="B60" i="9"/>
  <c r="C59" i="9"/>
  <c r="D59" i="9" s="1"/>
  <c r="E59" i="9" s="1"/>
  <c r="B211" i="9"/>
  <c r="C210" i="9"/>
  <c r="D210" i="9" s="1"/>
  <c r="E210" i="9" s="1"/>
  <c r="B135" i="12"/>
  <c r="C134" i="12"/>
  <c r="D134" i="12" s="1"/>
  <c r="B136" i="12" l="1"/>
  <c r="C135" i="12"/>
  <c r="D135" i="12" s="1"/>
  <c r="B212" i="9"/>
  <c r="C211" i="9"/>
  <c r="D211" i="9" s="1"/>
  <c r="E211" i="9" s="1"/>
  <c r="B61" i="9"/>
  <c r="C60" i="9"/>
  <c r="D60" i="9" s="1"/>
  <c r="E60" i="9" s="1"/>
  <c r="F108" i="18"/>
  <c r="H107" i="18"/>
  <c r="N61" i="13"/>
  <c r="M62" i="13"/>
  <c r="B61" i="12"/>
  <c r="C60" i="12"/>
  <c r="D60" i="12" s="1"/>
  <c r="C61" i="12" l="1"/>
  <c r="D61" i="12" s="1"/>
  <c r="B62" i="12"/>
  <c r="M63" i="13"/>
  <c r="N62" i="13"/>
  <c r="H108" i="18"/>
  <c r="F109" i="18"/>
  <c r="B62" i="9"/>
  <c r="C61" i="9"/>
  <c r="D61" i="9" s="1"/>
  <c r="E61" i="9" s="1"/>
  <c r="B213" i="9"/>
  <c r="C212" i="9"/>
  <c r="D212" i="9" s="1"/>
  <c r="E212" i="9" s="1"/>
  <c r="C136" i="12"/>
  <c r="D136" i="12" s="1"/>
  <c r="B137" i="12"/>
  <c r="B138" i="12" l="1"/>
  <c r="C137" i="12"/>
  <c r="D137" i="12" s="1"/>
  <c r="C213" i="9"/>
  <c r="D213" i="9" s="1"/>
  <c r="E213" i="9" s="1"/>
  <c r="B214" i="9"/>
  <c r="B63" i="9"/>
  <c r="C62" i="9"/>
  <c r="D62" i="9" s="1"/>
  <c r="E62" i="9" s="1"/>
  <c r="H109" i="18"/>
  <c r="F110" i="18"/>
  <c r="M64" i="13"/>
  <c r="N63" i="13"/>
  <c r="B63" i="12"/>
  <c r="C62" i="12"/>
  <c r="D62" i="12" s="1"/>
  <c r="B64" i="12" l="1"/>
  <c r="C63" i="12"/>
  <c r="D63" i="12" s="1"/>
  <c r="N64" i="13"/>
  <c r="M65" i="13"/>
  <c r="F111" i="18"/>
  <c r="H110" i="18"/>
  <c r="C63" i="9"/>
  <c r="D63" i="9" s="1"/>
  <c r="E63" i="9" s="1"/>
  <c r="B64" i="9"/>
  <c r="C214" i="9"/>
  <c r="D214" i="9" s="1"/>
  <c r="E214" i="9" s="1"/>
  <c r="B215" i="9"/>
  <c r="B139" i="12"/>
  <c r="C138" i="12"/>
  <c r="D138" i="12" s="1"/>
  <c r="C139" i="12" l="1"/>
  <c r="D139" i="12" s="1"/>
  <c r="B140" i="12"/>
  <c r="B216" i="9"/>
  <c r="C215" i="9"/>
  <c r="D215" i="9" s="1"/>
  <c r="E215" i="9" s="1"/>
  <c r="C64" i="9"/>
  <c r="D64" i="9" s="1"/>
  <c r="E64" i="9" s="1"/>
  <c r="B65" i="9"/>
  <c r="H111" i="18"/>
  <c r="F112" i="18"/>
  <c r="N65" i="13"/>
  <c r="M66" i="13"/>
  <c r="B65" i="12"/>
  <c r="C64" i="12"/>
  <c r="D64" i="12" s="1"/>
  <c r="B66" i="12" l="1"/>
  <c r="C65" i="12"/>
  <c r="D65" i="12" s="1"/>
  <c r="M67" i="13"/>
  <c r="N66" i="13"/>
  <c r="H112" i="18"/>
  <c r="F113" i="18"/>
  <c r="B66" i="9"/>
  <c r="C65" i="9"/>
  <c r="D65" i="9" s="1"/>
  <c r="E65" i="9" s="1"/>
  <c r="C216" i="9"/>
  <c r="D216" i="9" s="1"/>
  <c r="E216" i="9" s="1"/>
  <c r="B217" i="9"/>
  <c r="B141" i="12"/>
  <c r="C140" i="12"/>
  <c r="D140" i="12" s="1"/>
  <c r="B142" i="12" l="1"/>
  <c r="C141" i="12"/>
  <c r="D141" i="12" s="1"/>
  <c r="B218" i="9"/>
  <c r="C217" i="9"/>
  <c r="D217" i="9" s="1"/>
  <c r="E217" i="9" s="1"/>
  <c r="C66" i="9"/>
  <c r="D66" i="9" s="1"/>
  <c r="E66" i="9" s="1"/>
  <c r="B67" i="9"/>
  <c r="F114" i="18"/>
  <c r="H113" i="18"/>
  <c r="N67" i="13"/>
  <c r="M68" i="13"/>
  <c r="C66" i="12"/>
  <c r="D66" i="12" s="1"/>
  <c r="B67" i="12"/>
  <c r="C67" i="12" s="1"/>
  <c r="D67" i="12" s="1"/>
  <c r="M69" i="13" l="1"/>
  <c r="N68" i="13"/>
  <c r="H114" i="18"/>
  <c r="F115" i="18"/>
  <c r="B68" i="9"/>
  <c r="C67" i="9"/>
  <c r="D67" i="9" s="1"/>
  <c r="E67" i="9" s="1"/>
  <c r="B219" i="9"/>
  <c r="C218" i="9"/>
  <c r="D218" i="9" s="1"/>
  <c r="E218" i="9" s="1"/>
  <c r="C142" i="12"/>
  <c r="D142" i="12" s="1"/>
  <c r="B143" i="12"/>
  <c r="C143" i="12" l="1"/>
  <c r="D143" i="12" s="1"/>
  <c r="B144" i="12"/>
  <c r="C219" i="9"/>
  <c r="D219" i="9" s="1"/>
  <c r="E219" i="9" s="1"/>
  <c r="B220" i="9"/>
  <c r="C68" i="9"/>
  <c r="D68" i="9" s="1"/>
  <c r="E68" i="9" s="1"/>
  <c r="B69" i="9"/>
  <c r="F116" i="18"/>
  <c r="H115" i="18"/>
  <c r="M70" i="13"/>
  <c r="N69" i="13"/>
  <c r="N70" i="13" l="1"/>
  <c r="M71" i="13"/>
  <c r="F117" i="18"/>
  <c r="H116" i="18"/>
  <c r="C69" i="9"/>
  <c r="D69" i="9" s="1"/>
  <c r="E69" i="9" s="1"/>
  <c r="B70" i="9"/>
  <c r="C220" i="9"/>
  <c r="D220" i="9" s="1"/>
  <c r="E220" i="9" s="1"/>
  <c r="B221" i="9"/>
  <c r="B145" i="12"/>
  <c r="C144" i="12"/>
  <c r="D144" i="12" s="1"/>
  <c r="C145" i="12" l="1"/>
  <c r="D145" i="12" s="1"/>
  <c r="B146" i="12"/>
  <c r="C221" i="9"/>
  <c r="D221" i="9" s="1"/>
  <c r="E221" i="9" s="1"/>
  <c r="B222" i="9"/>
  <c r="B71" i="9"/>
  <c r="C70" i="9"/>
  <c r="D70" i="9" s="1"/>
  <c r="E70" i="9" s="1"/>
  <c r="H117" i="18"/>
  <c r="F118" i="18"/>
  <c r="M72" i="13"/>
  <c r="N71" i="13"/>
  <c r="M73" i="13" l="1"/>
  <c r="N72" i="13"/>
  <c r="H118" i="18"/>
  <c r="F119" i="18"/>
  <c r="B72" i="9"/>
  <c r="C71" i="9"/>
  <c r="D71" i="9" s="1"/>
  <c r="E71" i="9" s="1"/>
  <c r="C222" i="9"/>
  <c r="D222" i="9" s="1"/>
  <c r="E222" i="9" s="1"/>
  <c r="B223" i="9"/>
  <c r="B147" i="12"/>
  <c r="C146" i="12"/>
  <c r="D146" i="12" s="1"/>
  <c r="B148" i="12" l="1"/>
  <c r="C147" i="12"/>
  <c r="D147" i="12" s="1"/>
  <c r="B224" i="9"/>
  <c r="C223" i="9"/>
  <c r="D223" i="9" s="1"/>
  <c r="E223" i="9" s="1"/>
  <c r="B73" i="9"/>
  <c r="C72" i="9"/>
  <c r="D72" i="9" s="1"/>
  <c r="E72" i="9" s="1"/>
  <c r="F120" i="18"/>
  <c r="H120" i="18" s="1"/>
  <c r="H119" i="18"/>
  <c r="N73" i="13"/>
  <c r="M74" i="13"/>
  <c r="N74" i="13" l="1"/>
  <c r="M75" i="13"/>
  <c r="B74" i="9"/>
  <c r="C73" i="9"/>
  <c r="D73" i="9" s="1"/>
  <c r="E73" i="9" s="1"/>
  <c r="B225" i="9"/>
  <c r="C224" i="9"/>
  <c r="D224" i="9" s="1"/>
  <c r="E224" i="9" s="1"/>
  <c r="C148" i="12"/>
  <c r="D148" i="12" s="1"/>
  <c r="B149" i="12"/>
  <c r="B150" i="12" l="1"/>
  <c r="C149" i="12"/>
  <c r="D149" i="12" s="1"/>
  <c r="C225" i="9"/>
  <c r="D225" i="9" s="1"/>
  <c r="E225" i="9" s="1"/>
  <c r="B226" i="9"/>
  <c r="C74" i="9"/>
  <c r="D74" i="9" s="1"/>
  <c r="E74" i="9" s="1"/>
  <c r="B75" i="9"/>
  <c r="M76" i="13"/>
  <c r="N75" i="13"/>
  <c r="N76" i="13" l="1"/>
  <c r="M77" i="13"/>
  <c r="C75" i="9"/>
  <c r="D75" i="9" s="1"/>
  <c r="E75" i="9" s="1"/>
  <c r="B76" i="9"/>
  <c r="C226" i="9"/>
  <c r="D226" i="9" s="1"/>
  <c r="E226" i="9" s="1"/>
  <c r="B227" i="9"/>
  <c r="B151" i="12"/>
  <c r="C150" i="12"/>
  <c r="D150" i="12" s="1"/>
  <c r="C151" i="12" l="1"/>
  <c r="D151" i="12" s="1"/>
  <c r="B152" i="12"/>
  <c r="B228" i="9"/>
  <c r="C227" i="9"/>
  <c r="D227" i="9" s="1"/>
  <c r="E227" i="9" s="1"/>
  <c r="C76" i="9"/>
  <c r="D76" i="9" s="1"/>
  <c r="E76" i="9" s="1"/>
  <c r="B77" i="9"/>
  <c r="N77" i="13"/>
  <c r="M78" i="13"/>
  <c r="M79" i="13" l="1"/>
  <c r="N78" i="13"/>
  <c r="C77" i="9"/>
  <c r="D77" i="9" s="1"/>
  <c r="E77" i="9" s="1"/>
  <c r="B78" i="9"/>
  <c r="B229" i="9"/>
  <c r="C228" i="9"/>
  <c r="D228" i="9" s="1"/>
  <c r="E228" i="9" s="1"/>
  <c r="B153" i="12"/>
  <c r="C152" i="12"/>
  <c r="D152" i="12" s="1"/>
  <c r="B154" i="12" l="1"/>
  <c r="C153" i="12"/>
  <c r="D153" i="12" s="1"/>
  <c r="C229" i="9"/>
  <c r="D229" i="9" s="1"/>
  <c r="E229" i="9" s="1"/>
  <c r="B230" i="9"/>
  <c r="B79" i="9"/>
  <c r="C78" i="9"/>
  <c r="D78" i="9" s="1"/>
  <c r="E78" i="9" s="1"/>
  <c r="N79" i="13"/>
  <c r="M80" i="13"/>
  <c r="M81" i="13" l="1"/>
  <c r="N80" i="13"/>
  <c r="B80" i="9"/>
  <c r="C79" i="9"/>
  <c r="D79" i="9" s="1"/>
  <c r="E79" i="9" s="1"/>
  <c r="B231" i="9"/>
  <c r="C230" i="9"/>
  <c r="D230" i="9" s="1"/>
  <c r="E230" i="9" s="1"/>
  <c r="C154" i="12"/>
  <c r="D154" i="12" s="1"/>
  <c r="B155" i="12"/>
  <c r="C155" i="12" l="1"/>
  <c r="D155" i="12" s="1"/>
  <c r="B156" i="12"/>
  <c r="B232" i="9"/>
  <c r="C231" i="9"/>
  <c r="D231" i="9" s="1"/>
  <c r="E231" i="9" s="1"/>
  <c r="C80" i="9"/>
  <c r="D80" i="9" s="1"/>
  <c r="E80" i="9" s="1"/>
  <c r="B81" i="9"/>
  <c r="M82" i="13"/>
  <c r="N81" i="13"/>
  <c r="N82" i="13" l="1"/>
  <c r="M83" i="13"/>
  <c r="C81" i="9"/>
  <c r="D81" i="9" s="1"/>
  <c r="E81" i="9" s="1"/>
  <c r="B82" i="9"/>
  <c r="B233" i="9"/>
  <c r="C232" i="9"/>
  <c r="D232" i="9" s="1"/>
  <c r="E232" i="9" s="1"/>
  <c r="B157" i="12"/>
  <c r="C156" i="12"/>
  <c r="D156" i="12" s="1"/>
  <c r="C157" i="12" l="1"/>
  <c r="D157" i="12" s="1"/>
  <c r="B158" i="12"/>
  <c r="C233" i="9"/>
  <c r="D233" i="9" s="1"/>
  <c r="E233" i="9" s="1"/>
  <c r="B234" i="9"/>
  <c r="B83" i="9"/>
  <c r="C82" i="9"/>
  <c r="D82" i="9" s="1"/>
  <c r="E82" i="9" s="1"/>
  <c r="M84" i="13"/>
  <c r="N83" i="13"/>
  <c r="M85" i="13" l="1"/>
  <c r="N84" i="13"/>
  <c r="B84" i="9"/>
  <c r="C83" i="9"/>
  <c r="D83" i="9" s="1"/>
  <c r="E83" i="9" s="1"/>
  <c r="B235" i="9"/>
  <c r="C234" i="9"/>
  <c r="D234" i="9" s="1"/>
  <c r="E234" i="9" s="1"/>
  <c r="B159" i="12"/>
  <c r="C158" i="12"/>
  <c r="D158" i="12" s="1"/>
  <c r="N85" i="13" l="1"/>
  <c r="M86" i="13"/>
  <c r="B160" i="12"/>
  <c r="C159" i="12"/>
  <c r="D159" i="12" s="1"/>
  <c r="B236" i="9"/>
  <c r="C235" i="9"/>
  <c r="D235" i="9" s="1"/>
  <c r="E235" i="9" s="1"/>
  <c r="B85" i="9"/>
  <c r="C84" i="9"/>
  <c r="D84" i="9" s="1"/>
  <c r="E84" i="9" s="1"/>
  <c r="M87" i="13" l="1"/>
  <c r="N86" i="13"/>
  <c r="B86" i="9"/>
  <c r="C85" i="9"/>
  <c r="D85" i="9" s="1"/>
  <c r="E85" i="9" s="1"/>
  <c r="B237" i="9"/>
  <c r="C236" i="9"/>
  <c r="D236" i="9" s="1"/>
  <c r="E236" i="9" s="1"/>
  <c r="C160" i="12"/>
  <c r="D160" i="12" s="1"/>
  <c r="B161" i="12"/>
  <c r="B162" i="12" l="1"/>
  <c r="C161" i="12"/>
  <c r="D161" i="12" s="1"/>
  <c r="B238" i="9"/>
  <c r="C237" i="9"/>
  <c r="D237" i="9" s="1"/>
  <c r="E237" i="9" s="1"/>
  <c r="C86" i="9"/>
  <c r="D86" i="9" s="1"/>
  <c r="E86" i="9" s="1"/>
  <c r="B87" i="9"/>
  <c r="M88" i="13"/>
  <c r="N87" i="13"/>
  <c r="N88" i="13" l="1"/>
  <c r="M89" i="13"/>
  <c r="B88" i="9"/>
  <c r="C87" i="9"/>
  <c r="D87" i="9" s="1"/>
  <c r="E87" i="9" s="1"/>
  <c r="C238" i="9"/>
  <c r="D238" i="9" s="1"/>
  <c r="E238" i="9" s="1"/>
  <c r="B239" i="9"/>
  <c r="B163" i="12"/>
  <c r="C162" i="12"/>
  <c r="D162" i="12" s="1"/>
  <c r="C163" i="12" l="1"/>
  <c r="D163" i="12" s="1"/>
  <c r="B164" i="12"/>
  <c r="B89" i="9"/>
  <c r="C88" i="9"/>
  <c r="D88" i="9" s="1"/>
  <c r="E88" i="9" s="1"/>
  <c r="N89" i="13"/>
  <c r="M90" i="13"/>
  <c r="C239" i="9"/>
  <c r="D239" i="9" s="1"/>
  <c r="E239" i="9" s="1"/>
  <c r="B240" i="9"/>
  <c r="C240" i="9" l="1"/>
  <c r="D240" i="9" s="1"/>
  <c r="E240" i="9" s="1"/>
  <c r="B241" i="9"/>
  <c r="M91" i="13"/>
  <c r="N90" i="13"/>
  <c r="C89" i="9"/>
  <c r="D89" i="9" s="1"/>
  <c r="E89" i="9" s="1"/>
  <c r="B90" i="9"/>
  <c r="C164" i="12"/>
  <c r="D164" i="12" s="1"/>
  <c r="B165" i="12"/>
  <c r="B166" i="12" l="1"/>
  <c r="C165" i="12"/>
  <c r="D165" i="12" s="1"/>
  <c r="B91" i="9"/>
  <c r="C90" i="9"/>
  <c r="D90" i="9" s="1"/>
  <c r="E90" i="9" s="1"/>
  <c r="N91" i="13"/>
  <c r="M92" i="13"/>
  <c r="B242" i="9"/>
  <c r="C241" i="9"/>
  <c r="D241" i="9" s="1"/>
  <c r="E241" i="9" s="1"/>
  <c r="B243" i="9" l="1"/>
  <c r="C242" i="9"/>
  <c r="D242" i="9" s="1"/>
  <c r="E242" i="9" s="1"/>
  <c r="M93" i="13"/>
  <c r="N92" i="13"/>
  <c r="B92" i="9"/>
  <c r="C91" i="9"/>
  <c r="D91" i="9" s="1"/>
  <c r="E91" i="9" s="1"/>
  <c r="C166" i="12"/>
  <c r="D166" i="12" s="1"/>
  <c r="B167" i="12"/>
  <c r="C167" i="12" l="1"/>
  <c r="D167" i="12" s="1"/>
  <c r="B168" i="12"/>
  <c r="C92" i="9"/>
  <c r="D92" i="9" s="1"/>
  <c r="E92" i="9" s="1"/>
  <c r="B93" i="9"/>
  <c r="M94" i="13"/>
  <c r="N93" i="13"/>
  <c r="B244" i="9"/>
  <c r="C243" i="9"/>
  <c r="D243" i="9" s="1"/>
  <c r="E243" i="9" s="1"/>
  <c r="B245" i="9" l="1"/>
  <c r="C245" i="9" s="1"/>
  <c r="D245" i="9" s="1"/>
  <c r="E245" i="9" s="1"/>
  <c r="C244" i="9"/>
  <c r="D244" i="9" s="1"/>
  <c r="E244" i="9" s="1"/>
  <c r="N94" i="13"/>
  <c r="M95" i="13"/>
  <c r="B94" i="9"/>
  <c r="C93" i="9"/>
  <c r="D93" i="9" s="1"/>
  <c r="E93" i="9" s="1"/>
  <c r="B169" i="12"/>
  <c r="C168" i="12"/>
  <c r="D168" i="12" s="1"/>
  <c r="C169" i="12" l="1"/>
  <c r="D169" i="12" s="1"/>
  <c r="B170" i="12"/>
  <c r="B95" i="9"/>
  <c r="C94" i="9"/>
  <c r="D94" i="9" s="1"/>
  <c r="E94" i="9" s="1"/>
  <c r="N95" i="13"/>
  <c r="M96" i="13"/>
  <c r="M97" i="13" l="1"/>
  <c r="N96" i="13"/>
  <c r="B96" i="9"/>
  <c r="C95" i="9"/>
  <c r="D95" i="9" s="1"/>
  <c r="E95" i="9" s="1"/>
  <c r="B171" i="12"/>
  <c r="C170" i="12"/>
  <c r="D170" i="12" s="1"/>
  <c r="B172" i="12" l="1"/>
  <c r="C171" i="12"/>
  <c r="D171" i="12" s="1"/>
  <c r="B97" i="9"/>
  <c r="C96" i="9"/>
  <c r="D96" i="9" s="1"/>
  <c r="E96" i="9" s="1"/>
  <c r="N97" i="13"/>
  <c r="M98" i="13"/>
  <c r="M99" i="13" l="1"/>
  <c r="N98" i="13"/>
  <c r="C97" i="9"/>
  <c r="D97" i="9" s="1"/>
  <c r="E97" i="9" s="1"/>
  <c r="B98" i="9"/>
  <c r="C172" i="12"/>
  <c r="D172" i="12" s="1"/>
  <c r="B173" i="12"/>
  <c r="B174" i="12" l="1"/>
  <c r="C173" i="12"/>
  <c r="D173" i="12" s="1"/>
  <c r="C98" i="9"/>
  <c r="D98" i="9" s="1"/>
  <c r="E98" i="9" s="1"/>
  <c r="B99" i="9"/>
  <c r="C99" i="9" s="1"/>
  <c r="D99" i="9" s="1"/>
  <c r="E99" i="9" s="1"/>
  <c r="M100" i="13"/>
  <c r="N99" i="13"/>
  <c r="N100" i="13" l="1"/>
  <c r="M101" i="13"/>
  <c r="B175" i="12"/>
  <c r="C174" i="12"/>
  <c r="D174" i="12" s="1"/>
  <c r="C175" i="12" l="1"/>
  <c r="D175" i="12" s="1"/>
  <c r="B176" i="12"/>
  <c r="N101" i="13"/>
  <c r="M102" i="13"/>
  <c r="M103" i="13" l="1"/>
  <c r="N102" i="13"/>
  <c r="B177" i="12"/>
  <c r="C176" i="12"/>
  <c r="D176" i="12" s="1"/>
  <c r="B178" i="12" l="1"/>
  <c r="C177" i="12"/>
  <c r="D177" i="12" s="1"/>
  <c r="N103" i="13"/>
  <c r="M104" i="13"/>
  <c r="M105" i="13" l="1"/>
  <c r="N104" i="13"/>
  <c r="C178" i="12"/>
  <c r="D178" i="12" s="1"/>
  <c r="B179" i="12"/>
  <c r="C179" i="12" l="1"/>
  <c r="D179" i="12" s="1"/>
  <c r="B180" i="12"/>
  <c r="M106" i="13"/>
  <c r="N105" i="13"/>
  <c r="N106" i="13" l="1"/>
  <c r="M107" i="13"/>
  <c r="B181" i="12"/>
  <c r="C180" i="12"/>
  <c r="D180" i="12" s="1"/>
  <c r="C181" i="12" l="1"/>
  <c r="D181" i="12" s="1"/>
  <c r="B182" i="12"/>
  <c r="N107" i="13"/>
  <c r="M108" i="13"/>
  <c r="M109" i="13" l="1"/>
  <c r="N108" i="13"/>
  <c r="C182" i="12"/>
  <c r="D182" i="12" s="1"/>
  <c r="B183" i="12"/>
  <c r="B184" i="12" l="1"/>
  <c r="C183" i="12"/>
  <c r="D183" i="12" s="1"/>
  <c r="N109" i="13"/>
  <c r="M110" i="13"/>
  <c r="M111" i="13" l="1"/>
  <c r="N110" i="13"/>
  <c r="C184" i="12"/>
  <c r="D184" i="12" s="1"/>
  <c r="B185" i="12"/>
  <c r="C185" i="12" l="1"/>
  <c r="D185" i="12" s="1"/>
  <c r="B186" i="12"/>
  <c r="M112" i="13"/>
  <c r="N111" i="13"/>
  <c r="N112" i="13" l="1"/>
  <c r="M113" i="13"/>
  <c r="C186" i="12"/>
  <c r="D186" i="12" s="1"/>
  <c r="B187" i="12"/>
  <c r="C187" i="12" l="1"/>
  <c r="D187" i="12" s="1"/>
  <c r="B188" i="12"/>
  <c r="N113" i="13"/>
  <c r="M114" i="13"/>
  <c r="M115" i="13" l="1"/>
  <c r="N114" i="13"/>
  <c r="B189" i="12"/>
  <c r="C188" i="12"/>
  <c r="D188" i="12" s="1"/>
  <c r="B190" i="12" l="1"/>
  <c r="C189" i="12"/>
  <c r="D189" i="12" s="1"/>
  <c r="N115" i="13"/>
  <c r="M116" i="13"/>
  <c r="M117" i="13" l="1"/>
  <c r="N116" i="13"/>
  <c r="C190" i="12"/>
  <c r="D190" i="12" s="1"/>
  <c r="B191" i="12"/>
  <c r="B192" i="12" l="1"/>
  <c r="C191" i="12"/>
  <c r="D191" i="12" s="1"/>
  <c r="M118" i="13"/>
  <c r="N117" i="13"/>
  <c r="N118" i="13" l="1"/>
  <c r="M119" i="13"/>
  <c r="C192" i="12"/>
  <c r="D192" i="12" s="1"/>
  <c r="B193" i="12"/>
  <c r="C193" i="12" l="1"/>
  <c r="D193" i="12" s="1"/>
  <c r="B194" i="12"/>
  <c r="M120" i="13"/>
  <c r="N119" i="13"/>
  <c r="M121" i="13" l="1"/>
  <c r="N120" i="13"/>
  <c r="B195" i="12"/>
  <c r="C194" i="12"/>
  <c r="D194" i="12" s="1"/>
  <c r="C195" i="12" l="1"/>
  <c r="D195" i="12" s="1"/>
  <c r="B196" i="12"/>
  <c r="N121" i="13"/>
  <c r="M122" i="13"/>
  <c r="N122" i="13" l="1"/>
  <c r="M123" i="13"/>
  <c r="C196" i="12"/>
  <c r="D196" i="12" s="1"/>
  <c r="B197" i="12"/>
  <c r="C197" i="12" l="1"/>
  <c r="D197" i="12" s="1"/>
  <c r="B198" i="12"/>
  <c r="M124" i="13"/>
  <c r="N123" i="13"/>
  <c r="N124" i="13" l="1"/>
  <c r="M125" i="13"/>
  <c r="C198" i="12"/>
  <c r="D198" i="12" s="1"/>
  <c r="B199" i="12"/>
  <c r="C199" i="12" l="1"/>
  <c r="D199" i="12" s="1"/>
  <c r="B200" i="12"/>
  <c r="M126" i="13"/>
  <c r="N125" i="13"/>
  <c r="M127" i="13" l="1"/>
  <c r="N126" i="13"/>
  <c r="B201" i="12"/>
  <c r="C200" i="12"/>
  <c r="D200" i="12" s="1"/>
  <c r="B202" i="12" l="1"/>
  <c r="C201" i="12"/>
  <c r="D201" i="12" s="1"/>
  <c r="N127" i="13"/>
  <c r="M128" i="13"/>
  <c r="M129" i="13" l="1"/>
  <c r="N128" i="13"/>
  <c r="C202" i="12"/>
  <c r="D202" i="12" s="1"/>
  <c r="B203" i="12"/>
  <c r="C203" i="12" l="1"/>
  <c r="D203" i="12" s="1"/>
  <c r="B204" i="12"/>
  <c r="M130" i="13"/>
  <c r="N129" i="13"/>
  <c r="N130" i="13" l="1"/>
  <c r="M131" i="13"/>
  <c r="B205" i="12"/>
  <c r="C204" i="12"/>
  <c r="D204" i="12" s="1"/>
  <c r="C205" i="12" l="1"/>
  <c r="D205" i="12" s="1"/>
  <c r="B206" i="12"/>
  <c r="N131" i="13"/>
  <c r="M132" i="13"/>
  <c r="M133" i="13" l="1"/>
  <c r="N132" i="13"/>
  <c r="C206" i="12"/>
  <c r="D206" i="12" s="1"/>
  <c r="B207" i="12"/>
  <c r="B208" i="12" l="1"/>
  <c r="C207" i="12"/>
  <c r="D207" i="12" s="1"/>
  <c r="N133" i="13"/>
  <c r="M134" i="13"/>
  <c r="M135" i="13" l="1"/>
  <c r="N135" i="13" s="1"/>
  <c r="N134" i="13"/>
  <c r="C208" i="12"/>
  <c r="D208" i="12" s="1"/>
  <c r="B209" i="12"/>
  <c r="B210" i="12" l="1"/>
  <c r="C209" i="12"/>
  <c r="D209" i="12" s="1"/>
  <c r="C210" i="12" l="1"/>
  <c r="D210" i="12" s="1"/>
  <c r="B211" i="12"/>
  <c r="C211" i="12" l="1"/>
  <c r="D211" i="12" s="1"/>
  <c r="B212" i="12"/>
  <c r="C212" i="12" l="1"/>
  <c r="D212" i="12" s="1"/>
  <c r="B213" i="12"/>
  <c r="B214" i="12" l="1"/>
  <c r="C213" i="12"/>
  <c r="D213" i="12" s="1"/>
  <c r="C214" i="12" l="1"/>
  <c r="D214" i="12" s="1"/>
  <c r="B215" i="12"/>
  <c r="C215" i="12" l="1"/>
  <c r="D215" i="12" s="1"/>
  <c r="B216" i="12"/>
  <c r="C216" i="12" s="1"/>
  <c r="D216" i="12" s="1"/>
</calcChain>
</file>

<file path=xl/sharedStrings.xml><?xml version="1.0" encoding="utf-8"?>
<sst xmlns="http://schemas.openxmlformats.org/spreadsheetml/2006/main" count="302" uniqueCount="261">
  <si>
    <t>Yr CE</t>
  </si>
  <si>
    <t>just before 1960 band</t>
  </si>
  <si>
    <t>About 1 cm below dead surface on which upper part began growing by 1959</t>
  </si>
  <si>
    <t>53.89 ± 0.69</t>
  </si>
  <si>
    <t>57.73 ±0.86</t>
  </si>
  <si>
    <t>~1960 C.E.</t>
  </si>
  <si>
    <t>~1956 C.E.</t>
  </si>
  <si>
    <t>year CE</t>
  </si>
  <si>
    <t>Elev. Cm</t>
  </si>
  <si>
    <t>Yr</t>
  </si>
  <si>
    <t>Arbitr</t>
  </si>
  <si>
    <t>Arbitrary</t>
  </si>
  <si>
    <t>Rel to HLS</t>
  </si>
  <si>
    <t>CE</t>
  </si>
  <si>
    <t>Elev cm</t>
  </si>
  <si>
    <t>Elev m</t>
  </si>
  <si>
    <t>Living in August 2012</t>
  </si>
  <si>
    <t>Rel HLS</t>
  </si>
  <si>
    <t>12RAR-A</t>
  </si>
  <si>
    <t>Rel to HLS 2012</t>
  </si>
  <si>
    <t>Level, cm</t>
  </si>
  <si>
    <t>12NAK-A-H</t>
  </si>
  <si>
    <t>Reverse</t>
  </si>
  <si>
    <t>m</t>
  </si>
  <si>
    <t>Below HLS</t>
  </si>
  <si>
    <t>Year</t>
  </si>
  <si>
    <t>HLS</t>
  </si>
  <si>
    <t>HLS is 0</t>
  </si>
  <si>
    <t>M</t>
  </si>
  <si>
    <t>U dates</t>
  </si>
  <si>
    <t>err</t>
  </si>
  <si>
    <t>Notes</t>
  </si>
  <si>
    <t>RSL was rising at collection and could have been say 10 cm higher than living coral.  Not sure.</t>
  </si>
  <si>
    <t>Growing back up and curling back</t>
  </si>
  <si>
    <t>lowest point</t>
  </si>
  <si>
    <t>More die down</t>
  </si>
  <si>
    <t>12MBU_A#1</t>
  </si>
  <si>
    <t xml:space="preserve">More die down to about </t>
  </si>
  <si>
    <t>precipitous drop</t>
  </si>
  <si>
    <t>At a Nail</t>
  </si>
  <si>
    <t>More erosion after this up slope run</t>
  </si>
  <si>
    <t>my criteria.</t>
  </si>
  <si>
    <t>more likely a gradual rise by</t>
  </si>
  <si>
    <t>Not growing back over self, so</t>
  </si>
  <si>
    <t xml:space="preserve">RSL rising smoothly, not eroded much, 62 to </t>
  </si>
  <si>
    <t>12MBU-A#2</t>
  </si>
  <si>
    <t>RSL falling from 59 to 63</t>
  </si>
  <si>
    <t>At nail</t>
  </si>
  <si>
    <t>to erosion</t>
  </si>
  <si>
    <t>Top surface still looks like lost ~2 cm or more</t>
  </si>
  <si>
    <t>There is a lot of bioerosion here</t>
  </si>
  <si>
    <t xml:space="preserve">could have been higher. </t>
  </si>
  <si>
    <t>Drop of RSL in ~1942. Is this ENSO?</t>
  </si>
  <si>
    <t>until 42</t>
  </si>
  <si>
    <t>upward</t>
  </si>
  <si>
    <t>grows</t>
  </si>
  <si>
    <t>as it</t>
  </si>
  <si>
    <t>Curling over</t>
  </si>
  <si>
    <t>12MBU-B</t>
  </si>
  <si>
    <t>12MBU_B</t>
  </si>
  <si>
    <t xml:space="preserve">   </t>
  </si>
  <si>
    <t>Rel HLS cm</t>
  </si>
  <si>
    <t>3 bands eaten down?</t>
  </si>
  <si>
    <t>well they curve back so maybe</t>
  </si>
  <si>
    <t>ok</t>
  </si>
  <si>
    <t>Line</t>
  </si>
  <si>
    <t>Elevation</t>
  </si>
  <si>
    <t>Event</t>
  </si>
  <si>
    <t>Collected coral live</t>
  </si>
  <si>
    <t>Coseismic uplift</t>
  </si>
  <si>
    <t>Top of living coral</t>
  </si>
  <si>
    <t>Not yet up to HLS so perhaps uplift is greater than 72-12 or 60 cm</t>
  </si>
  <si>
    <t>coral killed down to here plus or minus maybe 5 yr error</t>
  </si>
  <si>
    <t>Coral had grudgingly grown up to this level as it grew sideways</t>
  </si>
  <si>
    <t>Coral starts growing upward with very thin bands on top and fat ones on horiz surface</t>
  </si>
  <si>
    <t>Sudden emergence down to here appears instantaneous by coral record</t>
  </si>
  <si>
    <t>Slowly grew upward and outward to this level;  No inward growth as occurred before 2007.  Maybe pool was too small and hot</t>
  </si>
  <si>
    <t>Gradual emergence over the next 7 yrs</t>
  </si>
  <si>
    <t>Coral was growing upward without much slow down on seaward edge;  inner side was stresssed and slwo grothng</t>
  </si>
  <si>
    <t>Coral was growing upward AND inward</t>
  </si>
  <si>
    <t>growing upward at good pace</t>
  </si>
  <si>
    <t>Continues growing upward, but also strarts growing inward toward coral head center, back over itsslef</t>
  </si>
  <si>
    <t>A little die down in 1927  killed down from about -19.5 to -22.5</t>
  </si>
  <si>
    <t>Coral was growing upward until here</t>
  </si>
  <si>
    <t xml:space="preserve">A little diedown as coral is slowly growing upward and outward </t>
  </si>
  <si>
    <t>12SP-A</t>
  </si>
  <si>
    <t>12SPL-A</t>
  </si>
  <si>
    <t>yr CE</t>
  </si>
  <si>
    <t>Year CE</t>
  </si>
  <si>
    <t>Rel HLS 2013</t>
  </si>
  <si>
    <t>HLS in 2013 was -2.49 m  in this arrangement</t>
  </si>
  <si>
    <t>Killed by uplift in 2007.  Still living on sides, but this is not an indication of amount of uplift here</t>
  </si>
  <si>
    <t>Lale, S Ranongga</t>
  </si>
  <si>
    <t>Kongu, S Ranongga</t>
  </si>
  <si>
    <t>13PIN-O</t>
  </si>
  <si>
    <t>13Patu-Dh</t>
  </si>
  <si>
    <t>13Kolomali North</t>
  </si>
  <si>
    <t>12NAK-ABCDEFGH</t>
  </si>
  <si>
    <t>12MB-A</t>
  </si>
  <si>
    <t>12MBU-A</t>
  </si>
  <si>
    <t>12SEG-A</t>
  </si>
  <si>
    <t>Not yet completed</t>
  </si>
  <si>
    <t>12 SPL-A</t>
  </si>
  <si>
    <t>12-SP-A</t>
  </si>
  <si>
    <t>12UGH-A</t>
  </si>
  <si>
    <t>~0.5 m subsidence in 2010.  No discernible vertical displacement seen in flat-topped corals that lived over previous decades.</t>
  </si>
  <si>
    <t>10 Rava Point, SE Rendova</t>
  </si>
  <si>
    <t>Tetepare Ecolodge, West end.</t>
  </si>
  <si>
    <t>~0.5 m subsidence in 2010</t>
  </si>
  <si>
    <t>GPS site showed nearly no movement in 2007</t>
  </si>
  <si>
    <t>Nothing for at least 100 yr before 2010.  How could it be so stable?  Nature is mysterious.</t>
  </si>
  <si>
    <t>North central coast of Tetepare.  Going east we suddenly found many corals recently uplifted by ~15-20 cm.  It looks like 2007.  No 2010 subsidence though.</t>
  </si>
  <si>
    <t>That also is sure.  We sampled this and a smaller one.</t>
  </si>
  <si>
    <t>This can be graphed because it is so simple</t>
  </si>
  <si>
    <t>This, too, can be graphed as it is so simple.</t>
  </si>
  <si>
    <t>Corals have been growing upward at least 5 years so I think there was also subsidence in 2007</t>
  </si>
  <si>
    <t>The subsidence at Rava Point was only in 2010 and coral had not begun to grow upward.</t>
  </si>
  <si>
    <t>It looked subsided in 2007 and people claimed that it was.  Need to check our data.</t>
  </si>
  <si>
    <t xml:space="preserve">    </t>
  </si>
  <si>
    <t>Very</t>
  </si>
  <si>
    <t>large</t>
  </si>
  <si>
    <t>Porites</t>
  </si>
  <si>
    <t>microatoll</t>
  </si>
  <si>
    <t>raw</t>
  </si>
  <si>
    <t>elev</t>
  </si>
  <si>
    <t>adj</t>
  </si>
  <si>
    <t>to</t>
  </si>
  <si>
    <t>HLC</t>
  </si>
  <si>
    <t>Adj</t>
  </si>
  <si>
    <t>year</t>
  </si>
  <si>
    <t>until</t>
  </si>
  <si>
    <t>living</t>
  </si>
  <si>
    <t>edge</t>
  </si>
  <si>
    <t>Prob</t>
  </si>
  <si>
    <t>cm</t>
  </si>
  <si>
    <t>12SWP_A  All Dead.  Yougest sampled part dates at 1909 CE</t>
  </si>
  <si>
    <t xml:space="preserve">Cm </t>
  </si>
  <si>
    <t>1. LAL  Subsided rapidly, ~1.5 cm/yr for at least 100 yr prior to 2007 EQ</t>
  </si>
  <si>
    <t>2. KON  Stability for at least a few decades prior to ~1970.  At that time it abruptly began to subside at least 1-15. cm/yr</t>
  </si>
  <si>
    <t>3 PIN.  Stablity for a few decases, then abruptly began uplifting in aboaut 1910.  Killed in 2007 EQ uplift</t>
  </si>
  <si>
    <t>4. PATU.  Had either its top killed by low ea level (not likely) or it began subsiding abruptly in about 1925</t>
  </si>
  <si>
    <t>5.  NKOL</t>
  </si>
  <si>
    <t>Grew rapidly upward by ~ 1 m before 1858.   In 1858 it uplifted by ~ 0.7 m.  Uplifted another .03 m in ~1868, stability until ~1920 when it abruptly began to subside at least 1-1.5 cm/yr.</t>
  </si>
  <si>
    <t>Uplifted by ~ 1 m in 2007 and soon died</t>
  </si>
  <si>
    <t>6. NAK.  Either top killed by low sea level (likely) or by stability in ~1915.  Abruptly began subsiding at ~ 1-1.5 cm /yr.  Upgrowing coral grew out, up and back over itself.</t>
  </si>
  <si>
    <t>Killed down by ~0.9 m in 2007 and still living at base in 2012</t>
  </si>
  <si>
    <t xml:space="preserve">7. MB-A, Mbava.  Growing upward rapidly by 1960 and top killed by low sea level ~ 1983. </t>
  </si>
  <si>
    <t>This shows it was keeping up with rising sea level.  But upgrowth exceeds 2007 uplift, so some of upgrowth was not subsidence.</t>
  </si>
  <si>
    <t xml:space="preserve">But it is sure that most of psot 1983 upgrowth is subsidence.  This amount of sure subsidence is less than </t>
  </si>
  <si>
    <t>the amount of uplift, so this supports subsidence actually beginning before 1983.  Need more data.</t>
  </si>
  <si>
    <t>8.  These two are northward across the hingeline in the slightly subsided area</t>
  </si>
  <si>
    <t>Corals are near one another</t>
  </si>
  <si>
    <t>The sharp dip at ~1942 in the blue one appears to be an echinoid burrow</t>
  </si>
  <si>
    <t>This is all one huge coral head.  The interior older part was killed in ~ 1795</t>
  </si>
  <si>
    <t>done to below -0.1 m.  It grew out at that low level for about 2 m.  Then it apparently began</t>
  </si>
  <si>
    <t>to subside.  The dark orange shows it growing upward from that lower base.  We could not cut</t>
  </si>
  <si>
    <t xml:space="preserve">deeply enough to get to the base, so we do not know the details of that growth history.  About 1920 </t>
  </si>
  <si>
    <t>the coral began subsiding and grew upward from its outer edge on the right and was apparently colonized</t>
  </si>
  <si>
    <t xml:space="preserve">at the same time at the left, inner side of the formerly dead coral top.  The coral grew uppward and then </t>
  </si>
  <si>
    <t>horizontally with apparent little uplifts of ~0.05 m in ~1966 and 1978 and then a larger uplift ~1986.  It grew</t>
  </si>
  <si>
    <t xml:space="preserve">pretty flat until the 2007 EQ when it uplifted a surprisingly small amount.  Other corals indicate ~0.15 m uplift </t>
  </si>
  <si>
    <t>here.  The island nearby had undergone severe erosion during the earlier subsidence.  There also could have been</t>
  </si>
  <si>
    <t>very fast subsidence starting in 2003 that the coral could not keep up with.  See interesting photos.</t>
  </si>
  <si>
    <t>9.  12SEG-A</t>
  </si>
  <si>
    <t>10 SPL.  Still living at lower right edge after 2007 uplift.  Growing rapidly upward.  Isotopes, if right, indicate it subsided back to the same level as before the 2007 EQ.  i.e. ~65 cm.</t>
  </si>
  <si>
    <t>11. 12SP-A.  Same story as above, but lower uplift area.  Compare the two at right.</t>
  </si>
  <si>
    <t>12SWP-A.  This one is dead and somewhat emerged.  Killed ~ 1910.  had uplifted gradually from ~1825 until 1860, then subsided? a little (~same time as 13NKol above).</t>
  </si>
  <si>
    <t>Then subsided back down again to where it was.   Then a big subsidence from 1885 to 1910.  Large emergence (upift?) ~1910 killed it and left it stranded high.  There are may others about like this one.</t>
  </si>
  <si>
    <t>12UGH on Rendova, out of 2007 vertical movements.  Grew upward from 1910 to 1930 then flat until 1965.  Then uplifted by ~0.1 m.</t>
  </si>
  <si>
    <t>~1990 it started growing upward by 30 cm when we collected it in 2012.  This upgrowth  is like subsidence and is far too much for regional sea level rise to explain.</t>
  </si>
  <si>
    <t>No sign of any 2007 just like GPS at HUSU ~10-20 km south.</t>
  </si>
  <si>
    <t>Rava Poin t.  I snorkeled there in 2010 and it had clearly subsided ~ 0.5 m.  If the RAVA GPS is processed then we will see how much.</t>
  </si>
  <si>
    <t>But note, evidence of only a few cm of up or down growth in decades before 2010 and in 2010 did not have time to react to 2010 subsidence.</t>
  </si>
  <si>
    <t>Western north side of Tetepare, west of EcoLodge.</t>
  </si>
  <si>
    <t>This photo s a Porites microatoll in August 2012.  The corals grew about as perfectly flat as possible for about 2 m radius.  Then they recently</t>
  </si>
  <si>
    <t>began growing upward.  2010 subsided, but that is too recent for this amount of upgrowth that you see on the edges and colonizations on the top surface.</t>
  </si>
  <si>
    <t>As the locals and we were sure when there in 2007, it subsided some that that time and even more in 2010</t>
  </si>
  <si>
    <t>This is the central north coast of Tetepare</t>
  </si>
  <si>
    <t>Note that this western peninsula has much less Holocene uplift than the rest of Tetepare and is lagging behind, probably along a fault normal to the</t>
  </si>
  <si>
    <t>trench.</t>
  </si>
  <si>
    <t>The main uplift is only ~0.1 m in 2007 and then the coral is growing upward from ~2008 to 2012</t>
  </si>
  <si>
    <t>We were going east along the N coast of Tetepare and seeing a little subsidence or northing when we suddenly began seeing slightly uplifted corals: 10- 15 cm.</t>
  </si>
  <si>
    <t>This coral head had been growing upward from ~1930 untl ~1967 when it uplifted (emerged anyway) by ~0.25 m.  This nearly killed it, but living coral at the base</t>
  </si>
  <si>
    <t>lived and grew upward and outward to recover the dead surface as an unconformity.  Thus, it subsided right back down to where it started.  There was just a very slight emergence event in ~2005 that killed the very</t>
  </si>
  <si>
    <t>top of the coral preceding the large 2007 uplift.  There were a couple of pretty large aftershocks right here in the weeks after 2007.</t>
  </si>
  <si>
    <t>The lack of permanent uplift is consistent with our finding only corals of &gt;1000 years just above sea level at sites on Tetepare.  It has uplifted ~7-8 mm/yr since the mid Holocene but appears to have paused.</t>
  </si>
  <si>
    <t>Lale 2013</t>
  </si>
  <si>
    <t>These sites are near Angelo's landing and about 400 m south of it</t>
  </si>
  <si>
    <t>Lale leveling of living and tops of 2007 corals to get total uplift as it stands now</t>
  </si>
  <si>
    <t>Tripod</t>
  </si>
  <si>
    <t>Rod</t>
  </si>
  <si>
    <t>Rdg</t>
  </si>
  <si>
    <t>tops living coral</t>
  </si>
  <si>
    <t>"</t>
  </si>
  <si>
    <t>mean</t>
  </si>
  <si>
    <t>tops 2007 dead corals</t>
  </si>
  <si>
    <t>throw out 4 lowest meas.</t>
  </si>
  <si>
    <t>Difference is 2007 uplift</t>
  </si>
  <si>
    <t>WHAT?? Only this much uplift remains</t>
  </si>
  <si>
    <t>How did we get such little uplift here?</t>
  </si>
  <si>
    <t>Tops living corals</t>
  </si>
  <si>
    <t xml:space="preserve">throw out 3.33; too deep </t>
  </si>
  <si>
    <t>tops 2007 corals</t>
  </si>
  <si>
    <t>throw out 0.96</t>
  </si>
  <si>
    <t xml:space="preserve">This is more like it;  I think in 2007 we could better see the highest corals </t>
  </si>
  <si>
    <t>This is well south of Angelo's landing right where we put the GPS stn in 2010</t>
  </si>
  <si>
    <t>HEIGHTS of Corals from their Roots for corals near shore</t>
  </si>
  <si>
    <t>Premise is that dry land extended well seaward of here long ago, but sea transgressed</t>
  </si>
  <si>
    <t>These corals prob did not start growing until later in the subsidence</t>
  </si>
  <si>
    <t>All corals at Lale were fully live on tops so they may have been lagging sea level</t>
  </si>
  <si>
    <t>rise by quite a few or even 10,20,30 cm;  i.e. uplift could have been more than we say</t>
  </si>
  <si>
    <t>Konguu graph based on coral ages and elevations before and including 2007</t>
  </si>
  <si>
    <t>Konggu</t>
  </si>
  <si>
    <t>Level</t>
  </si>
  <si>
    <t>Con to Neg</t>
  </si>
  <si>
    <t>neg nos</t>
  </si>
  <si>
    <t>RLS</t>
  </si>
  <si>
    <t>R 2012.8</t>
  </si>
  <si>
    <t>Our original measurement of subsidence at the Munda Inlet/Bar was -.06 m.  But we know that both Munda and Lola Islands recovered most of their subsidence within months to a few years and now "look" just as they did before the 2007 coseismic movements.  Thus, we phase out the vertical motions over the rest of 2007 and 2007 and leave a residual amount of 0.2 m. This will need to be confirmed in the future as being accurate at least in a general way.</t>
  </si>
  <si>
    <t>4/25/2007 TDA landing, west Tetepare</t>
  </si>
  <si>
    <t>Water at high tide was 4 inches up the wooden wall of the tool shed next to the beach</t>
  </si>
  <si>
    <t>Water pooled in yard</t>
  </si>
  <si>
    <t>Dock awash</t>
  </si>
  <si>
    <t xml:space="preserve">Munda GPS put on this day: </t>
  </si>
  <si>
    <t>Prelim Kendrick GPS gives ~30 cm subsidence averaged over 2 weeks, but starting 3 weeks after EQ</t>
  </si>
  <si>
    <t>is a deeper diedown in micros that could have been</t>
  </si>
  <si>
    <t>Water onto ground around canoe shed and among trees.</t>
  </si>
  <si>
    <t>TDA dock awash at high tide</t>
  </si>
  <si>
    <t xml:space="preserve">2007 notes state slight emergence of micros at TDA wharf before starting to grow upward 2-4 yr ago. </t>
  </si>
  <si>
    <t xml:space="preserve"> Now estimate wharf down by 0.5 m.  Maybe it settled. There</t>
  </si>
  <si>
    <t>1983 or so</t>
  </si>
  <si>
    <t>photo 4/24/2007 at Agnes Lodge</t>
  </si>
  <si>
    <t>5/2/2007 micro at small island off East end of Parara</t>
  </si>
  <si>
    <t>This is right in Alberts field area for 2015 paper</t>
  </si>
  <si>
    <t>From Saunders et al., 2015</t>
  </si>
  <si>
    <t>Taken around</t>
  </si>
  <si>
    <t>13PIN-O Porites micro killed in 2007</t>
  </si>
  <si>
    <t>Adj neg</t>
  </si>
  <si>
    <t xml:space="preserve">1.60 m of uplift at KM micro that is 1 km north of here.  </t>
  </si>
  <si>
    <t>Coral was approximately 1 m tall.  That amounts to ~200 yr of upgrowth</t>
  </si>
  <si>
    <t>230Th age</t>
  </si>
  <si>
    <t>This coral does not relate to K-N coral.  This one lived too deep to have seen the same sea level events.  K-N was growing upward while this one paused.  Don't know why.</t>
  </si>
  <si>
    <t>Dh unlikely to keep up with RSL rise rates and thus does not feel SL lowerings unless very large events.</t>
  </si>
  <si>
    <t>12SEG-A  Very large Porites microatoll</t>
  </si>
  <si>
    <t>raw elev</t>
  </si>
  <si>
    <t>adj to HLC</t>
  </si>
  <si>
    <t>Adj to m</t>
  </si>
  <si>
    <t>Adj HLC</t>
  </si>
  <si>
    <t>growing upward and inward</t>
  </si>
  <si>
    <t>Diedown later in this year to</t>
  </si>
  <si>
    <t>echinoid boring right here makes 1980's look low</t>
  </si>
  <si>
    <t>All should be higher than 13 and climbing</t>
  </si>
  <si>
    <t>Die down about 1979</t>
  </si>
  <si>
    <t>Die Down after 1965</t>
  </si>
  <si>
    <t>Inner Upgrowth next to core</t>
  </si>
  <si>
    <t>Outer upgrowth, continues on right until living edge</t>
  </si>
  <si>
    <t>a  few</t>
  </si>
  <si>
    <t>cm of</t>
  </si>
  <si>
    <t xml:space="preserve">erosion </t>
  </si>
  <si>
    <t>from 1947 to 1963</t>
  </si>
  <si>
    <t>quick die down in 1952 of 5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</si>
</sst>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sz val="20"/>
      <color theme="1"/>
      <name val="Calibri"/>
      <family val="2"/>
      <scheme val="minor"/>
    </font>
    <font>
      <sz val="14"/>
      <color theme="1"/>
      <name val="Calibri"/>
      <family val="2"/>
      <scheme val="minor"/>
    </font>
    <font>
      <sz val="18"/>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5">
    <xf numFmtId="0" fontId="0" fillId="0" borderId="0" xfId="0"/>
    <xf numFmtId="17" fontId="0" fillId="0" borderId="0" xfId="0" applyNumberFormat="1"/>
    <xf numFmtId="164" fontId="0" fillId="0" borderId="0" xfId="0" applyNumberFormat="1"/>
    <xf numFmtId="1" fontId="0" fillId="0" borderId="0" xfId="0" applyNumberFormat="1"/>
    <xf numFmtId="2" fontId="0" fillId="0" borderId="0" xfId="0" applyNumberFormat="1"/>
    <xf numFmtId="14" fontId="0" fillId="0" borderId="0" xfId="0" applyNumberFormat="1"/>
    <xf numFmtId="1" fontId="1" fillId="0" borderId="0" xfId="0" applyNumberFormat="1" applyFont="1"/>
    <xf numFmtId="164" fontId="1" fillId="0" borderId="0" xfId="0" applyNumberFormat="1" applyFont="1"/>
    <xf numFmtId="0" fontId="2" fillId="0" borderId="0" xfId="0" applyFont="1"/>
    <xf numFmtId="0" fontId="3" fillId="0" borderId="0" xfId="0" applyFont="1"/>
    <xf numFmtId="0" fontId="4" fillId="0" borderId="0" xfId="0" applyFont="1"/>
    <xf numFmtId="0" fontId="0" fillId="2" borderId="0" xfId="0" applyFill="1"/>
    <xf numFmtId="2" fontId="0" fillId="3" borderId="0" xfId="0" applyNumberFormat="1" applyFill="1"/>
    <xf numFmtId="0" fontId="5"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image" Target="../media/image1.png"/></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image" Target="../media/image1.png"/></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49.xml"/><Relationship Id="rId1" Type="http://schemas.microsoft.com/office/2011/relationships/chartStyle" Target="style49.xml"/></Relationships>
</file>

<file path=xl/charts/_rels/chart52.xml.rels><?xml version="1.0" encoding="UTF-8" standalone="yes"?>
<Relationships xmlns="http://schemas.openxmlformats.org/package/2006/relationships"><Relationship Id="rId2" Type="http://schemas.openxmlformats.org/officeDocument/2006/relationships/chartUserShapes" Target="../drawings/drawing40.xml"/><Relationship Id="rId1" Type="http://schemas.openxmlformats.org/officeDocument/2006/relationships/image" Target="../media/image1.png"/></Relationships>
</file>

<file path=xl/charts/_rels/chart53.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4.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52.xml"/><Relationship Id="rId1" Type="http://schemas.microsoft.com/office/2011/relationships/chartStyle" Target="style52.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53.xml"/><Relationship Id="rId1" Type="http://schemas.microsoft.com/office/2011/relationships/chartStyle" Target="style53.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54.xml"/><Relationship Id="rId1" Type="http://schemas.microsoft.com/office/2011/relationships/chartStyle" Target="style54.xml"/></Relationships>
</file>

<file path=xl/charts/_rels/chart58.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9.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0.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1.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3.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13LAL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886482939632541E-2"/>
          <c:y val="0.17171296296296296"/>
          <c:w val="0.89655796150481193"/>
          <c:h val="0.6745913531641877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'12LAL'!$Q$4:$Q$157</c:f>
              <c:numCache>
                <c:formatCode>General</c:formatCode>
                <c:ptCount val="15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numCache>
            </c:numRef>
          </c:xVal>
          <c:yVal>
            <c:numRef>
              <c:f>'12LAL'!$T$4:$T$157</c:f>
              <c:numCache>
                <c:formatCode>General</c:formatCode>
                <c:ptCount val="154"/>
                <c:pt idx="0">
                  <c:v>0.06</c:v>
                </c:pt>
                <c:pt idx="1">
                  <c:v>0.05</c:v>
                </c:pt>
                <c:pt idx="2">
                  <c:v>0.04</c:v>
                </c:pt>
                <c:pt idx="3">
                  <c:v>0.03</c:v>
                </c:pt>
                <c:pt idx="4">
                  <c:v>0.02</c:v>
                </c:pt>
                <c:pt idx="5">
                  <c:v>0.01</c:v>
                </c:pt>
                <c:pt idx="6">
                  <c:v>0</c:v>
                </c:pt>
                <c:pt idx="7">
                  <c:v>2.59</c:v>
                </c:pt>
                <c:pt idx="8">
                  <c:v>2.5779999999999998</c:v>
                </c:pt>
                <c:pt idx="9">
                  <c:v>2.5659999999999998</c:v>
                </c:pt>
                <c:pt idx="10">
                  <c:v>2.5539999999999998</c:v>
                </c:pt>
                <c:pt idx="11">
                  <c:v>2.5419999999999998</c:v>
                </c:pt>
                <c:pt idx="12">
                  <c:v>2.5299999999999998</c:v>
                </c:pt>
                <c:pt idx="13">
                  <c:v>2.5179999999999998</c:v>
                </c:pt>
                <c:pt idx="14">
                  <c:v>2.5059999999999998</c:v>
                </c:pt>
                <c:pt idx="15">
                  <c:v>2.4939999999999998</c:v>
                </c:pt>
                <c:pt idx="16">
                  <c:v>2.4819999999999998</c:v>
                </c:pt>
                <c:pt idx="17">
                  <c:v>2.4699999999999998</c:v>
                </c:pt>
                <c:pt idx="18">
                  <c:v>2.4579999999999997</c:v>
                </c:pt>
                <c:pt idx="19">
                  <c:v>2.4459999999999997</c:v>
                </c:pt>
                <c:pt idx="20">
                  <c:v>2.4339999999999997</c:v>
                </c:pt>
                <c:pt idx="21">
                  <c:v>2.4219999999999997</c:v>
                </c:pt>
                <c:pt idx="22">
                  <c:v>2.4099999999999997</c:v>
                </c:pt>
                <c:pt idx="23">
                  <c:v>2.3979999999999997</c:v>
                </c:pt>
                <c:pt idx="24">
                  <c:v>2.3859999999999997</c:v>
                </c:pt>
                <c:pt idx="25">
                  <c:v>2.3739999999999997</c:v>
                </c:pt>
                <c:pt idx="26">
                  <c:v>2.3619999999999997</c:v>
                </c:pt>
                <c:pt idx="27">
                  <c:v>2.3499999999999996</c:v>
                </c:pt>
                <c:pt idx="28">
                  <c:v>2.3379999999999996</c:v>
                </c:pt>
                <c:pt idx="29">
                  <c:v>2.3259999999999996</c:v>
                </c:pt>
                <c:pt idx="30">
                  <c:v>2.3139999999999996</c:v>
                </c:pt>
                <c:pt idx="31">
                  <c:v>2.3019999999999996</c:v>
                </c:pt>
                <c:pt idx="32">
                  <c:v>2.2899999999999996</c:v>
                </c:pt>
                <c:pt idx="33">
                  <c:v>2.2779999999999996</c:v>
                </c:pt>
                <c:pt idx="34">
                  <c:v>2.2659999999999996</c:v>
                </c:pt>
                <c:pt idx="35">
                  <c:v>2.2539999999999996</c:v>
                </c:pt>
                <c:pt idx="36">
                  <c:v>2.2419999999999995</c:v>
                </c:pt>
                <c:pt idx="37">
                  <c:v>2.2299999999999995</c:v>
                </c:pt>
                <c:pt idx="38">
                  <c:v>2.2179999999999995</c:v>
                </c:pt>
                <c:pt idx="39">
                  <c:v>2.2059999999999995</c:v>
                </c:pt>
                <c:pt idx="40">
                  <c:v>2.1939999999999995</c:v>
                </c:pt>
                <c:pt idx="41">
                  <c:v>2.1819999999999995</c:v>
                </c:pt>
                <c:pt idx="42">
                  <c:v>2.1699999999999995</c:v>
                </c:pt>
                <c:pt idx="43">
                  <c:v>2.1579999999999995</c:v>
                </c:pt>
                <c:pt idx="44">
                  <c:v>2.1459999999999995</c:v>
                </c:pt>
                <c:pt idx="45">
                  <c:v>2.1339999999999995</c:v>
                </c:pt>
                <c:pt idx="46">
                  <c:v>2.1219999999999994</c:v>
                </c:pt>
                <c:pt idx="47">
                  <c:v>2.1099999999999994</c:v>
                </c:pt>
                <c:pt idx="48">
                  <c:v>2.0979999999999994</c:v>
                </c:pt>
                <c:pt idx="49">
                  <c:v>2.0859999999999994</c:v>
                </c:pt>
                <c:pt idx="50">
                  <c:v>2.0739999999999994</c:v>
                </c:pt>
                <c:pt idx="51">
                  <c:v>2.0619999999999994</c:v>
                </c:pt>
                <c:pt idx="52">
                  <c:v>2.0499999999999994</c:v>
                </c:pt>
                <c:pt idx="53">
                  <c:v>2.0379999999999994</c:v>
                </c:pt>
                <c:pt idx="54">
                  <c:v>2.0259999999999994</c:v>
                </c:pt>
                <c:pt idx="55">
                  <c:v>2.0139999999999993</c:v>
                </c:pt>
                <c:pt idx="56">
                  <c:v>2.0019999999999993</c:v>
                </c:pt>
                <c:pt idx="57">
                  <c:v>1.9899999999999993</c:v>
                </c:pt>
                <c:pt idx="58">
                  <c:v>1.9779999999999993</c:v>
                </c:pt>
                <c:pt idx="59">
                  <c:v>1.9659999999999993</c:v>
                </c:pt>
                <c:pt idx="60">
                  <c:v>1.9539999999999993</c:v>
                </c:pt>
                <c:pt idx="61">
                  <c:v>1.9419999999999993</c:v>
                </c:pt>
                <c:pt idx="62">
                  <c:v>1.9299999999999993</c:v>
                </c:pt>
                <c:pt idx="63">
                  <c:v>1.9179999999999993</c:v>
                </c:pt>
                <c:pt idx="64">
                  <c:v>1.9059999999999993</c:v>
                </c:pt>
                <c:pt idx="65">
                  <c:v>1.8939999999999992</c:v>
                </c:pt>
                <c:pt idx="66">
                  <c:v>1.8819999999999992</c:v>
                </c:pt>
                <c:pt idx="67">
                  <c:v>1.8699999999999992</c:v>
                </c:pt>
                <c:pt idx="68">
                  <c:v>1.8579999999999992</c:v>
                </c:pt>
                <c:pt idx="69">
                  <c:v>1.8459999999999992</c:v>
                </c:pt>
                <c:pt idx="70">
                  <c:v>1.8339999999999992</c:v>
                </c:pt>
                <c:pt idx="71">
                  <c:v>1.8219999999999992</c:v>
                </c:pt>
                <c:pt idx="72">
                  <c:v>1.8099999999999992</c:v>
                </c:pt>
                <c:pt idx="73">
                  <c:v>1.7979999999999992</c:v>
                </c:pt>
                <c:pt idx="74">
                  <c:v>1.7859999999999991</c:v>
                </c:pt>
                <c:pt idx="75">
                  <c:v>1.7739999999999991</c:v>
                </c:pt>
                <c:pt idx="76">
                  <c:v>1.7619999999999991</c:v>
                </c:pt>
                <c:pt idx="77">
                  <c:v>1.7499999999999991</c:v>
                </c:pt>
                <c:pt idx="78">
                  <c:v>1.7379999999999991</c:v>
                </c:pt>
                <c:pt idx="79">
                  <c:v>1.7259999999999991</c:v>
                </c:pt>
                <c:pt idx="80">
                  <c:v>1.7139999999999991</c:v>
                </c:pt>
                <c:pt idx="81">
                  <c:v>1.7019999999999991</c:v>
                </c:pt>
                <c:pt idx="82">
                  <c:v>1.6899999999999991</c:v>
                </c:pt>
                <c:pt idx="83">
                  <c:v>1.677999999999999</c:v>
                </c:pt>
                <c:pt idx="84">
                  <c:v>1.665999999999999</c:v>
                </c:pt>
                <c:pt idx="85">
                  <c:v>1.653999999999999</c:v>
                </c:pt>
                <c:pt idx="86">
                  <c:v>1.641999999999999</c:v>
                </c:pt>
                <c:pt idx="87">
                  <c:v>1.629999999999999</c:v>
                </c:pt>
                <c:pt idx="88">
                  <c:v>1.617999999999999</c:v>
                </c:pt>
                <c:pt idx="89">
                  <c:v>1.605999999999999</c:v>
                </c:pt>
                <c:pt idx="90">
                  <c:v>1.593999999999999</c:v>
                </c:pt>
                <c:pt idx="91">
                  <c:v>1.581999999999999</c:v>
                </c:pt>
                <c:pt idx="92">
                  <c:v>1.569999999999999</c:v>
                </c:pt>
                <c:pt idx="93">
                  <c:v>1.5579999999999989</c:v>
                </c:pt>
                <c:pt idx="94">
                  <c:v>1.5459999999999989</c:v>
                </c:pt>
                <c:pt idx="95">
                  <c:v>1.5339999999999989</c:v>
                </c:pt>
                <c:pt idx="96">
                  <c:v>1.5219999999999989</c:v>
                </c:pt>
                <c:pt idx="97">
                  <c:v>1.5099999999999989</c:v>
                </c:pt>
                <c:pt idx="98">
                  <c:v>1.4979999999999989</c:v>
                </c:pt>
                <c:pt idx="99">
                  <c:v>1.4859999999999989</c:v>
                </c:pt>
                <c:pt idx="100">
                  <c:v>1.4739999999999989</c:v>
                </c:pt>
                <c:pt idx="101">
                  <c:v>1.4619999999999989</c:v>
                </c:pt>
                <c:pt idx="102">
                  <c:v>1.4499999999999988</c:v>
                </c:pt>
                <c:pt idx="103">
                  <c:v>1.4379999999999988</c:v>
                </c:pt>
                <c:pt idx="104">
                  <c:v>1.4259999999999988</c:v>
                </c:pt>
                <c:pt idx="105">
                  <c:v>1.4139999999999988</c:v>
                </c:pt>
                <c:pt idx="106">
                  <c:v>1.4019999999999988</c:v>
                </c:pt>
                <c:pt idx="107">
                  <c:v>1.3899999999999988</c:v>
                </c:pt>
                <c:pt idx="108">
                  <c:v>1.3779999999999988</c:v>
                </c:pt>
                <c:pt idx="109">
                  <c:v>1.3659999999999988</c:v>
                </c:pt>
                <c:pt idx="110">
                  <c:v>1.3539999999999988</c:v>
                </c:pt>
                <c:pt idx="111">
                  <c:v>1.3419999999999987</c:v>
                </c:pt>
                <c:pt idx="112">
                  <c:v>1.3299999999999987</c:v>
                </c:pt>
                <c:pt idx="113">
                  <c:v>1.3179999999999987</c:v>
                </c:pt>
                <c:pt idx="114">
                  <c:v>1.3059999999999987</c:v>
                </c:pt>
                <c:pt idx="115">
                  <c:v>1.2939999999999987</c:v>
                </c:pt>
                <c:pt idx="116">
                  <c:v>1.2819999999999987</c:v>
                </c:pt>
                <c:pt idx="117">
                  <c:v>1.2699999999999987</c:v>
                </c:pt>
                <c:pt idx="118">
                  <c:v>1.2579999999999987</c:v>
                </c:pt>
                <c:pt idx="119">
                  <c:v>1.2459999999999987</c:v>
                </c:pt>
                <c:pt idx="120">
                  <c:v>1.2339999999999987</c:v>
                </c:pt>
                <c:pt idx="121">
                  <c:v>1.2219999999999986</c:v>
                </c:pt>
                <c:pt idx="122">
                  <c:v>1.2099999999999986</c:v>
                </c:pt>
                <c:pt idx="123">
                  <c:v>1.1979999999999986</c:v>
                </c:pt>
                <c:pt idx="124">
                  <c:v>1.1859999999999986</c:v>
                </c:pt>
                <c:pt idx="125">
                  <c:v>1.1739999999999986</c:v>
                </c:pt>
                <c:pt idx="126">
                  <c:v>1.1619999999999986</c:v>
                </c:pt>
                <c:pt idx="127">
                  <c:v>1.1499999999999986</c:v>
                </c:pt>
                <c:pt idx="128">
                  <c:v>1.1379999999999986</c:v>
                </c:pt>
                <c:pt idx="129">
                  <c:v>1.1259999999999986</c:v>
                </c:pt>
                <c:pt idx="130">
                  <c:v>1.1139999999999985</c:v>
                </c:pt>
                <c:pt idx="131">
                  <c:v>1.1019999999999985</c:v>
                </c:pt>
                <c:pt idx="132">
                  <c:v>1.0899999999999985</c:v>
                </c:pt>
                <c:pt idx="133">
                  <c:v>1.0779999999999985</c:v>
                </c:pt>
                <c:pt idx="134">
                  <c:v>1.0659999999999985</c:v>
                </c:pt>
                <c:pt idx="135">
                  <c:v>1.0539999999999985</c:v>
                </c:pt>
                <c:pt idx="136">
                  <c:v>1.0419999999999985</c:v>
                </c:pt>
                <c:pt idx="137">
                  <c:v>1.0299999999999985</c:v>
                </c:pt>
                <c:pt idx="138">
                  <c:v>1.0179999999999985</c:v>
                </c:pt>
                <c:pt idx="139">
                  <c:v>1.0059999999999985</c:v>
                </c:pt>
                <c:pt idx="140">
                  <c:v>0.99399999999999844</c:v>
                </c:pt>
                <c:pt idx="141">
                  <c:v>0.98199999999999843</c:v>
                </c:pt>
                <c:pt idx="142">
                  <c:v>0.96999999999999842</c:v>
                </c:pt>
                <c:pt idx="143">
                  <c:v>0.95799999999999841</c:v>
                </c:pt>
                <c:pt idx="144">
                  <c:v>0.9459999999999984</c:v>
                </c:pt>
                <c:pt idx="145">
                  <c:v>0.93399999999999839</c:v>
                </c:pt>
                <c:pt idx="146">
                  <c:v>0.92199999999999838</c:v>
                </c:pt>
                <c:pt idx="147">
                  <c:v>0.90999999999999837</c:v>
                </c:pt>
                <c:pt idx="148">
                  <c:v>0.89799999999999836</c:v>
                </c:pt>
                <c:pt idx="149">
                  <c:v>0.88599999999999834</c:v>
                </c:pt>
                <c:pt idx="150">
                  <c:v>0.87399999999999833</c:v>
                </c:pt>
                <c:pt idx="151">
                  <c:v>0.86199999999999832</c:v>
                </c:pt>
                <c:pt idx="152">
                  <c:v>0.84999999999999831</c:v>
                </c:pt>
                <c:pt idx="153">
                  <c:v>0.8379999999999983</c:v>
                </c:pt>
              </c:numCache>
            </c:numRef>
          </c:yVal>
          <c:smooth val="0"/>
          <c:extLst>
            <c:ext xmlns:c16="http://schemas.microsoft.com/office/drawing/2014/chart" uri="{C3380CC4-5D6E-409C-BE32-E72D297353CC}">
              <c16:uniqueId val="{00000000-BAA5-49D0-A13F-79C8F8218094}"/>
            </c:ext>
          </c:extLst>
        </c:ser>
        <c:dLbls>
          <c:showLegendKey val="0"/>
          <c:showVal val="0"/>
          <c:showCatName val="0"/>
          <c:showSerName val="0"/>
          <c:showPercent val="0"/>
          <c:showBubbleSize val="0"/>
        </c:dLbls>
        <c:axId val="458835448"/>
        <c:axId val="458835840"/>
      </c:scatterChart>
      <c:valAx>
        <c:axId val="458835448"/>
        <c:scaling>
          <c:orientation val="minMax"/>
          <c:max val="2015"/>
          <c:min val="18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5840"/>
        <c:crosses val="autoZero"/>
        <c:crossBetween val="midCat"/>
        <c:majorUnit val="5"/>
        <c:minorUnit val="1"/>
      </c:valAx>
      <c:valAx>
        <c:axId val="458835840"/>
        <c:scaling>
          <c:orientation val="minMax"/>
          <c:max val="2.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5448"/>
        <c:crosses val="autoZero"/>
        <c:crossBetween val="midCat"/>
        <c:majorUnit val="0.2"/>
        <c:min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13KONGGU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152257482966143E-2"/>
          <c:y val="0.17784740449110528"/>
          <c:w val="0.91568372135301268"/>
          <c:h val="0.64267680081656464"/>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Konggu!$E$7:$E$120</c:f>
              <c:numCache>
                <c:formatCode>General</c:formatCode>
                <c:ptCount val="11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numCache>
            </c:numRef>
          </c:xVal>
          <c:yVal>
            <c:numRef>
              <c:f>Konggu!$H$7:$H$120</c:f>
              <c:numCache>
                <c:formatCode>General</c:formatCode>
                <c:ptCount val="114"/>
                <c:pt idx="0">
                  <c:v>0</c:v>
                </c:pt>
                <c:pt idx="1">
                  <c:v>0</c:v>
                </c:pt>
                <c:pt idx="2">
                  <c:v>0</c:v>
                </c:pt>
                <c:pt idx="3">
                  <c:v>0</c:v>
                </c:pt>
                <c:pt idx="4">
                  <c:v>0</c:v>
                </c:pt>
                <c:pt idx="5">
                  <c:v>0</c:v>
                </c:pt>
                <c:pt idx="6">
                  <c:v>0</c:v>
                </c:pt>
                <c:pt idx="7">
                  <c:v>2.61</c:v>
                </c:pt>
                <c:pt idx="8">
                  <c:v>2.61</c:v>
                </c:pt>
                <c:pt idx="9">
                  <c:v>2.61</c:v>
                </c:pt>
                <c:pt idx="10">
                  <c:v>2.61</c:v>
                </c:pt>
                <c:pt idx="11">
                  <c:v>2.61</c:v>
                </c:pt>
                <c:pt idx="12">
                  <c:v>2.61</c:v>
                </c:pt>
                <c:pt idx="13">
                  <c:v>2.61</c:v>
                </c:pt>
                <c:pt idx="14">
                  <c:v>2.61</c:v>
                </c:pt>
                <c:pt idx="15">
                  <c:v>2.61</c:v>
                </c:pt>
                <c:pt idx="16">
                  <c:v>2.61</c:v>
                </c:pt>
                <c:pt idx="17">
                  <c:v>2.61</c:v>
                </c:pt>
                <c:pt idx="18">
                  <c:v>2.61</c:v>
                </c:pt>
                <c:pt idx="19">
                  <c:v>2.61</c:v>
                </c:pt>
                <c:pt idx="20">
                  <c:v>2.61</c:v>
                </c:pt>
                <c:pt idx="21">
                  <c:v>2.61</c:v>
                </c:pt>
                <c:pt idx="22">
                  <c:v>2.61</c:v>
                </c:pt>
                <c:pt idx="23">
                  <c:v>2.61</c:v>
                </c:pt>
                <c:pt idx="24">
                  <c:v>2.61</c:v>
                </c:pt>
                <c:pt idx="25">
                  <c:v>2.61</c:v>
                </c:pt>
                <c:pt idx="26">
                  <c:v>2.61</c:v>
                </c:pt>
                <c:pt idx="27">
                  <c:v>2.61</c:v>
                </c:pt>
                <c:pt idx="28">
                  <c:v>2.61</c:v>
                </c:pt>
                <c:pt idx="29">
                  <c:v>2.6599999999999997</c:v>
                </c:pt>
                <c:pt idx="30">
                  <c:v>2.71</c:v>
                </c:pt>
                <c:pt idx="31">
                  <c:v>2.76</c:v>
                </c:pt>
                <c:pt idx="32">
                  <c:v>2.76</c:v>
                </c:pt>
                <c:pt idx="33">
                  <c:v>2.76</c:v>
                </c:pt>
                <c:pt idx="34">
                  <c:v>2.76</c:v>
                </c:pt>
                <c:pt idx="35">
                  <c:v>2.76</c:v>
                </c:pt>
                <c:pt idx="36">
                  <c:v>2.76</c:v>
                </c:pt>
                <c:pt idx="37">
                  <c:v>2.76</c:v>
                </c:pt>
                <c:pt idx="38">
                  <c:v>2.76</c:v>
                </c:pt>
                <c:pt idx="39">
                  <c:v>2.76</c:v>
                </c:pt>
                <c:pt idx="40">
                  <c:v>2.76</c:v>
                </c:pt>
                <c:pt idx="41">
                  <c:v>2.76</c:v>
                </c:pt>
                <c:pt idx="42">
                  <c:v>2.76</c:v>
                </c:pt>
                <c:pt idx="43">
                  <c:v>2.76</c:v>
                </c:pt>
                <c:pt idx="44">
                  <c:v>2.76</c:v>
                </c:pt>
                <c:pt idx="45">
                  <c:v>2.76</c:v>
                </c:pt>
                <c:pt idx="46">
                  <c:v>2.76</c:v>
                </c:pt>
                <c:pt idx="47">
                  <c:v>2.76</c:v>
                </c:pt>
                <c:pt idx="48">
                  <c:v>2.76</c:v>
                </c:pt>
                <c:pt idx="49">
                  <c:v>2.73</c:v>
                </c:pt>
                <c:pt idx="50">
                  <c:v>2.71</c:v>
                </c:pt>
                <c:pt idx="51">
                  <c:v>2.69</c:v>
                </c:pt>
                <c:pt idx="52">
                  <c:v>2.67</c:v>
                </c:pt>
                <c:pt idx="53">
                  <c:v>2.65</c:v>
                </c:pt>
                <c:pt idx="54">
                  <c:v>2.63</c:v>
                </c:pt>
                <c:pt idx="55">
                  <c:v>2.61</c:v>
                </c:pt>
                <c:pt idx="56">
                  <c:v>2.59</c:v>
                </c:pt>
                <c:pt idx="57">
                  <c:v>2.57</c:v>
                </c:pt>
                <c:pt idx="58">
                  <c:v>2.5499999999999998</c:v>
                </c:pt>
                <c:pt idx="59">
                  <c:v>2.5299999999999998</c:v>
                </c:pt>
                <c:pt idx="60">
                  <c:v>2.5099999999999998</c:v>
                </c:pt>
                <c:pt idx="61">
                  <c:v>2.4899999999999998</c:v>
                </c:pt>
                <c:pt idx="62">
                  <c:v>2.4699999999999998</c:v>
                </c:pt>
                <c:pt idx="63">
                  <c:v>2.4499999999999997</c:v>
                </c:pt>
                <c:pt idx="64">
                  <c:v>2.4299999999999997</c:v>
                </c:pt>
                <c:pt idx="65">
                  <c:v>2.4099999999999997</c:v>
                </c:pt>
                <c:pt idx="66">
                  <c:v>2.3899999999999997</c:v>
                </c:pt>
                <c:pt idx="67">
                  <c:v>2.3699999999999997</c:v>
                </c:pt>
                <c:pt idx="68">
                  <c:v>2.3499999999999996</c:v>
                </c:pt>
                <c:pt idx="69">
                  <c:v>2.3299999999999996</c:v>
                </c:pt>
                <c:pt idx="70">
                  <c:v>2.3099999999999996</c:v>
                </c:pt>
                <c:pt idx="71">
                  <c:v>2.2899999999999996</c:v>
                </c:pt>
                <c:pt idx="72">
                  <c:v>2.2699999999999996</c:v>
                </c:pt>
                <c:pt idx="73">
                  <c:v>2.25</c:v>
                </c:pt>
                <c:pt idx="74">
                  <c:v>2.2299999999999995</c:v>
                </c:pt>
                <c:pt idx="75">
                  <c:v>2.21</c:v>
                </c:pt>
                <c:pt idx="76">
                  <c:v>2.1899999999999995</c:v>
                </c:pt>
                <c:pt idx="77">
                  <c:v>2.17</c:v>
                </c:pt>
                <c:pt idx="78">
                  <c:v>2.1499999999999995</c:v>
                </c:pt>
                <c:pt idx="79">
                  <c:v>2.13</c:v>
                </c:pt>
                <c:pt idx="80">
                  <c:v>2.1099999999999994</c:v>
                </c:pt>
                <c:pt idx="81">
                  <c:v>2.09</c:v>
                </c:pt>
                <c:pt idx="82">
                  <c:v>2.0699999999999994</c:v>
                </c:pt>
                <c:pt idx="83">
                  <c:v>2.0499999999999998</c:v>
                </c:pt>
                <c:pt idx="84">
                  <c:v>2.0299999999999994</c:v>
                </c:pt>
                <c:pt idx="85">
                  <c:v>2.0099999999999998</c:v>
                </c:pt>
                <c:pt idx="86">
                  <c:v>1.9899999999999995</c:v>
                </c:pt>
                <c:pt idx="87">
                  <c:v>1.9699999999999995</c:v>
                </c:pt>
                <c:pt idx="88">
                  <c:v>1.9499999999999995</c:v>
                </c:pt>
                <c:pt idx="89">
                  <c:v>1.9299999999999995</c:v>
                </c:pt>
                <c:pt idx="90">
                  <c:v>1.9099999999999995</c:v>
                </c:pt>
                <c:pt idx="91">
                  <c:v>1.8899999999999995</c:v>
                </c:pt>
                <c:pt idx="92">
                  <c:v>1.8699999999999994</c:v>
                </c:pt>
                <c:pt idx="93">
                  <c:v>1.8499999999999994</c:v>
                </c:pt>
                <c:pt idx="94">
                  <c:v>1.8299999999999994</c:v>
                </c:pt>
                <c:pt idx="95">
                  <c:v>1.8099999999999994</c:v>
                </c:pt>
                <c:pt idx="96">
                  <c:v>1.7899999999999994</c:v>
                </c:pt>
                <c:pt idx="97">
                  <c:v>1.7699999999999994</c:v>
                </c:pt>
                <c:pt idx="98">
                  <c:v>1.7499999999999993</c:v>
                </c:pt>
                <c:pt idx="99">
                  <c:v>1.7299999999999993</c:v>
                </c:pt>
                <c:pt idx="100">
                  <c:v>1.7099999999999993</c:v>
                </c:pt>
                <c:pt idx="101">
                  <c:v>1.6899999999999993</c:v>
                </c:pt>
                <c:pt idx="102">
                  <c:v>1.6699999999999993</c:v>
                </c:pt>
                <c:pt idx="103">
                  <c:v>1.6499999999999992</c:v>
                </c:pt>
                <c:pt idx="104">
                  <c:v>1.6299999999999992</c:v>
                </c:pt>
                <c:pt idx="105">
                  <c:v>1.6099999999999992</c:v>
                </c:pt>
                <c:pt idx="106">
                  <c:v>1.5899999999999992</c:v>
                </c:pt>
                <c:pt idx="107">
                  <c:v>1.5699999999999992</c:v>
                </c:pt>
                <c:pt idx="108">
                  <c:v>1.5499999999999992</c:v>
                </c:pt>
                <c:pt idx="109">
                  <c:v>1.5299999999999991</c:v>
                </c:pt>
                <c:pt idx="110">
                  <c:v>1.5099999999999991</c:v>
                </c:pt>
                <c:pt idx="111">
                  <c:v>1.4899999999999991</c:v>
                </c:pt>
                <c:pt idx="112">
                  <c:v>1.4699999999999991</c:v>
                </c:pt>
                <c:pt idx="113">
                  <c:v>1.4499999999999991</c:v>
                </c:pt>
              </c:numCache>
            </c:numRef>
          </c:yVal>
          <c:smooth val="0"/>
          <c:extLst>
            <c:ext xmlns:c16="http://schemas.microsoft.com/office/drawing/2014/chart" uri="{C3380CC4-5D6E-409C-BE32-E72D297353CC}">
              <c16:uniqueId val="{00000000-8501-4916-B15E-DB8A34D33611}"/>
            </c:ext>
          </c:extLst>
        </c:ser>
        <c:dLbls>
          <c:showLegendKey val="0"/>
          <c:showVal val="0"/>
          <c:showCatName val="0"/>
          <c:showSerName val="0"/>
          <c:showPercent val="0"/>
          <c:showBubbleSize val="0"/>
        </c:dLbls>
        <c:axId val="458836624"/>
        <c:axId val="458837016"/>
      </c:scatterChart>
      <c:valAx>
        <c:axId val="458836624"/>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7016"/>
        <c:crosses val="autoZero"/>
        <c:crossBetween val="midCat"/>
        <c:majorUnit val="5"/>
      </c:valAx>
      <c:valAx>
        <c:axId val="458837016"/>
        <c:scaling>
          <c:orientation val="minMax"/>
          <c:max val="2.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6624"/>
        <c:crosses val="autoZero"/>
        <c:crossBetween val="midCat"/>
        <c:maj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13PIN-O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9700037495316"/>
          <c:y val="0.1222918489355497"/>
          <c:w val="0.84286014248218977"/>
          <c:h val="0.62891300749568468"/>
        </c:manualLayout>
      </c:layout>
      <c:scatterChart>
        <c:scatterStyle val="lineMarker"/>
        <c:varyColors val="0"/>
        <c:ser>
          <c:idx val="0"/>
          <c:order val="0"/>
          <c:spPr>
            <a:ln w="19050" cap="rnd">
              <a:solidFill>
                <a:schemeClr val="accent1"/>
              </a:solidFill>
              <a:round/>
            </a:ln>
            <a:effectLst/>
          </c:spPr>
          <c:marker>
            <c:symbol val="circle"/>
            <c:size val="2"/>
            <c:spPr>
              <a:solidFill>
                <a:schemeClr val="accent1"/>
              </a:solidFill>
              <a:ln w="9525">
                <a:solidFill>
                  <a:schemeClr val="accent1"/>
                </a:solidFill>
              </a:ln>
              <a:effectLst/>
            </c:spPr>
          </c:marker>
          <c:xVal>
            <c:numRef>
              <c:f>'13PIN_02012.8'!$A$2:$A$138</c:f>
              <c:numCache>
                <c:formatCode>General</c:formatCode>
                <c:ptCount val="137"/>
                <c:pt idx="0">
                  <c:v>2015</c:v>
                </c:pt>
                <c:pt idx="1">
                  <c:v>2014</c:v>
                </c:pt>
                <c:pt idx="2">
                  <c:v>2013</c:v>
                </c:pt>
                <c:pt idx="3">
                  <c:v>2012</c:v>
                </c:pt>
                <c:pt idx="4">
                  <c:v>2011</c:v>
                </c:pt>
                <c:pt idx="5">
                  <c:v>2010</c:v>
                </c:pt>
                <c:pt idx="6">
                  <c:v>2009</c:v>
                </c:pt>
                <c:pt idx="7">
                  <c:v>2008</c:v>
                </c:pt>
                <c:pt idx="8">
                  <c:v>2007</c:v>
                </c:pt>
                <c:pt idx="9">
                  <c:v>2006</c:v>
                </c:pt>
                <c:pt idx="10">
                  <c:v>2005</c:v>
                </c:pt>
                <c:pt idx="11">
                  <c:v>2004</c:v>
                </c:pt>
                <c:pt idx="12">
                  <c:v>2003</c:v>
                </c:pt>
                <c:pt idx="13">
                  <c:v>2002</c:v>
                </c:pt>
                <c:pt idx="14">
                  <c:v>2001</c:v>
                </c:pt>
                <c:pt idx="15">
                  <c:v>2000</c:v>
                </c:pt>
                <c:pt idx="16">
                  <c:v>1999</c:v>
                </c:pt>
                <c:pt idx="17">
                  <c:v>1998</c:v>
                </c:pt>
                <c:pt idx="18">
                  <c:v>1997</c:v>
                </c:pt>
                <c:pt idx="19">
                  <c:v>1996</c:v>
                </c:pt>
                <c:pt idx="20">
                  <c:v>1995</c:v>
                </c:pt>
                <c:pt idx="21">
                  <c:v>1994</c:v>
                </c:pt>
                <c:pt idx="22">
                  <c:v>1993</c:v>
                </c:pt>
                <c:pt idx="23">
                  <c:v>1992</c:v>
                </c:pt>
                <c:pt idx="24">
                  <c:v>1991</c:v>
                </c:pt>
                <c:pt idx="25">
                  <c:v>1990</c:v>
                </c:pt>
                <c:pt idx="26">
                  <c:v>1989</c:v>
                </c:pt>
                <c:pt idx="27">
                  <c:v>1988</c:v>
                </c:pt>
                <c:pt idx="28">
                  <c:v>1987</c:v>
                </c:pt>
                <c:pt idx="29">
                  <c:v>1986</c:v>
                </c:pt>
                <c:pt idx="30">
                  <c:v>1985</c:v>
                </c:pt>
                <c:pt idx="31">
                  <c:v>1984</c:v>
                </c:pt>
                <c:pt idx="32">
                  <c:v>1983</c:v>
                </c:pt>
                <c:pt idx="33">
                  <c:v>1982</c:v>
                </c:pt>
                <c:pt idx="34">
                  <c:v>1981</c:v>
                </c:pt>
                <c:pt idx="35">
                  <c:v>1980</c:v>
                </c:pt>
                <c:pt idx="36">
                  <c:v>1979</c:v>
                </c:pt>
                <c:pt idx="37">
                  <c:v>1978</c:v>
                </c:pt>
                <c:pt idx="38">
                  <c:v>1977</c:v>
                </c:pt>
                <c:pt idx="39">
                  <c:v>1976</c:v>
                </c:pt>
                <c:pt idx="40">
                  <c:v>1975</c:v>
                </c:pt>
                <c:pt idx="41">
                  <c:v>1974</c:v>
                </c:pt>
                <c:pt idx="42">
                  <c:v>1973</c:v>
                </c:pt>
                <c:pt idx="43">
                  <c:v>1972</c:v>
                </c:pt>
                <c:pt idx="44">
                  <c:v>1971</c:v>
                </c:pt>
                <c:pt idx="45">
                  <c:v>1970</c:v>
                </c:pt>
                <c:pt idx="46">
                  <c:v>1969</c:v>
                </c:pt>
                <c:pt idx="47">
                  <c:v>1968</c:v>
                </c:pt>
                <c:pt idx="48">
                  <c:v>1967</c:v>
                </c:pt>
                <c:pt idx="49">
                  <c:v>1966</c:v>
                </c:pt>
                <c:pt idx="50">
                  <c:v>1965</c:v>
                </c:pt>
                <c:pt idx="51">
                  <c:v>1964</c:v>
                </c:pt>
                <c:pt idx="52">
                  <c:v>1963</c:v>
                </c:pt>
                <c:pt idx="53">
                  <c:v>1962</c:v>
                </c:pt>
                <c:pt idx="54">
                  <c:v>1961</c:v>
                </c:pt>
                <c:pt idx="55">
                  <c:v>1960</c:v>
                </c:pt>
                <c:pt idx="56">
                  <c:v>1959</c:v>
                </c:pt>
                <c:pt idx="57">
                  <c:v>1958</c:v>
                </c:pt>
                <c:pt idx="58">
                  <c:v>1957</c:v>
                </c:pt>
                <c:pt idx="59">
                  <c:v>1956</c:v>
                </c:pt>
                <c:pt idx="60">
                  <c:v>1955</c:v>
                </c:pt>
                <c:pt idx="61">
                  <c:v>1954</c:v>
                </c:pt>
                <c:pt idx="62">
                  <c:v>1953</c:v>
                </c:pt>
                <c:pt idx="63">
                  <c:v>1952</c:v>
                </c:pt>
                <c:pt idx="64">
                  <c:v>1951</c:v>
                </c:pt>
                <c:pt idx="65">
                  <c:v>1950</c:v>
                </c:pt>
                <c:pt idx="66">
                  <c:v>1949</c:v>
                </c:pt>
                <c:pt idx="67">
                  <c:v>1948</c:v>
                </c:pt>
                <c:pt idx="68">
                  <c:v>1947</c:v>
                </c:pt>
                <c:pt idx="69">
                  <c:v>1946</c:v>
                </c:pt>
                <c:pt idx="70">
                  <c:v>1945</c:v>
                </c:pt>
                <c:pt idx="71">
                  <c:v>1944</c:v>
                </c:pt>
                <c:pt idx="72">
                  <c:v>1943</c:v>
                </c:pt>
                <c:pt idx="73">
                  <c:v>1942</c:v>
                </c:pt>
                <c:pt idx="74">
                  <c:v>1941</c:v>
                </c:pt>
                <c:pt idx="75">
                  <c:v>1940</c:v>
                </c:pt>
                <c:pt idx="76">
                  <c:v>1939</c:v>
                </c:pt>
                <c:pt idx="77">
                  <c:v>1938</c:v>
                </c:pt>
                <c:pt idx="78">
                  <c:v>1937</c:v>
                </c:pt>
                <c:pt idx="79">
                  <c:v>1936</c:v>
                </c:pt>
                <c:pt idx="80">
                  <c:v>1935</c:v>
                </c:pt>
                <c:pt idx="81">
                  <c:v>1934</c:v>
                </c:pt>
                <c:pt idx="82">
                  <c:v>1933</c:v>
                </c:pt>
                <c:pt idx="83">
                  <c:v>1932</c:v>
                </c:pt>
                <c:pt idx="84">
                  <c:v>1931</c:v>
                </c:pt>
                <c:pt idx="85">
                  <c:v>1930</c:v>
                </c:pt>
                <c:pt idx="86">
                  <c:v>1929</c:v>
                </c:pt>
                <c:pt idx="87">
                  <c:v>1928</c:v>
                </c:pt>
                <c:pt idx="88">
                  <c:v>1927</c:v>
                </c:pt>
                <c:pt idx="89">
                  <c:v>1926</c:v>
                </c:pt>
                <c:pt idx="90">
                  <c:v>1925</c:v>
                </c:pt>
                <c:pt idx="91">
                  <c:v>1924</c:v>
                </c:pt>
                <c:pt idx="92">
                  <c:v>1923</c:v>
                </c:pt>
                <c:pt idx="93">
                  <c:v>1922</c:v>
                </c:pt>
                <c:pt idx="94">
                  <c:v>1921</c:v>
                </c:pt>
                <c:pt idx="95">
                  <c:v>1920</c:v>
                </c:pt>
                <c:pt idx="96">
                  <c:v>1919</c:v>
                </c:pt>
                <c:pt idx="97">
                  <c:v>1918</c:v>
                </c:pt>
                <c:pt idx="98">
                  <c:v>1917</c:v>
                </c:pt>
                <c:pt idx="99">
                  <c:v>1916</c:v>
                </c:pt>
                <c:pt idx="100">
                  <c:v>1915</c:v>
                </c:pt>
                <c:pt idx="101">
                  <c:v>1914</c:v>
                </c:pt>
                <c:pt idx="102">
                  <c:v>1913</c:v>
                </c:pt>
                <c:pt idx="103">
                  <c:v>1912</c:v>
                </c:pt>
                <c:pt idx="104">
                  <c:v>1911</c:v>
                </c:pt>
                <c:pt idx="105">
                  <c:v>1910</c:v>
                </c:pt>
                <c:pt idx="106">
                  <c:v>1909</c:v>
                </c:pt>
                <c:pt idx="107">
                  <c:v>1908</c:v>
                </c:pt>
                <c:pt idx="108">
                  <c:v>1907</c:v>
                </c:pt>
                <c:pt idx="109">
                  <c:v>1906</c:v>
                </c:pt>
                <c:pt idx="110">
                  <c:v>1905</c:v>
                </c:pt>
                <c:pt idx="111">
                  <c:v>1904</c:v>
                </c:pt>
                <c:pt idx="112">
                  <c:v>1903</c:v>
                </c:pt>
                <c:pt idx="113">
                  <c:v>1902</c:v>
                </c:pt>
                <c:pt idx="114">
                  <c:v>1901</c:v>
                </c:pt>
                <c:pt idx="115">
                  <c:v>1900</c:v>
                </c:pt>
                <c:pt idx="116">
                  <c:v>1899</c:v>
                </c:pt>
                <c:pt idx="117">
                  <c:v>1898</c:v>
                </c:pt>
                <c:pt idx="118">
                  <c:v>1897</c:v>
                </c:pt>
                <c:pt idx="119">
                  <c:v>1896</c:v>
                </c:pt>
                <c:pt idx="120">
                  <c:v>1895</c:v>
                </c:pt>
                <c:pt idx="121">
                  <c:v>1894</c:v>
                </c:pt>
                <c:pt idx="122">
                  <c:v>1893</c:v>
                </c:pt>
                <c:pt idx="123">
                  <c:v>1892</c:v>
                </c:pt>
                <c:pt idx="124">
                  <c:v>1891</c:v>
                </c:pt>
                <c:pt idx="125">
                  <c:v>1890</c:v>
                </c:pt>
                <c:pt idx="126">
                  <c:v>1889</c:v>
                </c:pt>
                <c:pt idx="127">
                  <c:v>1888</c:v>
                </c:pt>
                <c:pt idx="128">
                  <c:v>1887</c:v>
                </c:pt>
                <c:pt idx="129">
                  <c:v>1886</c:v>
                </c:pt>
                <c:pt idx="130">
                  <c:v>1885</c:v>
                </c:pt>
                <c:pt idx="131">
                  <c:v>1884</c:v>
                </c:pt>
                <c:pt idx="132">
                  <c:v>1883</c:v>
                </c:pt>
                <c:pt idx="133">
                  <c:v>1882</c:v>
                </c:pt>
                <c:pt idx="134">
                  <c:v>1881</c:v>
                </c:pt>
                <c:pt idx="135">
                  <c:v>1880</c:v>
                </c:pt>
                <c:pt idx="136">
                  <c:v>1879</c:v>
                </c:pt>
              </c:numCache>
            </c:numRef>
          </c:xVal>
          <c:yVal>
            <c:numRef>
              <c:f>'13PIN_02012.8'!$E$2:$E$138</c:f>
              <c:numCache>
                <c:formatCode>General</c:formatCode>
                <c:ptCount val="137"/>
                <c:pt idx="0">
                  <c:v>0</c:v>
                </c:pt>
                <c:pt idx="1">
                  <c:v>0</c:v>
                </c:pt>
                <c:pt idx="2">
                  <c:v>0</c:v>
                </c:pt>
                <c:pt idx="3">
                  <c:v>0</c:v>
                </c:pt>
                <c:pt idx="4">
                  <c:v>0</c:v>
                </c:pt>
                <c:pt idx="5">
                  <c:v>0</c:v>
                </c:pt>
                <c:pt idx="6">
                  <c:v>0</c:v>
                </c:pt>
                <c:pt idx="7">
                  <c:v>0</c:v>
                </c:pt>
                <c:pt idx="8">
                  <c:v>0</c:v>
                </c:pt>
                <c:pt idx="9">
                  <c:v>1</c:v>
                </c:pt>
                <c:pt idx="10">
                  <c:v>0.98899999999999999</c:v>
                </c:pt>
                <c:pt idx="11">
                  <c:v>0.97799999999999998</c:v>
                </c:pt>
                <c:pt idx="12">
                  <c:v>0.96699999999999997</c:v>
                </c:pt>
                <c:pt idx="13">
                  <c:v>0.95599999999999996</c:v>
                </c:pt>
                <c:pt idx="14">
                  <c:v>0.94499999999999995</c:v>
                </c:pt>
                <c:pt idx="15">
                  <c:v>0.93399999999999994</c:v>
                </c:pt>
                <c:pt idx="16">
                  <c:v>0.92299999999999993</c:v>
                </c:pt>
                <c:pt idx="17">
                  <c:v>0.91199999999999992</c:v>
                </c:pt>
                <c:pt idx="18">
                  <c:v>0.90099999999999991</c:v>
                </c:pt>
                <c:pt idx="19">
                  <c:v>0.8899999999999999</c:v>
                </c:pt>
                <c:pt idx="20">
                  <c:v>0.87899999999999989</c:v>
                </c:pt>
                <c:pt idx="21">
                  <c:v>0.86799999999999988</c:v>
                </c:pt>
                <c:pt idx="22">
                  <c:v>0.85699999999999987</c:v>
                </c:pt>
                <c:pt idx="23">
                  <c:v>0.84599999999999986</c:v>
                </c:pt>
                <c:pt idx="24">
                  <c:v>0.83499999999999985</c:v>
                </c:pt>
                <c:pt idx="25">
                  <c:v>0.82399999999999984</c:v>
                </c:pt>
                <c:pt idx="26">
                  <c:v>0.81299999999999983</c:v>
                </c:pt>
                <c:pt idx="27">
                  <c:v>0.80199999999999982</c:v>
                </c:pt>
                <c:pt idx="28">
                  <c:v>0.79099999999999981</c:v>
                </c:pt>
                <c:pt idx="29">
                  <c:v>0.7799999999999998</c:v>
                </c:pt>
                <c:pt idx="30">
                  <c:v>0.76899999999999979</c:v>
                </c:pt>
                <c:pt idx="31">
                  <c:v>0.75799999999999979</c:v>
                </c:pt>
                <c:pt idx="32">
                  <c:v>0.74699999999999978</c:v>
                </c:pt>
                <c:pt idx="33">
                  <c:v>0.73599999999999977</c:v>
                </c:pt>
                <c:pt idx="34">
                  <c:v>0.72499999999999976</c:v>
                </c:pt>
                <c:pt idx="35">
                  <c:v>0.71399999999999975</c:v>
                </c:pt>
                <c:pt idx="36">
                  <c:v>0.70299999999999974</c:v>
                </c:pt>
                <c:pt idx="37">
                  <c:v>0.69199999999999973</c:v>
                </c:pt>
                <c:pt idx="38">
                  <c:v>0.68099999999999972</c:v>
                </c:pt>
                <c:pt idx="39">
                  <c:v>0.66999999999999971</c:v>
                </c:pt>
                <c:pt idx="40">
                  <c:v>0.6589999999999997</c:v>
                </c:pt>
                <c:pt idx="41">
                  <c:v>0.64799999999999969</c:v>
                </c:pt>
                <c:pt idx="42">
                  <c:v>0.63699999999999968</c:v>
                </c:pt>
                <c:pt idx="43">
                  <c:v>0.62599999999999967</c:v>
                </c:pt>
                <c:pt idx="44">
                  <c:v>0.61499999999999966</c:v>
                </c:pt>
                <c:pt idx="45">
                  <c:v>0.60399999999999965</c:v>
                </c:pt>
                <c:pt idx="46">
                  <c:v>0.59299999999999964</c:v>
                </c:pt>
                <c:pt idx="47">
                  <c:v>0.58199999999999963</c:v>
                </c:pt>
                <c:pt idx="48">
                  <c:v>0.57099999999999962</c:v>
                </c:pt>
                <c:pt idx="49">
                  <c:v>0.55999999999999961</c:v>
                </c:pt>
                <c:pt idx="50">
                  <c:v>0.5489999999999996</c:v>
                </c:pt>
                <c:pt idx="51">
                  <c:v>0.53799999999999959</c:v>
                </c:pt>
                <c:pt idx="52">
                  <c:v>0.52699999999999958</c:v>
                </c:pt>
                <c:pt idx="53">
                  <c:v>0.51599999999999957</c:v>
                </c:pt>
                <c:pt idx="54">
                  <c:v>0.50499999999999956</c:v>
                </c:pt>
                <c:pt idx="55">
                  <c:v>0.49399999999999955</c:v>
                </c:pt>
                <c:pt idx="56">
                  <c:v>0.48299999999999954</c:v>
                </c:pt>
                <c:pt idx="57">
                  <c:v>0.47199999999999953</c:v>
                </c:pt>
                <c:pt idx="58">
                  <c:v>0.46099999999999952</c:v>
                </c:pt>
                <c:pt idx="59">
                  <c:v>0.44999999999999951</c:v>
                </c:pt>
                <c:pt idx="60">
                  <c:v>0.4389999999999995</c:v>
                </c:pt>
                <c:pt idx="61">
                  <c:v>0.42799999999999949</c:v>
                </c:pt>
                <c:pt idx="62">
                  <c:v>0.41699999999999948</c:v>
                </c:pt>
                <c:pt idx="63">
                  <c:v>0.40599999999999947</c:v>
                </c:pt>
                <c:pt idx="64">
                  <c:v>0.39499999999999946</c:v>
                </c:pt>
                <c:pt idx="65">
                  <c:v>0.38399999999999945</c:v>
                </c:pt>
                <c:pt idx="66">
                  <c:v>0.37299999999999944</c:v>
                </c:pt>
                <c:pt idx="67">
                  <c:v>0.36199999999999943</c:v>
                </c:pt>
                <c:pt idx="68">
                  <c:v>0.35099999999999942</c:v>
                </c:pt>
                <c:pt idx="69">
                  <c:v>0.33999999999999941</c:v>
                </c:pt>
                <c:pt idx="70">
                  <c:v>0.3289999999999994</c:v>
                </c:pt>
                <c:pt idx="71">
                  <c:v>0.31799999999999939</c:v>
                </c:pt>
                <c:pt idx="72">
                  <c:v>0.30699999999999938</c:v>
                </c:pt>
                <c:pt idx="73">
                  <c:v>0.29599999999999937</c:v>
                </c:pt>
                <c:pt idx="74">
                  <c:v>0.28499999999999936</c:v>
                </c:pt>
                <c:pt idx="75">
                  <c:v>0.27399999999999936</c:v>
                </c:pt>
                <c:pt idx="76">
                  <c:v>0.26299999999999935</c:v>
                </c:pt>
                <c:pt idx="77">
                  <c:v>0.25199999999999934</c:v>
                </c:pt>
                <c:pt idx="78">
                  <c:v>0.24099999999999933</c:v>
                </c:pt>
                <c:pt idx="79">
                  <c:v>0.22999999999999932</c:v>
                </c:pt>
                <c:pt idx="80">
                  <c:v>0.21899999999999931</c:v>
                </c:pt>
                <c:pt idx="81">
                  <c:v>0.2079999999999993</c:v>
                </c:pt>
                <c:pt idx="82">
                  <c:v>0.19699999999999929</c:v>
                </c:pt>
                <c:pt idx="83">
                  <c:v>0.18599999999999928</c:v>
                </c:pt>
                <c:pt idx="84">
                  <c:v>0.17499999999999927</c:v>
                </c:pt>
                <c:pt idx="85">
                  <c:v>0.16399999999999926</c:v>
                </c:pt>
                <c:pt idx="86">
                  <c:v>0.15299999999999925</c:v>
                </c:pt>
                <c:pt idx="87">
                  <c:v>0.14199999999999924</c:v>
                </c:pt>
                <c:pt idx="88">
                  <c:v>0.13099999999999923</c:v>
                </c:pt>
                <c:pt idx="89">
                  <c:v>0.11999999999999923</c:v>
                </c:pt>
                <c:pt idx="90">
                  <c:v>0.10899999999999924</c:v>
                </c:pt>
                <c:pt idx="91">
                  <c:v>9.799999999999924E-2</c:v>
                </c:pt>
                <c:pt idx="92">
                  <c:v>8.6999999999999245E-2</c:v>
                </c:pt>
                <c:pt idx="93">
                  <c:v>7.5999999999999249E-2</c:v>
                </c:pt>
                <c:pt idx="94">
                  <c:v>6.4999999999999253E-2</c:v>
                </c:pt>
                <c:pt idx="95">
                  <c:v>5.3999999999999257E-2</c:v>
                </c:pt>
                <c:pt idx="96">
                  <c:v>4.2999999999999261E-2</c:v>
                </c:pt>
                <c:pt idx="97">
                  <c:v>3.1999999999999265E-2</c:v>
                </c:pt>
                <c:pt idx="98">
                  <c:v>2.0999999999999266E-2</c:v>
                </c:pt>
                <c:pt idx="99">
                  <c:v>9.9999999999992664E-3</c:v>
                </c:pt>
                <c:pt idx="100">
                  <c:v>-1.0000000000007329E-3</c:v>
                </c:pt>
                <c:pt idx="101">
                  <c:v>-1.2000000000000732E-2</c:v>
                </c:pt>
                <c:pt idx="102">
                  <c:v>-2.3000000000000732E-2</c:v>
                </c:pt>
                <c:pt idx="103">
                  <c:v>-3.4000000000000731E-2</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numCache>
            </c:numRef>
          </c:yVal>
          <c:smooth val="0"/>
          <c:extLst>
            <c:ext xmlns:c16="http://schemas.microsoft.com/office/drawing/2014/chart" uri="{C3380CC4-5D6E-409C-BE32-E72D297353CC}">
              <c16:uniqueId val="{00000000-0C68-4ED0-945D-11E3FC684829}"/>
            </c:ext>
          </c:extLst>
        </c:ser>
        <c:dLbls>
          <c:showLegendKey val="0"/>
          <c:showVal val="0"/>
          <c:showCatName val="0"/>
          <c:showSerName val="0"/>
          <c:showPercent val="0"/>
          <c:showBubbleSize val="0"/>
        </c:dLbls>
        <c:axId val="458837800"/>
        <c:axId val="458838192"/>
      </c:scatterChart>
      <c:valAx>
        <c:axId val="458837800"/>
        <c:scaling>
          <c:orientation val="minMax"/>
          <c:max val="2015"/>
          <c:min val="18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8192"/>
        <c:crosses val="autoZero"/>
        <c:crossBetween val="midCat"/>
        <c:majorUnit val="5"/>
      </c:valAx>
      <c:valAx>
        <c:axId val="45883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78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13Patu_Dh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714198834901733E-2"/>
          <c:y val="0.16765971748740846"/>
          <c:w val="0.91092807758786254"/>
          <c:h val="0.65441659610266789"/>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[2]Sheet1!$A$2:$A$216</c:f>
              <c:numCache>
                <c:formatCode>General</c:formatCode>
                <c:ptCount val="215"/>
                <c:pt idx="0">
                  <c:v>2012</c:v>
                </c:pt>
                <c:pt idx="1">
                  <c:v>2011</c:v>
                </c:pt>
                <c:pt idx="2">
                  <c:v>2010</c:v>
                </c:pt>
                <c:pt idx="3">
                  <c:v>2009</c:v>
                </c:pt>
                <c:pt idx="4">
                  <c:v>2008</c:v>
                </c:pt>
                <c:pt idx="5">
                  <c:v>2007.5</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pt idx="115">
                  <c:v>1899</c:v>
                </c:pt>
                <c:pt idx="116">
                  <c:v>1898</c:v>
                </c:pt>
                <c:pt idx="117">
                  <c:v>1897</c:v>
                </c:pt>
                <c:pt idx="118">
                  <c:v>1896</c:v>
                </c:pt>
                <c:pt idx="119">
                  <c:v>1895</c:v>
                </c:pt>
                <c:pt idx="120">
                  <c:v>1894</c:v>
                </c:pt>
                <c:pt idx="121">
                  <c:v>1893</c:v>
                </c:pt>
                <c:pt idx="122">
                  <c:v>1892</c:v>
                </c:pt>
                <c:pt idx="123">
                  <c:v>1891</c:v>
                </c:pt>
                <c:pt idx="124">
                  <c:v>1890</c:v>
                </c:pt>
                <c:pt idx="125">
                  <c:v>1889</c:v>
                </c:pt>
                <c:pt idx="126">
                  <c:v>1888</c:v>
                </c:pt>
                <c:pt idx="127">
                  <c:v>1887</c:v>
                </c:pt>
                <c:pt idx="128">
                  <c:v>1886</c:v>
                </c:pt>
                <c:pt idx="129">
                  <c:v>1885</c:v>
                </c:pt>
                <c:pt idx="130">
                  <c:v>1884</c:v>
                </c:pt>
                <c:pt idx="131">
                  <c:v>1883</c:v>
                </c:pt>
                <c:pt idx="132">
                  <c:v>1882</c:v>
                </c:pt>
                <c:pt idx="133">
                  <c:v>1881</c:v>
                </c:pt>
                <c:pt idx="134">
                  <c:v>1880</c:v>
                </c:pt>
                <c:pt idx="135">
                  <c:v>1879</c:v>
                </c:pt>
                <c:pt idx="136">
                  <c:v>1878</c:v>
                </c:pt>
                <c:pt idx="137">
                  <c:v>1877</c:v>
                </c:pt>
                <c:pt idx="138">
                  <c:v>1876</c:v>
                </c:pt>
                <c:pt idx="139">
                  <c:v>1875</c:v>
                </c:pt>
                <c:pt idx="140">
                  <c:v>1874</c:v>
                </c:pt>
                <c:pt idx="141">
                  <c:v>1873</c:v>
                </c:pt>
                <c:pt idx="142">
                  <c:v>1872</c:v>
                </c:pt>
                <c:pt idx="143">
                  <c:v>1871</c:v>
                </c:pt>
                <c:pt idx="144">
                  <c:v>1870</c:v>
                </c:pt>
                <c:pt idx="145">
                  <c:v>1869</c:v>
                </c:pt>
                <c:pt idx="146">
                  <c:v>1868</c:v>
                </c:pt>
                <c:pt idx="147">
                  <c:v>1867</c:v>
                </c:pt>
                <c:pt idx="148">
                  <c:v>1866</c:v>
                </c:pt>
                <c:pt idx="149">
                  <c:v>1865</c:v>
                </c:pt>
                <c:pt idx="150">
                  <c:v>1864</c:v>
                </c:pt>
                <c:pt idx="151">
                  <c:v>1863</c:v>
                </c:pt>
                <c:pt idx="152">
                  <c:v>1862</c:v>
                </c:pt>
                <c:pt idx="153">
                  <c:v>1861</c:v>
                </c:pt>
                <c:pt idx="154">
                  <c:v>1860</c:v>
                </c:pt>
                <c:pt idx="155">
                  <c:v>1859</c:v>
                </c:pt>
                <c:pt idx="156">
                  <c:v>1858</c:v>
                </c:pt>
                <c:pt idx="157">
                  <c:v>1857</c:v>
                </c:pt>
                <c:pt idx="158">
                  <c:v>1856</c:v>
                </c:pt>
                <c:pt idx="159">
                  <c:v>1855</c:v>
                </c:pt>
                <c:pt idx="160">
                  <c:v>1854</c:v>
                </c:pt>
                <c:pt idx="161">
                  <c:v>1853</c:v>
                </c:pt>
                <c:pt idx="162">
                  <c:v>1852</c:v>
                </c:pt>
                <c:pt idx="163">
                  <c:v>1851</c:v>
                </c:pt>
                <c:pt idx="164">
                  <c:v>1850</c:v>
                </c:pt>
                <c:pt idx="165">
                  <c:v>1849</c:v>
                </c:pt>
                <c:pt idx="166">
                  <c:v>1848</c:v>
                </c:pt>
                <c:pt idx="167">
                  <c:v>1847</c:v>
                </c:pt>
                <c:pt idx="168">
                  <c:v>1846</c:v>
                </c:pt>
                <c:pt idx="169">
                  <c:v>1845</c:v>
                </c:pt>
                <c:pt idx="170">
                  <c:v>1844</c:v>
                </c:pt>
                <c:pt idx="171">
                  <c:v>1843</c:v>
                </c:pt>
                <c:pt idx="172">
                  <c:v>1842</c:v>
                </c:pt>
                <c:pt idx="173">
                  <c:v>1841</c:v>
                </c:pt>
                <c:pt idx="174">
                  <c:v>1840</c:v>
                </c:pt>
                <c:pt idx="175">
                  <c:v>1839</c:v>
                </c:pt>
                <c:pt idx="176">
                  <c:v>1838</c:v>
                </c:pt>
                <c:pt idx="177">
                  <c:v>1837</c:v>
                </c:pt>
                <c:pt idx="178">
                  <c:v>1836</c:v>
                </c:pt>
                <c:pt idx="179">
                  <c:v>1835</c:v>
                </c:pt>
                <c:pt idx="180">
                  <c:v>1834</c:v>
                </c:pt>
                <c:pt idx="181">
                  <c:v>1833</c:v>
                </c:pt>
                <c:pt idx="182">
                  <c:v>1832</c:v>
                </c:pt>
                <c:pt idx="183">
                  <c:v>1831</c:v>
                </c:pt>
                <c:pt idx="184">
                  <c:v>1830</c:v>
                </c:pt>
                <c:pt idx="185">
                  <c:v>1829</c:v>
                </c:pt>
                <c:pt idx="186">
                  <c:v>1828</c:v>
                </c:pt>
                <c:pt idx="187">
                  <c:v>1827</c:v>
                </c:pt>
                <c:pt idx="188">
                  <c:v>1826</c:v>
                </c:pt>
                <c:pt idx="189">
                  <c:v>1825</c:v>
                </c:pt>
                <c:pt idx="190">
                  <c:v>1824</c:v>
                </c:pt>
                <c:pt idx="191">
                  <c:v>1823</c:v>
                </c:pt>
                <c:pt idx="192">
                  <c:v>1822</c:v>
                </c:pt>
                <c:pt idx="193">
                  <c:v>1821</c:v>
                </c:pt>
                <c:pt idx="194">
                  <c:v>1820</c:v>
                </c:pt>
                <c:pt idx="195">
                  <c:v>1819</c:v>
                </c:pt>
                <c:pt idx="196">
                  <c:v>1818</c:v>
                </c:pt>
                <c:pt idx="197">
                  <c:v>1817</c:v>
                </c:pt>
                <c:pt idx="198">
                  <c:v>1816</c:v>
                </c:pt>
                <c:pt idx="199">
                  <c:v>1815</c:v>
                </c:pt>
                <c:pt idx="200">
                  <c:v>1814</c:v>
                </c:pt>
                <c:pt idx="201">
                  <c:v>1813</c:v>
                </c:pt>
                <c:pt idx="202">
                  <c:v>1812</c:v>
                </c:pt>
                <c:pt idx="203">
                  <c:v>1811</c:v>
                </c:pt>
                <c:pt idx="204">
                  <c:v>1810</c:v>
                </c:pt>
                <c:pt idx="205">
                  <c:v>1809</c:v>
                </c:pt>
                <c:pt idx="206">
                  <c:v>1808</c:v>
                </c:pt>
                <c:pt idx="207">
                  <c:v>1807</c:v>
                </c:pt>
                <c:pt idx="208">
                  <c:v>1806</c:v>
                </c:pt>
                <c:pt idx="209">
                  <c:v>1805</c:v>
                </c:pt>
                <c:pt idx="210">
                  <c:v>1804</c:v>
                </c:pt>
                <c:pt idx="211">
                  <c:v>1803</c:v>
                </c:pt>
                <c:pt idx="212">
                  <c:v>1802</c:v>
                </c:pt>
                <c:pt idx="213">
                  <c:v>1801</c:v>
                </c:pt>
                <c:pt idx="214">
                  <c:v>1800</c:v>
                </c:pt>
              </c:numCache>
            </c:numRef>
          </c:xVal>
          <c:yVal>
            <c:numRef>
              <c:f>[2]Sheet1!$D$2:$D$216</c:f>
              <c:numCache>
                <c:formatCode>General</c:formatCode>
                <c:ptCount val="215"/>
                <c:pt idx="0">
                  <c:v>0</c:v>
                </c:pt>
                <c:pt idx="1">
                  <c:v>0</c:v>
                </c:pt>
                <c:pt idx="2">
                  <c:v>0</c:v>
                </c:pt>
                <c:pt idx="3">
                  <c:v>0</c:v>
                </c:pt>
                <c:pt idx="4">
                  <c:v>0</c:v>
                </c:pt>
                <c:pt idx="5">
                  <c:v>0</c:v>
                </c:pt>
                <c:pt idx="6">
                  <c:v>1.2000000000000002</c:v>
                </c:pt>
                <c:pt idx="7">
                  <c:v>1.1952</c:v>
                </c:pt>
                <c:pt idx="8">
                  <c:v>1.1904000000000001</c:v>
                </c:pt>
                <c:pt idx="9">
                  <c:v>1.1856000000000002</c:v>
                </c:pt>
                <c:pt idx="10">
                  <c:v>1.1808000000000001</c:v>
                </c:pt>
                <c:pt idx="11">
                  <c:v>1.1760000000000002</c:v>
                </c:pt>
                <c:pt idx="12">
                  <c:v>1.1712000000000002</c:v>
                </c:pt>
                <c:pt idx="13">
                  <c:v>1.1664000000000003</c:v>
                </c:pt>
                <c:pt idx="14">
                  <c:v>1.1616000000000004</c:v>
                </c:pt>
                <c:pt idx="15">
                  <c:v>1.1568000000000003</c:v>
                </c:pt>
                <c:pt idx="16">
                  <c:v>1.1520000000000004</c:v>
                </c:pt>
                <c:pt idx="17">
                  <c:v>1.1472000000000004</c:v>
                </c:pt>
                <c:pt idx="18">
                  <c:v>1.1424000000000003</c:v>
                </c:pt>
                <c:pt idx="19">
                  <c:v>1.1376000000000004</c:v>
                </c:pt>
                <c:pt idx="20">
                  <c:v>1.1328000000000005</c:v>
                </c:pt>
                <c:pt idx="21">
                  <c:v>1.1280000000000006</c:v>
                </c:pt>
                <c:pt idx="22">
                  <c:v>1.1232000000000006</c:v>
                </c:pt>
                <c:pt idx="23">
                  <c:v>1.1184000000000005</c:v>
                </c:pt>
                <c:pt idx="24">
                  <c:v>1.1136000000000006</c:v>
                </c:pt>
                <c:pt idx="25">
                  <c:v>1.1088000000000005</c:v>
                </c:pt>
                <c:pt idx="26">
                  <c:v>1.1040000000000005</c:v>
                </c:pt>
                <c:pt idx="27">
                  <c:v>1.0992000000000006</c:v>
                </c:pt>
                <c:pt idx="28">
                  <c:v>1.0944000000000005</c:v>
                </c:pt>
                <c:pt idx="29">
                  <c:v>1.0896000000000006</c:v>
                </c:pt>
                <c:pt idx="30">
                  <c:v>1.0848000000000004</c:v>
                </c:pt>
                <c:pt idx="31">
                  <c:v>1.0800000000000005</c:v>
                </c:pt>
                <c:pt idx="32">
                  <c:v>1.0752000000000006</c:v>
                </c:pt>
                <c:pt idx="33">
                  <c:v>1.0704000000000005</c:v>
                </c:pt>
                <c:pt idx="34">
                  <c:v>1.0656000000000005</c:v>
                </c:pt>
                <c:pt idx="35">
                  <c:v>1.0608000000000004</c:v>
                </c:pt>
                <c:pt idx="36">
                  <c:v>1.0560000000000005</c:v>
                </c:pt>
                <c:pt idx="37">
                  <c:v>1.0512000000000006</c:v>
                </c:pt>
                <c:pt idx="38">
                  <c:v>1.0464000000000004</c:v>
                </c:pt>
                <c:pt idx="39">
                  <c:v>1.0416000000000005</c:v>
                </c:pt>
                <c:pt idx="40">
                  <c:v>1.0368000000000004</c:v>
                </c:pt>
                <c:pt idx="41">
                  <c:v>1.0320000000000005</c:v>
                </c:pt>
                <c:pt idx="42">
                  <c:v>1.0272000000000006</c:v>
                </c:pt>
                <c:pt idx="43">
                  <c:v>1.0224000000000004</c:v>
                </c:pt>
                <c:pt idx="44">
                  <c:v>1.0176000000000005</c:v>
                </c:pt>
                <c:pt idx="45">
                  <c:v>1.0128000000000004</c:v>
                </c:pt>
                <c:pt idx="46">
                  <c:v>1.0080000000000005</c:v>
                </c:pt>
                <c:pt idx="47">
                  <c:v>1.0032000000000005</c:v>
                </c:pt>
                <c:pt idx="48">
                  <c:v>0.9984000000000004</c:v>
                </c:pt>
                <c:pt idx="49">
                  <c:v>0.99360000000000048</c:v>
                </c:pt>
                <c:pt idx="50">
                  <c:v>0.98880000000000046</c:v>
                </c:pt>
                <c:pt idx="51">
                  <c:v>0.98400000000000043</c:v>
                </c:pt>
                <c:pt idx="52">
                  <c:v>0.9792000000000004</c:v>
                </c:pt>
                <c:pt idx="53">
                  <c:v>0.97440000000000038</c:v>
                </c:pt>
                <c:pt idx="54">
                  <c:v>0.96960000000000046</c:v>
                </c:pt>
                <c:pt idx="55">
                  <c:v>0.96480000000000044</c:v>
                </c:pt>
                <c:pt idx="56">
                  <c:v>0.96000000000000041</c:v>
                </c:pt>
                <c:pt idx="57">
                  <c:v>0.95520000000000038</c:v>
                </c:pt>
                <c:pt idx="58">
                  <c:v>0.95040000000000036</c:v>
                </c:pt>
                <c:pt idx="59">
                  <c:v>0.94560000000000044</c:v>
                </c:pt>
                <c:pt idx="60">
                  <c:v>0.94080000000000041</c:v>
                </c:pt>
                <c:pt idx="61">
                  <c:v>0.93600000000000039</c:v>
                </c:pt>
                <c:pt idx="62">
                  <c:v>0.93120000000000036</c:v>
                </c:pt>
                <c:pt idx="63">
                  <c:v>0.92640000000000033</c:v>
                </c:pt>
                <c:pt idx="64">
                  <c:v>0.92160000000000042</c:v>
                </c:pt>
                <c:pt idx="65">
                  <c:v>0.91680000000000039</c:v>
                </c:pt>
                <c:pt idx="66">
                  <c:v>0.91680000000000006</c:v>
                </c:pt>
                <c:pt idx="67">
                  <c:v>0.91680000000000006</c:v>
                </c:pt>
                <c:pt idx="68">
                  <c:v>0.91680000000000006</c:v>
                </c:pt>
                <c:pt idx="69">
                  <c:v>0.91680000000000006</c:v>
                </c:pt>
                <c:pt idx="70">
                  <c:v>0.91680000000000006</c:v>
                </c:pt>
                <c:pt idx="71">
                  <c:v>0.91680000000000006</c:v>
                </c:pt>
                <c:pt idx="72">
                  <c:v>0.91680000000000006</c:v>
                </c:pt>
                <c:pt idx="73">
                  <c:v>0.91680000000000006</c:v>
                </c:pt>
                <c:pt idx="74">
                  <c:v>0.91680000000000006</c:v>
                </c:pt>
                <c:pt idx="75">
                  <c:v>0.91680000000000006</c:v>
                </c:pt>
                <c:pt idx="76">
                  <c:v>0.91680000000000006</c:v>
                </c:pt>
                <c:pt idx="77">
                  <c:v>0.91680000000000006</c:v>
                </c:pt>
                <c:pt idx="78">
                  <c:v>0.91680000000000006</c:v>
                </c:pt>
                <c:pt idx="79">
                  <c:v>0.91680000000000006</c:v>
                </c:pt>
                <c:pt idx="80">
                  <c:v>0.91680000000000006</c:v>
                </c:pt>
                <c:pt idx="81">
                  <c:v>0.91680000000000006</c:v>
                </c:pt>
                <c:pt idx="82">
                  <c:v>0.91680000000000006</c:v>
                </c:pt>
                <c:pt idx="83">
                  <c:v>0.91680000000000006</c:v>
                </c:pt>
                <c:pt idx="84">
                  <c:v>0.91200000000000003</c:v>
                </c:pt>
                <c:pt idx="85">
                  <c:v>0.90720000000000001</c:v>
                </c:pt>
                <c:pt idx="86">
                  <c:v>0.90240000000000009</c:v>
                </c:pt>
                <c:pt idx="87">
                  <c:v>0.89760000000000006</c:v>
                </c:pt>
                <c:pt idx="88">
                  <c:v>0.89280000000000004</c:v>
                </c:pt>
                <c:pt idx="89">
                  <c:v>0.88800000000000001</c:v>
                </c:pt>
                <c:pt idx="90">
                  <c:v>0.88319999999999999</c:v>
                </c:pt>
                <c:pt idx="91">
                  <c:v>0.87840000000000007</c:v>
                </c:pt>
                <c:pt idx="92">
                  <c:v>0.87360000000000004</c:v>
                </c:pt>
                <c:pt idx="93">
                  <c:v>0.86880000000000002</c:v>
                </c:pt>
                <c:pt idx="94">
                  <c:v>0.86399999999999999</c:v>
                </c:pt>
                <c:pt idx="95">
                  <c:v>0.85919999999999996</c:v>
                </c:pt>
                <c:pt idx="96">
                  <c:v>0.85439999999999994</c:v>
                </c:pt>
                <c:pt idx="97">
                  <c:v>0.84960000000000002</c:v>
                </c:pt>
                <c:pt idx="98">
                  <c:v>0.8448</c:v>
                </c:pt>
                <c:pt idx="99">
                  <c:v>0.84</c:v>
                </c:pt>
                <c:pt idx="100">
                  <c:v>0.83519999999999994</c:v>
                </c:pt>
                <c:pt idx="101">
                  <c:v>0.83040000000000003</c:v>
                </c:pt>
                <c:pt idx="102">
                  <c:v>0.8256</c:v>
                </c:pt>
                <c:pt idx="103">
                  <c:v>0.82079999999999997</c:v>
                </c:pt>
                <c:pt idx="104">
                  <c:v>0.81599999999999995</c:v>
                </c:pt>
                <c:pt idx="105">
                  <c:v>0.81120000000000003</c:v>
                </c:pt>
                <c:pt idx="106">
                  <c:v>0.80640000000000001</c:v>
                </c:pt>
                <c:pt idx="107">
                  <c:v>0.80159999999999998</c:v>
                </c:pt>
                <c:pt idx="108">
                  <c:v>0.79679999999999995</c:v>
                </c:pt>
                <c:pt idx="109">
                  <c:v>0.79199999999999993</c:v>
                </c:pt>
                <c:pt idx="110">
                  <c:v>0.78720000000000001</c:v>
                </c:pt>
                <c:pt idx="111">
                  <c:v>0.78239999999999998</c:v>
                </c:pt>
                <c:pt idx="112">
                  <c:v>0.77759999999999996</c:v>
                </c:pt>
                <c:pt idx="113">
                  <c:v>0.77279999999999993</c:v>
                </c:pt>
                <c:pt idx="114">
                  <c:v>0.76800000000000002</c:v>
                </c:pt>
                <c:pt idx="115">
                  <c:v>0.76319999999999999</c:v>
                </c:pt>
                <c:pt idx="116">
                  <c:v>0.75839999999999996</c:v>
                </c:pt>
                <c:pt idx="117">
                  <c:v>0.75359999999999994</c:v>
                </c:pt>
                <c:pt idx="118">
                  <c:v>0.74880000000000002</c:v>
                </c:pt>
                <c:pt idx="119">
                  <c:v>0.74399999999999999</c:v>
                </c:pt>
                <c:pt idx="120">
                  <c:v>0.73919999999999997</c:v>
                </c:pt>
                <c:pt idx="121">
                  <c:v>0.73439999999999994</c:v>
                </c:pt>
                <c:pt idx="122">
                  <c:v>0.72960000000000003</c:v>
                </c:pt>
                <c:pt idx="123">
                  <c:v>0.7248</c:v>
                </c:pt>
                <c:pt idx="124">
                  <c:v>0.72</c:v>
                </c:pt>
                <c:pt idx="125">
                  <c:v>0.71519999999999995</c:v>
                </c:pt>
                <c:pt idx="126">
                  <c:v>0.71039999999999992</c:v>
                </c:pt>
                <c:pt idx="127">
                  <c:v>0.7056</c:v>
                </c:pt>
                <c:pt idx="128">
                  <c:v>0.70079999999999998</c:v>
                </c:pt>
                <c:pt idx="129">
                  <c:v>0.69599999999999995</c:v>
                </c:pt>
                <c:pt idx="130">
                  <c:v>0.69119999999999993</c:v>
                </c:pt>
                <c:pt idx="131">
                  <c:v>0.6863999999999999</c:v>
                </c:pt>
                <c:pt idx="132">
                  <c:v>0.68159999999999998</c:v>
                </c:pt>
                <c:pt idx="133">
                  <c:v>0.67679999999999996</c:v>
                </c:pt>
                <c:pt idx="134">
                  <c:v>0.67199999999999993</c:v>
                </c:pt>
                <c:pt idx="135">
                  <c:v>0.6671999999999999</c:v>
                </c:pt>
                <c:pt idx="136">
                  <c:v>0.66239999999999988</c:v>
                </c:pt>
                <c:pt idx="137">
                  <c:v>0.65759999999999996</c:v>
                </c:pt>
                <c:pt idx="138">
                  <c:v>0.65279999999999994</c:v>
                </c:pt>
                <c:pt idx="139">
                  <c:v>0.64799999999999991</c:v>
                </c:pt>
                <c:pt idx="140">
                  <c:v>0.64319999999999988</c:v>
                </c:pt>
                <c:pt idx="141">
                  <c:v>0.63839999999999986</c:v>
                </c:pt>
                <c:pt idx="142">
                  <c:v>0.63359999999999994</c:v>
                </c:pt>
                <c:pt idx="143">
                  <c:v>0.62879999999999991</c:v>
                </c:pt>
                <c:pt idx="144">
                  <c:v>0.62399999999999989</c:v>
                </c:pt>
                <c:pt idx="145">
                  <c:v>0.61919999999999986</c:v>
                </c:pt>
                <c:pt idx="146">
                  <c:v>0.61439999999999984</c:v>
                </c:pt>
                <c:pt idx="147">
                  <c:v>0.60959999999999992</c:v>
                </c:pt>
                <c:pt idx="148">
                  <c:v>0.60479999999999989</c:v>
                </c:pt>
                <c:pt idx="149">
                  <c:v>0.59999999999999987</c:v>
                </c:pt>
                <c:pt idx="150">
                  <c:v>0.59519999999999984</c:v>
                </c:pt>
                <c:pt idx="151">
                  <c:v>0.59039999999999981</c:v>
                </c:pt>
                <c:pt idx="152">
                  <c:v>0.5855999999999999</c:v>
                </c:pt>
                <c:pt idx="153">
                  <c:v>0.58079999999999987</c:v>
                </c:pt>
                <c:pt idx="154">
                  <c:v>0.57599999999999985</c:v>
                </c:pt>
                <c:pt idx="155">
                  <c:v>0.57119999999999982</c:v>
                </c:pt>
                <c:pt idx="156">
                  <c:v>0.56639999999999979</c:v>
                </c:pt>
                <c:pt idx="157">
                  <c:v>0.56159999999999988</c:v>
                </c:pt>
                <c:pt idx="158">
                  <c:v>0.55679999999999985</c:v>
                </c:pt>
                <c:pt idx="159">
                  <c:v>0.55199999999999982</c:v>
                </c:pt>
                <c:pt idx="160">
                  <c:v>0.5471999999999998</c:v>
                </c:pt>
                <c:pt idx="161">
                  <c:v>0.54239999999999977</c:v>
                </c:pt>
                <c:pt idx="162">
                  <c:v>0.53759999999999986</c:v>
                </c:pt>
                <c:pt idx="163">
                  <c:v>0.53279999999999983</c:v>
                </c:pt>
                <c:pt idx="164">
                  <c:v>0.5279999999999998</c:v>
                </c:pt>
                <c:pt idx="165">
                  <c:v>0.52319999999999978</c:v>
                </c:pt>
                <c:pt idx="166">
                  <c:v>0.51839999999999975</c:v>
                </c:pt>
                <c:pt idx="167">
                  <c:v>0.51359999999999983</c:v>
                </c:pt>
                <c:pt idx="168">
                  <c:v>0.50879999999999981</c:v>
                </c:pt>
                <c:pt idx="169">
                  <c:v>0.50399999999999978</c:v>
                </c:pt>
                <c:pt idx="170">
                  <c:v>0.49919999999999976</c:v>
                </c:pt>
                <c:pt idx="171">
                  <c:v>0.49439999999999978</c:v>
                </c:pt>
                <c:pt idx="172">
                  <c:v>0.48959999999999976</c:v>
                </c:pt>
                <c:pt idx="173">
                  <c:v>0.48479999999999979</c:v>
                </c:pt>
                <c:pt idx="174">
                  <c:v>0.47999999999999976</c:v>
                </c:pt>
                <c:pt idx="175">
                  <c:v>0.47519999999999979</c:v>
                </c:pt>
                <c:pt idx="176">
                  <c:v>0.47039999999999982</c:v>
                </c:pt>
                <c:pt idx="177">
                  <c:v>0.46559999999999985</c:v>
                </c:pt>
                <c:pt idx="178">
                  <c:v>0.46079999999999988</c:v>
                </c:pt>
                <c:pt idx="179">
                  <c:v>0.45599999999999991</c:v>
                </c:pt>
                <c:pt idx="180">
                  <c:v>0.45119999999999993</c:v>
                </c:pt>
                <c:pt idx="181">
                  <c:v>0.44639999999999996</c:v>
                </c:pt>
                <c:pt idx="182">
                  <c:v>0.44159999999999999</c:v>
                </c:pt>
                <c:pt idx="183">
                  <c:v>0.43680000000000002</c:v>
                </c:pt>
                <c:pt idx="184">
                  <c:v>0.43200000000000005</c:v>
                </c:pt>
                <c:pt idx="185">
                  <c:v>0.42720000000000008</c:v>
                </c:pt>
                <c:pt idx="186">
                  <c:v>0.42240000000000011</c:v>
                </c:pt>
                <c:pt idx="187">
                  <c:v>0.41760000000000019</c:v>
                </c:pt>
                <c:pt idx="188">
                  <c:v>0.41280000000000022</c:v>
                </c:pt>
                <c:pt idx="189">
                  <c:v>0.40800000000000025</c:v>
                </c:pt>
                <c:pt idx="190">
                  <c:v>0.40320000000000028</c:v>
                </c:pt>
                <c:pt idx="191">
                  <c:v>0.39840000000000031</c:v>
                </c:pt>
                <c:pt idx="192">
                  <c:v>0.39360000000000034</c:v>
                </c:pt>
                <c:pt idx="193">
                  <c:v>0.38880000000000037</c:v>
                </c:pt>
                <c:pt idx="194">
                  <c:v>0.3840000000000004</c:v>
                </c:pt>
                <c:pt idx="195">
                  <c:v>0.37920000000000043</c:v>
                </c:pt>
                <c:pt idx="196">
                  <c:v>0.37440000000000045</c:v>
                </c:pt>
                <c:pt idx="197">
                  <c:v>0.36960000000000048</c:v>
                </c:pt>
                <c:pt idx="198">
                  <c:v>0.36480000000000051</c:v>
                </c:pt>
                <c:pt idx="199">
                  <c:v>0.36000000000000054</c:v>
                </c:pt>
                <c:pt idx="200">
                  <c:v>0.35520000000000057</c:v>
                </c:pt>
                <c:pt idx="201">
                  <c:v>0.3504000000000006</c:v>
                </c:pt>
                <c:pt idx="202">
                  <c:v>0.34560000000000063</c:v>
                </c:pt>
                <c:pt idx="203">
                  <c:v>0.34080000000000066</c:v>
                </c:pt>
                <c:pt idx="204">
                  <c:v>0.33600000000000069</c:v>
                </c:pt>
                <c:pt idx="205">
                  <c:v>0.33120000000000072</c:v>
                </c:pt>
                <c:pt idx="206">
                  <c:v>0.32640000000000075</c:v>
                </c:pt>
                <c:pt idx="207">
                  <c:v>0.32160000000000077</c:v>
                </c:pt>
                <c:pt idx="208">
                  <c:v>0.3168000000000008</c:v>
                </c:pt>
                <c:pt idx="209">
                  <c:v>0.31200000000000083</c:v>
                </c:pt>
                <c:pt idx="210">
                  <c:v>0.30720000000000086</c:v>
                </c:pt>
                <c:pt idx="211">
                  <c:v>0.30240000000000089</c:v>
                </c:pt>
                <c:pt idx="212">
                  <c:v>0.29760000000000097</c:v>
                </c:pt>
                <c:pt idx="213">
                  <c:v>0.29280000000000095</c:v>
                </c:pt>
                <c:pt idx="214">
                  <c:v>0.28800000000000103</c:v>
                </c:pt>
              </c:numCache>
            </c:numRef>
          </c:yVal>
          <c:smooth val="0"/>
          <c:extLst>
            <c:ext xmlns:c16="http://schemas.microsoft.com/office/drawing/2014/chart" uri="{C3380CC4-5D6E-409C-BE32-E72D297353CC}">
              <c16:uniqueId val="{00000000-F90C-486B-BF13-9709A4504A14}"/>
            </c:ext>
          </c:extLst>
        </c:ser>
        <c:dLbls>
          <c:showLegendKey val="0"/>
          <c:showVal val="0"/>
          <c:showCatName val="0"/>
          <c:showSerName val="0"/>
          <c:showPercent val="0"/>
          <c:showBubbleSize val="0"/>
        </c:dLbls>
        <c:axId val="458838976"/>
        <c:axId val="458839368"/>
      </c:scatterChart>
      <c:valAx>
        <c:axId val="458838976"/>
        <c:scaling>
          <c:orientation val="minMax"/>
          <c:max val="2015"/>
          <c:min val="18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9368"/>
        <c:crossesAt val="-1"/>
        <c:crossBetween val="midCat"/>
        <c:majorUnit val="5"/>
      </c:valAx>
      <c:valAx>
        <c:axId val="458839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8838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 KM-N</a:t>
            </a:r>
          </a:p>
        </c:rich>
      </c:tx>
      <c:layout>
        <c:manualLayout>
          <c:xMode val="edge"/>
          <c:yMode val="edge"/>
          <c:x val="0.48602777981513856"/>
          <c:y val="4.77326968973747E-2"/>
        </c:manualLayout>
      </c:layout>
      <c:overlay val="0"/>
      <c:spPr>
        <a:noFill/>
        <a:ln>
          <a:noFill/>
        </a:ln>
        <a:effectLst/>
      </c:spPr>
    </c:title>
    <c:autoTitleDeleted val="0"/>
    <c:plotArea>
      <c:layout>
        <c:manualLayout>
          <c:layoutTarget val="inner"/>
          <c:xMode val="edge"/>
          <c:yMode val="edge"/>
          <c:x val="0.16918282747407004"/>
          <c:y val="0.13778846254904908"/>
          <c:w val="0.80026162142583535"/>
          <c:h val="0.68863500625351559"/>
        </c:manualLayout>
      </c:layout>
      <c:scatterChart>
        <c:scatterStyle val="lineMarker"/>
        <c:varyColors val="0"/>
        <c:ser>
          <c:idx val="0"/>
          <c:order val="0"/>
          <c:marker>
            <c:symbol val="circle"/>
            <c:size val="5"/>
            <c:spPr>
              <a:solidFill>
                <a:schemeClr val="accent1"/>
              </a:solidFill>
              <a:ln w="9525">
                <a:solidFill>
                  <a:schemeClr val="accent1"/>
                </a:solidFill>
              </a:ln>
              <a:effectLst/>
            </c:spPr>
          </c:marker>
          <c:xVal>
            <c:numRef>
              <c:f>[3]Sheet1!$A$2:$A$306</c:f>
              <c:numCache>
                <c:formatCode>General</c:formatCode>
                <c:ptCount val="305"/>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pt idx="264">
                  <c:v>1749</c:v>
                </c:pt>
                <c:pt idx="265">
                  <c:v>1748</c:v>
                </c:pt>
                <c:pt idx="266">
                  <c:v>1747</c:v>
                </c:pt>
                <c:pt idx="267">
                  <c:v>1746</c:v>
                </c:pt>
                <c:pt idx="268">
                  <c:v>1745</c:v>
                </c:pt>
                <c:pt idx="269">
                  <c:v>1744</c:v>
                </c:pt>
                <c:pt idx="270">
                  <c:v>1743</c:v>
                </c:pt>
                <c:pt idx="271">
                  <c:v>1742</c:v>
                </c:pt>
                <c:pt idx="272">
                  <c:v>1741</c:v>
                </c:pt>
                <c:pt idx="273">
                  <c:v>1740</c:v>
                </c:pt>
                <c:pt idx="274">
                  <c:v>1739</c:v>
                </c:pt>
                <c:pt idx="275">
                  <c:v>1738</c:v>
                </c:pt>
                <c:pt idx="276">
                  <c:v>1737</c:v>
                </c:pt>
                <c:pt idx="277">
                  <c:v>1736</c:v>
                </c:pt>
                <c:pt idx="278">
                  <c:v>1735</c:v>
                </c:pt>
                <c:pt idx="279">
                  <c:v>1734</c:v>
                </c:pt>
                <c:pt idx="280">
                  <c:v>1733</c:v>
                </c:pt>
                <c:pt idx="281">
                  <c:v>1732</c:v>
                </c:pt>
                <c:pt idx="282">
                  <c:v>1731</c:v>
                </c:pt>
                <c:pt idx="283">
                  <c:v>1730</c:v>
                </c:pt>
                <c:pt idx="284">
                  <c:v>1729</c:v>
                </c:pt>
                <c:pt idx="285">
                  <c:v>1728</c:v>
                </c:pt>
                <c:pt idx="286">
                  <c:v>1727</c:v>
                </c:pt>
                <c:pt idx="287">
                  <c:v>1726</c:v>
                </c:pt>
                <c:pt idx="288">
                  <c:v>1725</c:v>
                </c:pt>
                <c:pt idx="289">
                  <c:v>1724</c:v>
                </c:pt>
                <c:pt idx="290">
                  <c:v>1723</c:v>
                </c:pt>
                <c:pt idx="291">
                  <c:v>1722</c:v>
                </c:pt>
                <c:pt idx="292">
                  <c:v>1721</c:v>
                </c:pt>
                <c:pt idx="293">
                  <c:v>1720</c:v>
                </c:pt>
                <c:pt idx="294">
                  <c:v>1719</c:v>
                </c:pt>
                <c:pt idx="295">
                  <c:v>1718</c:v>
                </c:pt>
                <c:pt idx="296">
                  <c:v>1717</c:v>
                </c:pt>
                <c:pt idx="297">
                  <c:v>1716</c:v>
                </c:pt>
                <c:pt idx="298">
                  <c:v>1715</c:v>
                </c:pt>
                <c:pt idx="299">
                  <c:v>1714</c:v>
                </c:pt>
                <c:pt idx="300">
                  <c:v>1713</c:v>
                </c:pt>
                <c:pt idx="301">
                  <c:v>1712</c:v>
                </c:pt>
                <c:pt idx="302">
                  <c:v>1711</c:v>
                </c:pt>
                <c:pt idx="303">
                  <c:v>1710</c:v>
                </c:pt>
                <c:pt idx="304">
                  <c:v>1709</c:v>
                </c:pt>
              </c:numCache>
            </c:numRef>
          </c:xVal>
          <c:yVal>
            <c:numRef>
              <c:f>[3]Sheet1!$E$2:$E$306</c:f>
              <c:numCache>
                <c:formatCode>General</c:formatCode>
                <c:ptCount val="305"/>
                <c:pt idx="2">
                  <c:v>0</c:v>
                </c:pt>
                <c:pt idx="3">
                  <c:v>0</c:v>
                </c:pt>
                <c:pt idx="4">
                  <c:v>0</c:v>
                </c:pt>
                <c:pt idx="5">
                  <c:v>0</c:v>
                </c:pt>
                <c:pt idx="6">
                  <c:v>0.9</c:v>
                </c:pt>
                <c:pt idx="7">
                  <c:v>0.88837200000000005</c:v>
                </c:pt>
                <c:pt idx="8">
                  <c:v>0.87674400000000008</c:v>
                </c:pt>
                <c:pt idx="9">
                  <c:v>0.86511600000000011</c:v>
                </c:pt>
                <c:pt idx="10">
                  <c:v>0.85348800000000014</c:v>
                </c:pt>
                <c:pt idx="11">
                  <c:v>0.84186000000000016</c:v>
                </c:pt>
                <c:pt idx="12">
                  <c:v>0.83023200000000019</c:v>
                </c:pt>
                <c:pt idx="13">
                  <c:v>0.81860400000000022</c:v>
                </c:pt>
                <c:pt idx="14">
                  <c:v>0.80697600000000025</c:v>
                </c:pt>
                <c:pt idx="15">
                  <c:v>0.79534800000000028</c:v>
                </c:pt>
                <c:pt idx="16">
                  <c:v>0.78372000000000031</c:v>
                </c:pt>
                <c:pt idx="17">
                  <c:v>0.77209200000000033</c:v>
                </c:pt>
                <c:pt idx="18">
                  <c:v>0.76046400000000036</c:v>
                </c:pt>
                <c:pt idx="19">
                  <c:v>0.74883600000000039</c:v>
                </c:pt>
                <c:pt idx="20">
                  <c:v>0.73720800000000042</c:v>
                </c:pt>
                <c:pt idx="21">
                  <c:v>0.72558000000000045</c:v>
                </c:pt>
                <c:pt idx="22">
                  <c:v>0.71395200000000048</c:v>
                </c:pt>
                <c:pt idx="23">
                  <c:v>0.7023240000000005</c:v>
                </c:pt>
                <c:pt idx="24">
                  <c:v>0.69069600000000053</c:v>
                </c:pt>
                <c:pt idx="25">
                  <c:v>0.67906800000000056</c:v>
                </c:pt>
                <c:pt idx="26">
                  <c:v>0.66744000000000059</c:v>
                </c:pt>
                <c:pt idx="27">
                  <c:v>0.65581200000000062</c:v>
                </c:pt>
                <c:pt idx="28">
                  <c:v>0.64418400000000064</c:v>
                </c:pt>
                <c:pt idx="29">
                  <c:v>0.63255600000000067</c:v>
                </c:pt>
                <c:pt idx="30">
                  <c:v>0.6209280000000007</c:v>
                </c:pt>
                <c:pt idx="31">
                  <c:v>0.60930000000000073</c:v>
                </c:pt>
                <c:pt idx="32">
                  <c:v>0.59767200000000076</c:v>
                </c:pt>
                <c:pt idx="33">
                  <c:v>0.58604400000000079</c:v>
                </c:pt>
                <c:pt idx="34">
                  <c:v>0.57441600000000081</c:v>
                </c:pt>
                <c:pt idx="35">
                  <c:v>0.56278800000000084</c:v>
                </c:pt>
                <c:pt idx="36">
                  <c:v>0.55116000000000087</c:v>
                </c:pt>
                <c:pt idx="37">
                  <c:v>0.5395320000000009</c:v>
                </c:pt>
                <c:pt idx="38">
                  <c:v>0.52790400000000093</c:v>
                </c:pt>
                <c:pt idx="39">
                  <c:v>0.51627600000000096</c:v>
                </c:pt>
                <c:pt idx="40">
                  <c:v>0.50464800000000098</c:v>
                </c:pt>
                <c:pt idx="41">
                  <c:v>0.49302000000000101</c:v>
                </c:pt>
                <c:pt idx="42">
                  <c:v>0.48139200000000104</c:v>
                </c:pt>
                <c:pt idx="43">
                  <c:v>0.46976400000000107</c:v>
                </c:pt>
                <c:pt idx="44">
                  <c:v>0.4581360000000011</c:v>
                </c:pt>
                <c:pt idx="45">
                  <c:v>0.44650800000000113</c:v>
                </c:pt>
                <c:pt idx="46">
                  <c:v>0.43488000000000115</c:v>
                </c:pt>
                <c:pt idx="47">
                  <c:v>0.42325200000000118</c:v>
                </c:pt>
                <c:pt idx="48">
                  <c:v>0.41162400000000121</c:v>
                </c:pt>
                <c:pt idx="49">
                  <c:v>0.39999600000000124</c:v>
                </c:pt>
                <c:pt idx="50">
                  <c:v>0.38836800000000127</c:v>
                </c:pt>
                <c:pt idx="51">
                  <c:v>0.3767400000000013</c:v>
                </c:pt>
                <c:pt idx="52">
                  <c:v>0.36511200000000132</c:v>
                </c:pt>
                <c:pt idx="53">
                  <c:v>0.35348400000000135</c:v>
                </c:pt>
                <c:pt idx="54">
                  <c:v>0.34185600000000138</c:v>
                </c:pt>
                <c:pt idx="55">
                  <c:v>0.33022800000000141</c:v>
                </c:pt>
                <c:pt idx="56">
                  <c:v>0.31860000000000144</c:v>
                </c:pt>
                <c:pt idx="57">
                  <c:v>0.30697200000000147</c:v>
                </c:pt>
                <c:pt idx="58">
                  <c:v>0.29534400000000149</c:v>
                </c:pt>
                <c:pt idx="59">
                  <c:v>0.28371600000000152</c:v>
                </c:pt>
                <c:pt idx="60">
                  <c:v>0.27208800000000155</c:v>
                </c:pt>
                <c:pt idx="61">
                  <c:v>0.26046000000000158</c:v>
                </c:pt>
                <c:pt idx="62">
                  <c:v>0.24883200000000158</c:v>
                </c:pt>
                <c:pt idx="63">
                  <c:v>0.23720400000000158</c:v>
                </c:pt>
                <c:pt idx="64">
                  <c:v>0.22557600000000158</c:v>
                </c:pt>
                <c:pt idx="65">
                  <c:v>0.21394800000000158</c:v>
                </c:pt>
                <c:pt idx="66">
                  <c:v>0.20232000000000158</c:v>
                </c:pt>
                <c:pt idx="67">
                  <c:v>0.19069200000000158</c:v>
                </c:pt>
                <c:pt idx="68">
                  <c:v>0.17906400000000158</c:v>
                </c:pt>
                <c:pt idx="69">
                  <c:v>0.16743600000000158</c:v>
                </c:pt>
                <c:pt idx="70">
                  <c:v>0.15580800000000158</c:v>
                </c:pt>
                <c:pt idx="71">
                  <c:v>0.14418000000000158</c:v>
                </c:pt>
                <c:pt idx="72">
                  <c:v>0.13255200000000159</c:v>
                </c:pt>
                <c:pt idx="73">
                  <c:v>0.12092400000000159</c:v>
                </c:pt>
                <c:pt idx="74">
                  <c:v>0.10929600000000159</c:v>
                </c:pt>
                <c:pt idx="75">
                  <c:v>9.7668000000001587E-2</c:v>
                </c:pt>
                <c:pt idx="76">
                  <c:v>8.6040000000001587E-2</c:v>
                </c:pt>
                <c:pt idx="77">
                  <c:v>7.4412000000001588E-2</c:v>
                </c:pt>
                <c:pt idx="78">
                  <c:v>6.2784000000001589E-2</c:v>
                </c:pt>
                <c:pt idx="79">
                  <c:v>5.1156000000001589E-2</c:v>
                </c:pt>
                <c:pt idx="80">
                  <c:v>3.952800000000159E-2</c:v>
                </c:pt>
                <c:pt idx="81">
                  <c:v>2.790000000000159E-2</c:v>
                </c:pt>
                <c:pt idx="82">
                  <c:v>1.6272000000001591E-2</c:v>
                </c:pt>
                <c:pt idx="83">
                  <c:v>4.6440000000015913E-3</c:v>
                </c:pt>
                <c:pt idx="84">
                  <c:v>-6.9839999999984081E-3</c:v>
                </c:pt>
                <c:pt idx="85">
                  <c:v>-1.8611999999998408E-2</c:v>
                </c:pt>
                <c:pt idx="86">
                  <c:v>-3.0239999999998407E-2</c:v>
                </c:pt>
                <c:pt idx="87">
                  <c:v>-4.1867999999998406E-2</c:v>
                </c:pt>
                <c:pt idx="88">
                  <c:v>-5.3495999999998406E-2</c:v>
                </c:pt>
                <c:pt idx="89">
                  <c:v>-6.5123999999998405E-2</c:v>
                </c:pt>
                <c:pt idx="90">
                  <c:v>-7.6751999999998405E-2</c:v>
                </c:pt>
                <c:pt idx="91">
                  <c:v>-8.8379999999998404E-2</c:v>
                </c:pt>
                <c:pt idx="92">
                  <c:v>-0.1000079999999984</c:v>
                </c:pt>
                <c:pt idx="93">
                  <c:v>-0.1116359999999984</c:v>
                </c:pt>
                <c:pt idx="94">
                  <c:v>-0.1232639999999984</c:v>
                </c:pt>
                <c:pt idx="95">
                  <c:v>-0.11999999999999966</c:v>
                </c:pt>
                <c:pt idx="96">
                  <c:v>-0.11999999999999966</c:v>
                </c:pt>
                <c:pt idx="97">
                  <c:v>-0.11999999999999966</c:v>
                </c:pt>
                <c:pt idx="98">
                  <c:v>-0.11999999999999966</c:v>
                </c:pt>
                <c:pt idx="99">
                  <c:v>-0.11999999999999966</c:v>
                </c:pt>
                <c:pt idx="100">
                  <c:v>-0.11999999999999966</c:v>
                </c:pt>
                <c:pt idx="101">
                  <c:v>-0.11999999999999966</c:v>
                </c:pt>
                <c:pt idx="102">
                  <c:v>-0.11999999999999966</c:v>
                </c:pt>
                <c:pt idx="103">
                  <c:v>-0.11999999999999966</c:v>
                </c:pt>
                <c:pt idx="104">
                  <c:v>-0.11999999999999966</c:v>
                </c:pt>
                <c:pt idx="105">
                  <c:v>-0.11999999999999966</c:v>
                </c:pt>
                <c:pt idx="106">
                  <c:v>-0.11999999999999966</c:v>
                </c:pt>
                <c:pt idx="107">
                  <c:v>-0.11999999999999966</c:v>
                </c:pt>
                <c:pt idx="108">
                  <c:v>-0.11999999999999966</c:v>
                </c:pt>
                <c:pt idx="109">
                  <c:v>-0.11999999999999966</c:v>
                </c:pt>
                <c:pt idx="110">
                  <c:v>-0.11999999999999966</c:v>
                </c:pt>
                <c:pt idx="111">
                  <c:v>-0.11999999999999966</c:v>
                </c:pt>
                <c:pt idx="112">
                  <c:v>-0.11999999999999966</c:v>
                </c:pt>
                <c:pt idx="113">
                  <c:v>-0.11999999999999966</c:v>
                </c:pt>
                <c:pt idx="114">
                  <c:v>-0.11999999999999966</c:v>
                </c:pt>
                <c:pt idx="115">
                  <c:v>-0.11999999999999966</c:v>
                </c:pt>
                <c:pt idx="116">
                  <c:v>-0.11999999999999966</c:v>
                </c:pt>
                <c:pt idx="117">
                  <c:v>-0.11999999999999966</c:v>
                </c:pt>
                <c:pt idx="118">
                  <c:v>-0.11999999999999966</c:v>
                </c:pt>
                <c:pt idx="119">
                  <c:v>-0.11999999999999966</c:v>
                </c:pt>
                <c:pt idx="120">
                  <c:v>-0.11999999999999966</c:v>
                </c:pt>
                <c:pt idx="121">
                  <c:v>-0.11999999999999966</c:v>
                </c:pt>
                <c:pt idx="122">
                  <c:v>-0.11999999999999966</c:v>
                </c:pt>
                <c:pt idx="123">
                  <c:v>-0.11999999999999966</c:v>
                </c:pt>
                <c:pt idx="124">
                  <c:v>-0.11999999999999966</c:v>
                </c:pt>
                <c:pt idx="125">
                  <c:v>-0.11999999999999966</c:v>
                </c:pt>
                <c:pt idx="126">
                  <c:v>-0.11999999999999966</c:v>
                </c:pt>
                <c:pt idx="127">
                  <c:v>-0.11999999999999966</c:v>
                </c:pt>
                <c:pt idx="128">
                  <c:v>-0.11999999999999966</c:v>
                </c:pt>
                <c:pt idx="129">
                  <c:v>-0.11999999999999966</c:v>
                </c:pt>
                <c:pt idx="130">
                  <c:v>-0.11999999999999966</c:v>
                </c:pt>
                <c:pt idx="131">
                  <c:v>-0.11999999999999966</c:v>
                </c:pt>
                <c:pt idx="132">
                  <c:v>-0.11999999999999966</c:v>
                </c:pt>
                <c:pt idx="133">
                  <c:v>-0.11999999999999966</c:v>
                </c:pt>
                <c:pt idx="134">
                  <c:v>-0.11999999999999966</c:v>
                </c:pt>
                <c:pt idx="135">
                  <c:v>-0.11999999999999966</c:v>
                </c:pt>
                <c:pt idx="136">
                  <c:v>-0.11999999999999966</c:v>
                </c:pt>
                <c:pt idx="137">
                  <c:v>-0.11999999999999966</c:v>
                </c:pt>
                <c:pt idx="138">
                  <c:v>-0.11999999999999966</c:v>
                </c:pt>
                <c:pt idx="139">
                  <c:v>-0.11999999999999966</c:v>
                </c:pt>
                <c:pt idx="140">
                  <c:v>-0.11999999999999966</c:v>
                </c:pt>
                <c:pt idx="141">
                  <c:v>-0.11999999999999966</c:v>
                </c:pt>
                <c:pt idx="142">
                  <c:v>-0.11999999999999966</c:v>
                </c:pt>
                <c:pt idx="143">
                  <c:v>-0.11999999999999966</c:v>
                </c:pt>
                <c:pt idx="144">
                  <c:v>-0.11999999999999966</c:v>
                </c:pt>
                <c:pt idx="145">
                  <c:v>-0.11999999999999966</c:v>
                </c:pt>
                <c:pt idx="146">
                  <c:v>0.16000000000000014</c:v>
                </c:pt>
                <c:pt idx="147">
                  <c:v>0.16000000000000014</c:v>
                </c:pt>
                <c:pt idx="148">
                  <c:v>0.16000000000000014</c:v>
                </c:pt>
                <c:pt idx="149">
                  <c:v>0.16000000000000014</c:v>
                </c:pt>
                <c:pt idx="150">
                  <c:v>0.16000000000000014</c:v>
                </c:pt>
                <c:pt idx="151">
                  <c:v>0.16000000000000014</c:v>
                </c:pt>
                <c:pt idx="152">
                  <c:v>0.16000000000000014</c:v>
                </c:pt>
                <c:pt idx="153">
                  <c:v>0.16000000000000014</c:v>
                </c:pt>
                <c:pt idx="154">
                  <c:v>0.16000000000000014</c:v>
                </c:pt>
                <c:pt idx="155">
                  <c:v>0.83000000000000007</c:v>
                </c:pt>
                <c:pt idx="156">
                  <c:v>0.81500000000000017</c:v>
                </c:pt>
                <c:pt idx="157">
                  <c:v>0.80000000000000027</c:v>
                </c:pt>
                <c:pt idx="158">
                  <c:v>0.78500000000000014</c:v>
                </c:pt>
                <c:pt idx="159">
                  <c:v>0.77000000000000024</c:v>
                </c:pt>
                <c:pt idx="160">
                  <c:v>0.75500000000000012</c:v>
                </c:pt>
                <c:pt idx="161">
                  <c:v>0.74000000000000021</c:v>
                </c:pt>
                <c:pt idx="162">
                  <c:v>0.72500000000000009</c:v>
                </c:pt>
                <c:pt idx="163">
                  <c:v>0.71000000000000019</c:v>
                </c:pt>
                <c:pt idx="164">
                  <c:v>0.69500000000000028</c:v>
                </c:pt>
                <c:pt idx="165">
                  <c:v>0.68000000000000016</c:v>
                </c:pt>
                <c:pt idx="166">
                  <c:v>0.66500000000000026</c:v>
                </c:pt>
                <c:pt idx="167">
                  <c:v>0.65000000000000013</c:v>
                </c:pt>
                <c:pt idx="168">
                  <c:v>0.63500000000000023</c:v>
                </c:pt>
                <c:pt idx="169">
                  <c:v>0.62000000000000011</c:v>
                </c:pt>
                <c:pt idx="170">
                  <c:v>0.6050000000000002</c:v>
                </c:pt>
                <c:pt idx="171">
                  <c:v>0.59000000000000008</c:v>
                </c:pt>
                <c:pt idx="172">
                  <c:v>0.57500000000000018</c:v>
                </c:pt>
                <c:pt idx="173">
                  <c:v>0.56000000000000028</c:v>
                </c:pt>
                <c:pt idx="174">
                  <c:v>0.54500000000000015</c:v>
                </c:pt>
                <c:pt idx="175">
                  <c:v>0.53000000000000025</c:v>
                </c:pt>
                <c:pt idx="176">
                  <c:v>0.51500000000000012</c:v>
                </c:pt>
                <c:pt idx="177">
                  <c:v>0.50000000000000022</c:v>
                </c:pt>
                <c:pt idx="178">
                  <c:v>0.4850000000000001</c:v>
                </c:pt>
                <c:pt idx="179">
                  <c:v>0.4700000000000002</c:v>
                </c:pt>
                <c:pt idx="180">
                  <c:v>0.45500000000000007</c:v>
                </c:pt>
                <c:pt idx="181">
                  <c:v>0.44000000000000017</c:v>
                </c:pt>
                <c:pt idx="182">
                  <c:v>0.42500000000000027</c:v>
                </c:pt>
                <c:pt idx="183">
                  <c:v>0.41000000000000014</c:v>
                </c:pt>
                <c:pt idx="184">
                  <c:v>0.39500000000000024</c:v>
                </c:pt>
                <c:pt idx="185">
                  <c:v>0.38000000000000012</c:v>
                </c:pt>
                <c:pt idx="186">
                  <c:v>0.36500000000000021</c:v>
                </c:pt>
                <c:pt idx="187">
                  <c:v>0.35000000000000009</c:v>
                </c:pt>
                <c:pt idx="188">
                  <c:v>0.33500000000000019</c:v>
                </c:pt>
                <c:pt idx="189">
                  <c:v>0.32000000000000028</c:v>
                </c:pt>
                <c:pt idx="190">
                  <c:v>0.30500000000000016</c:v>
                </c:pt>
                <c:pt idx="191">
                  <c:v>0.29000000000000026</c:v>
                </c:pt>
                <c:pt idx="192">
                  <c:v>0.27500000000000013</c:v>
                </c:pt>
                <c:pt idx="193">
                  <c:v>0.26000000000000023</c:v>
                </c:pt>
                <c:pt idx="194">
                  <c:v>0.24500000000000011</c:v>
                </c:pt>
                <c:pt idx="195">
                  <c:v>0.2300000000000002</c:v>
                </c:pt>
                <c:pt idx="196">
                  <c:v>0.21500000000000008</c:v>
                </c:pt>
                <c:pt idx="197">
                  <c:v>0.20000000000000018</c:v>
                </c:pt>
                <c:pt idx="198">
                  <c:v>0.18500000000000005</c:v>
                </c:pt>
                <c:pt idx="199">
                  <c:v>0.17000000000000037</c:v>
                </c:pt>
                <c:pt idx="200">
                  <c:v>0.15500000000000025</c:v>
                </c:pt>
                <c:pt idx="201">
                  <c:v>0.14000000000000012</c:v>
                </c:pt>
                <c:pt idx="202">
                  <c:v>0.125</c:v>
                </c:pt>
                <c:pt idx="203">
                  <c:v>0.11000000000000032</c:v>
                </c:pt>
                <c:pt idx="204">
                  <c:v>9.5000000000000195E-2</c:v>
                </c:pt>
                <c:pt idx="205">
                  <c:v>8.0000000000000071E-2</c:v>
                </c:pt>
                <c:pt idx="206">
                  <c:v>6.5000000000000391E-2</c:v>
                </c:pt>
                <c:pt idx="207">
                  <c:v>5.0000000000000266E-2</c:v>
                </c:pt>
                <c:pt idx="208">
                  <c:v>3.5000000000000142E-2</c:v>
                </c:pt>
                <c:pt idx="209">
                  <c:v>2.0000000000000018E-2</c:v>
                </c:pt>
                <c:pt idx="210">
                  <c:v>5.0000000000003375E-3</c:v>
                </c:pt>
                <c:pt idx="211">
                  <c:v>-9.9999999999997868E-3</c:v>
                </c:pt>
                <c:pt idx="212">
                  <c:v>-2.4999999999999911E-2</c:v>
                </c:pt>
                <c:pt idx="213">
                  <c:v>-4.0000000000000036E-2</c:v>
                </c:pt>
                <c:pt idx="214">
                  <c:v>-5.4999999999999716E-2</c:v>
                </c:pt>
                <c:pt idx="215">
                  <c:v>-6.999999999999984E-2</c:v>
                </c:pt>
                <c:pt idx="216">
                  <c:v>-8.4999999999999964E-2</c:v>
                </c:pt>
                <c:pt idx="217">
                  <c:v>-9.9999999999999645E-2</c:v>
                </c:pt>
                <c:pt idx="218">
                  <c:v>-0.11499999999999977</c:v>
                </c:pt>
                <c:pt idx="219">
                  <c:v>-0.12999999999999989</c:v>
                </c:pt>
                <c:pt idx="220">
                  <c:v>-0.14500000000000002</c:v>
                </c:pt>
                <c:pt idx="221">
                  <c:v>-0.1599999999999997</c:v>
                </c:pt>
                <c:pt idx="222">
                  <c:v>-0.17499999999999982</c:v>
                </c:pt>
                <c:pt idx="223">
                  <c:v>-0.18999999999999995</c:v>
                </c:pt>
                <c:pt idx="224">
                  <c:v>-0.20499999999999963</c:v>
                </c:pt>
                <c:pt idx="225">
                  <c:v>-0.21999999999999975</c:v>
                </c:pt>
                <c:pt idx="226">
                  <c:v>-0.23499999999999988</c:v>
                </c:pt>
                <c:pt idx="227">
                  <c:v>-0.25</c:v>
                </c:pt>
                <c:pt idx="228">
                  <c:v>-0.26499999999999968</c:v>
                </c:pt>
                <c:pt idx="229">
                  <c:v>-0.2799999999999998</c:v>
                </c:pt>
                <c:pt idx="230">
                  <c:v>-0.29499999999999993</c:v>
                </c:pt>
                <c:pt idx="231">
                  <c:v>-0.30999999999999961</c:v>
                </c:pt>
                <c:pt idx="232">
                  <c:v>-0.32499999999999973</c:v>
                </c:pt>
                <c:pt idx="233">
                  <c:v>-0.33999999999999986</c:v>
                </c:pt>
                <c:pt idx="234">
                  <c:v>-0.35499999999999998</c:v>
                </c:pt>
                <c:pt idx="235">
                  <c:v>-0.36999999999999966</c:v>
                </c:pt>
                <c:pt idx="236">
                  <c:v>-0.38499999999999979</c:v>
                </c:pt>
                <c:pt idx="237">
                  <c:v>-0.39999999999999991</c:v>
                </c:pt>
              </c:numCache>
            </c:numRef>
          </c:yVal>
          <c:smooth val="0"/>
          <c:extLst>
            <c:ext xmlns:c16="http://schemas.microsoft.com/office/drawing/2014/chart" uri="{C3380CC4-5D6E-409C-BE32-E72D297353CC}">
              <c16:uniqueId val="{00000000-C141-44C5-A7CB-1725FC769574}"/>
            </c:ext>
          </c:extLst>
        </c:ser>
        <c:ser>
          <c:idx val="1"/>
          <c:order val="1"/>
          <c:tx>
            <c:v>2013 HLS</c:v>
          </c:tx>
          <c:marker>
            <c:symbol val="picture"/>
            <c:spPr>
              <a:blipFill>
                <a:blip xmlns:r="http://schemas.openxmlformats.org/officeDocument/2006/relationships" r:embed="rId1"/>
                <a:stretch>
                  <a:fillRect/>
                </a:stretch>
              </a:blipFill>
              <a:ln w="25400">
                <a:noFill/>
              </a:ln>
              <a:effectLst/>
            </c:spPr>
          </c:marker>
          <c:xVal>
            <c:numRef>
              <c:f>[3]Sheet1!$A$2:$A$7</c:f>
              <c:numCache>
                <c:formatCode>General</c:formatCode>
                <c:ptCount val="6"/>
                <c:pt idx="0">
                  <c:v>2013</c:v>
                </c:pt>
                <c:pt idx="1">
                  <c:v>2012</c:v>
                </c:pt>
                <c:pt idx="2">
                  <c:v>2011</c:v>
                </c:pt>
                <c:pt idx="3">
                  <c:v>2010</c:v>
                </c:pt>
                <c:pt idx="4">
                  <c:v>2009</c:v>
                </c:pt>
                <c:pt idx="5">
                  <c:v>2008</c:v>
                </c:pt>
              </c:numCache>
            </c:numRef>
          </c:xVal>
          <c:yVal>
            <c:numRef>
              <c:f>[3]Sheet1!$H$2:$H$7</c:f>
              <c:numCache>
                <c:formatCode>General</c:formatCode>
                <c:ptCount val="6"/>
                <c:pt idx="0">
                  <c:v>-0.29000000000000004</c:v>
                </c:pt>
                <c:pt idx="1">
                  <c:v>-0.29000000000000004</c:v>
                </c:pt>
                <c:pt idx="2">
                  <c:v>-0.29000000000000004</c:v>
                </c:pt>
                <c:pt idx="3">
                  <c:v>-0.29000000000000004</c:v>
                </c:pt>
                <c:pt idx="4">
                  <c:v>-0.29000000000000004</c:v>
                </c:pt>
                <c:pt idx="5">
                  <c:v>-0.29000000000000004</c:v>
                </c:pt>
              </c:numCache>
            </c:numRef>
          </c:yVal>
          <c:smooth val="0"/>
          <c:extLst>
            <c:ext xmlns:c16="http://schemas.microsoft.com/office/drawing/2014/chart" uri="{C3380CC4-5D6E-409C-BE32-E72D297353CC}">
              <c16:uniqueId val="{00000001-C141-44C5-A7CB-1725FC769574}"/>
            </c:ext>
          </c:extLst>
        </c:ser>
        <c:ser>
          <c:idx val="2"/>
          <c:order val="2"/>
          <c:tx>
            <c:v>2007 HLS</c:v>
          </c:tx>
          <c:spPr>
            <a:ln w="19050" cap="rnd">
              <a:solidFill>
                <a:srgbClr val="92D050"/>
              </a:solidFill>
              <a:round/>
            </a:ln>
            <a:effectLst/>
          </c:spPr>
          <c:marker>
            <c:symbol val="circle"/>
            <c:size val="9"/>
            <c:spPr>
              <a:solidFill>
                <a:srgbClr val="00B050"/>
              </a:solidFill>
              <a:ln w="9525">
                <a:solidFill>
                  <a:schemeClr val="accent3"/>
                </a:solidFill>
              </a:ln>
              <a:effectLst/>
            </c:spPr>
          </c:marker>
          <c:xVal>
            <c:numRef>
              <c:f>[3]Sheet1!$A$8</c:f>
              <c:numCache>
                <c:formatCode>General</c:formatCode>
                <c:ptCount val="1"/>
                <c:pt idx="0">
                  <c:v>2007</c:v>
                </c:pt>
              </c:numCache>
            </c:numRef>
          </c:xVal>
          <c:yVal>
            <c:numRef>
              <c:f>[3]Sheet1!$I$8</c:f>
              <c:numCache>
                <c:formatCode>General</c:formatCode>
                <c:ptCount val="1"/>
                <c:pt idx="0">
                  <c:v>0.96</c:v>
                </c:pt>
              </c:numCache>
            </c:numRef>
          </c:yVal>
          <c:smooth val="0"/>
          <c:extLst>
            <c:ext xmlns:c16="http://schemas.microsoft.com/office/drawing/2014/chart" uri="{C3380CC4-5D6E-409C-BE32-E72D297353CC}">
              <c16:uniqueId val="{00000002-C141-44C5-A7CB-1725FC769574}"/>
            </c:ext>
          </c:extLst>
        </c:ser>
        <c:dLbls>
          <c:showLegendKey val="0"/>
          <c:showVal val="0"/>
          <c:showCatName val="0"/>
          <c:showSerName val="0"/>
          <c:showPercent val="0"/>
          <c:showBubbleSize val="0"/>
        </c:dLbls>
        <c:axId val="458840152"/>
        <c:axId val="458840544"/>
      </c:scatterChart>
      <c:valAx>
        <c:axId val="458840152"/>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50971179502598496"/>
              <c:y val="0.92813986557169614"/>
            </c:manualLayout>
          </c:layout>
          <c:overlay val="0"/>
          <c:spPr>
            <a:noFill/>
            <a:ln>
              <a:noFill/>
            </a:ln>
            <a:effectLst/>
          </c:sp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58840544"/>
        <c:crosses val="autoZero"/>
        <c:crossBetween val="midCat"/>
        <c:majorUnit val="10"/>
        <c:minorUnit val="5"/>
      </c:valAx>
      <c:valAx>
        <c:axId val="458840544"/>
        <c:scaling>
          <c:orientation val="minMax"/>
          <c:max val="1.1000000000000001"/>
          <c:min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Leveled Elevations (m) (Arbitrary Scale)</a:t>
                </a:r>
              </a:p>
            </c:rich>
          </c:tx>
          <c:layout>
            <c:manualLayout>
              <c:xMode val="edge"/>
              <c:yMode val="edge"/>
              <c:x val="7.6851986460777705E-2"/>
              <c:y val="0.19783110643389146"/>
            </c:manualLayout>
          </c:layout>
          <c:overlay val="0"/>
          <c:spPr>
            <a:noFill/>
            <a:ln>
              <a:noFill/>
            </a:ln>
            <a:effectLst/>
          </c:spPr>
        </c:title>
        <c:numFmt formatCode="#,##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58840152"/>
        <c:crossesAt val="1770"/>
        <c:crossBetween val="midCat"/>
        <c:majorUnit val="0.2"/>
      </c:valAx>
      <c:spPr>
        <a:noFill/>
        <a:ln>
          <a:solidFill>
            <a:srgbClr val="92D050"/>
          </a:solidFill>
        </a:ln>
        <a:effectLst/>
      </c:spPr>
    </c:plotArea>
    <c:legend>
      <c:legendPos val="l"/>
      <c:layout>
        <c:manualLayout>
          <c:xMode val="edge"/>
          <c:yMode val="edge"/>
          <c:x val="0.16481479078232855"/>
          <c:y val="0.20892238112240744"/>
          <c:w val="0.15437093112118239"/>
          <c:h val="0.161098979572660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13KM-N</a:t>
            </a:r>
          </a:p>
        </c:rich>
      </c:tx>
      <c:layout>
        <c:manualLayout>
          <c:xMode val="edge"/>
          <c:yMode val="edge"/>
          <c:x val="0.4518877889921762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108390691929581E-2"/>
          <c:y val="8.5254811898512681E-2"/>
          <c:w val="0.88600378441066963"/>
          <c:h val="0.66119531933508302"/>
        </c:manualLayout>
      </c:layout>
      <c:scatterChart>
        <c:scatterStyle val="lineMarker"/>
        <c:varyColors val="0"/>
        <c:ser>
          <c:idx val="0"/>
          <c:order val="0"/>
          <c:spPr>
            <a:ln w="44450" cap="rnd">
              <a:solidFill>
                <a:schemeClr val="accent1"/>
              </a:solidFill>
              <a:round/>
            </a:ln>
            <a:effectLst/>
          </c:spPr>
          <c:marker>
            <c:symbol val="none"/>
          </c:marker>
          <c:xVal>
            <c:numRef>
              <c:f>'12KolomaliN'!$A$2:$A$245</c:f>
              <c:numCache>
                <c:formatCode>0</c:formatCode>
                <c:ptCount val="24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numCache>
            </c:numRef>
          </c:xVal>
          <c:yVal>
            <c:numRef>
              <c:f>'12KolomaliN'!$E$2:$E$245</c:f>
              <c:numCache>
                <c:formatCode>General</c:formatCode>
                <c:ptCount val="244"/>
                <c:pt idx="2">
                  <c:v>0</c:v>
                </c:pt>
                <c:pt idx="3">
                  <c:v>0</c:v>
                </c:pt>
                <c:pt idx="4">
                  <c:v>0</c:v>
                </c:pt>
                <c:pt idx="5">
                  <c:v>0</c:v>
                </c:pt>
                <c:pt idx="6">
                  <c:v>0.89000000000000012</c:v>
                </c:pt>
                <c:pt idx="7">
                  <c:v>0.87900000000000023</c:v>
                </c:pt>
                <c:pt idx="8">
                  <c:v>0.86800000000000033</c:v>
                </c:pt>
                <c:pt idx="9">
                  <c:v>0.85700000000000043</c:v>
                </c:pt>
                <c:pt idx="10">
                  <c:v>0.84600000000000031</c:v>
                </c:pt>
                <c:pt idx="11">
                  <c:v>0.83500000000000041</c:v>
                </c:pt>
                <c:pt idx="12">
                  <c:v>0.82400000000000051</c:v>
                </c:pt>
                <c:pt idx="13">
                  <c:v>0.81300000000000061</c:v>
                </c:pt>
                <c:pt idx="14">
                  <c:v>0.80200000000000071</c:v>
                </c:pt>
                <c:pt idx="15">
                  <c:v>0.79100000000000059</c:v>
                </c:pt>
                <c:pt idx="16">
                  <c:v>0.78000000000000069</c:v>
                </c:pt>
                <c:pt idx="17">
                  <c:v>0.76900000000000079</c:v>
                </c:pt>
                <c:pt idx="18">
                  <c:v>0.7580000000000009</c:v>
                </c:pt>
                <c:pt idx="19">
                  <c:v>0.747000000000001</c:v>
                </c:pt>
                <c:pt idx="20">
                  <c:v>0.73600000000000088</c:v>
                </c:pt>
                <c:pt idx="21">
                  <c:v>0.72500000000000098</c:v>
                </c:pt>
                <c:pt idx="22">
                  <c:v>0.71400000000000108</c:v>
                </c:pt>
                <c:pt idx="23">
                  <c:v>0.70300000000000118</c:v>
                </c:pt>
                <c:pt idx="24">
                  <c:v>0.69200000000000128</c:v>
                </c:pt>
                <c:pt idx="25">
                  <c:v>0.68100000000000116</c:v>
                </c:pt>
                <c:pt idx="26">
                  <c:v>0.67000000000000126</c:v>
                </c:pt>
                <c:pt idx="27">
                  <c:v>0.65900000000000136</c:v>
                </c:pt>
                <c:pt idx="28">
                  <c:v>0.64800000000000146</c:v>
                </c:pt>
                <c:pt idx="29">
                  <c:v>0.63700000000000156</c:v>
                </c:pt>
                <c:pt idx="30">
                  <c:v>0.62600000000000144</c:v>
                </c:pt>
                <c:pt idx="31">
                  <c:v>0.61500000000000155</c:v>
                </c:pt>
                <c:pt idx="32">
                  <c:v>0.60400000000000165</c:v>
                </c:pt>
                <c:pt idx="33">
                  <c:v>0.59300000000000175</c:v>
                </c:pt>
                <c:pt idx="34">
                  <c:v>0.58200000000000185</c:v>
                </c:pt>
                <c:pt idx="35">
                  <c:v>0.57100000000000173</c:v>
                </c:pt>
                <c:pt idx="36">
                  <c:v>0.56000000000000183</c:v>
                </c:pt>
                <c:pt idx="37">
                  <c:v>0.54900000000000193</c:v>
                </c:pt>
                <c:pt idx="38">
                  <c:v>0.53800000000000203</c:v>
                </c:pt>
                <c:pt idx="39">
                  <c:v>0.52700000000000213</c:v>
                </c:pt>
                <c:pt idx="40">
                  <c:v>0.51600000000000201</c:v>
                </c:pt>
                <c:pt idx="41">
                  <c:v>0.50500000000000211</c:v>
                </c:pt>
                <c:pt idx="42">
                  <c:v>0.49400000000000222</c:v>
                </c:pt>
                <c:pt idx="43">
                  <c:v>0.48300000000000232</c:v>
                </c:pt>
                <c:pt idx="44">
                  <c:v>0.47200000000000242</c:v>
                </c:pt>
                <c:pt idx="45">
                  <c:v>0.4610000000000023</c:v>
                </c:pt>
                <c:pt idx="46">
                  <c:v>0.4500000000000024</c:v>
                </c:pt>
                <c:pt idx="47">
                  <c:v>0.4390000000000025</c:v>
                </c:pt>
                <c:pt idx="48">
                  <c:v>0.4280000000000026</c:v>
                </c:pt>
                <c:pt idx="49">
                  <c:v>0.4170000000000027</c:v>
                </c:pt>
                <c:pt idx="50">
                  <c:v>0.40600000000000258</c:v>
                </c:pt>
                <c:pt idx="51">
                  <c:v>0.39500000000000268</c:v>
                </c:pt>
                <c:pt idx="52">
                  <c:v>0.38400000000000278</c:v>
                </c:pt>
                <c:pt idx="53">
                  <c:v>0.37300000000000288</c:v>
                </c:pt>
                <c:pt idx="54">
                  <c:v>0.36200000000000299</c:v>
                </c:pt>
                <c:pt idx="55">
                  <c:v>0.35100000000000287</c:v>
                </c:pt>
                <c:pt idx="56">
                  <c:v>0.34000000000000297</c:v>
                </c:pt>
                <c:pt idx="57">
                  <c:v>0.32900000000000307</c:v>
                </c:pt>
                <c:pt idx="58">
                  <c:v>0.31800000000000317</c:v>
                </c:pt>
                <c:pt idx="59">
                  <c:v>0.30700000000000327</c:v>
                </c:pt>
                <c:pt idx="60">
                  <c:v>0.29600000000000315</c:v>
                </c:pt>
                <c:pt idx="61">
                  <c:v>0.28500000000000325</c:v>
                </c:pt>
                <c:pt idx="62">
                  <c:v>0.27400000000000335</c:v>
                </c:pt>
                <c:pt idx="63">
                  <c:v>0.26300000000000345</c:v>
                </c:pt>
                <c:pt idx="64">
                  <c:v>0.25200000000000355</c:v>
                </c:pt>
                <c:pt idx="65">
                  <c:v>0.24100000000000343</c:v>
                </c:pt>
                <c:pt idx="66">
                  <c:v>0.23000000000000353</c:v>
                </c:pt>
                <c:pt idx="67">
                  <c:v>0.21900000000000364</c:v>
                </c:pt>
                <c:pt idx="68">
                  <c:v>0.20800000000000374</c:v>
                </c:pt>
                <c:pt idx="69">
                  <c:v>0.19700000000000362</c:v>
                </c:pt>
                <c:pt idx="70">
                  <c:v>0.18600000000000394</c:v>
                </c:pt>
                <c:pt idx="71">
                  <c:v>0.17500000000000382</c:v>
                </c:pt>
                <c:pt idx="72">
                  <c:v>0.16400000000000414</c:v>
                </c:pt>
                <c:pt idx="73">
                  <c:v>0.15300000000000402</c:v>
                </c:pt>
                <c:pt idx="74">
                  <c:v>0.1420000000000039</c:v>
                </c:pt>
                <c:pt idx="75">
                  <c:v>0.13100000000000422</c:v>
                </c:pt>
                <c:pt idx="76">
                  <c:v>0.1200000000000041</c:v>
                </c:pt>
                <c:pt idx="77">
                  <c:v>0.10900000000000443</c:v>
                </c:pt>
                <c:pt idx="78">
                  <c:v>9.8000000000004306E-2</c:v>
                </c:pt>
                <c:pt idx="79">
                  <c:v>8.7000000000004185E-2</c:v>
                </c:pt>
                <c:pt idx="80">
                  <c:v>7.6000000000004508E-2</c:v>
                </c:pt>
                <c:pt idx="81">
                  <c:v>6.5000000000004388E-2</c:v>
                </c:pt>
                <c:pt idx="82">
                  <c:v>5.4000000000004711E-2</c:v>
                </c:pt>
                <c:pt idx="83">
                  <c:v>4.300000000000459E-2</c:v>
                </c:pt>
                <c:pt idx="84">
                  <c:v>3.2000000000004469E-2</c:v>
                </c:pt>
                <c:pt idx="85">
                  <c:v>2.1000000000004793E-2</c:v>
                </c:pt>
                <c:pt idx="86">
                  <c:v>1.0000000000004672E-2</c:v>
                </c:pt>
                <c:pt idx="87">
                  <c:v>-9.9999999999500488E-4</c:v>
                </c:pt>
                <c:pt idx="88">
                  <c:v>-1.1999999999995126E-2</c:v>
                </c:pt>
                <c:pt idx="89">
                  <c:v>-2.2999999999995246E-2</c:v>
                </c:pt>
                <c:pt idx="90">
                  <c:v>-3.3999999999994923E-2</c:v>
                </c:pt>
                <c:pt idx="91">
                  <c:v>-4.4999999999995044E-2</c:v>
                </c:pt>
                <c:pt idx="92">
                  <c:v>-5.5999999999994721E-2</c:v>
                </c:pt>
                <c:pt idx="93">
                  <c:v>-6.6999999999994841E-2</c:v>
                </c:pt>
                <c:pt idx="94">
                  <c:v>-7.7999999999994962E-2</c:v>
                </c:pt>
                <c:pt idx="95">
                  <c:v>-8.8999999999994639E-2</c:v>
                </c:pt>
                <c:pt idx="96">
                  <c:v>-9.999999999999476E-2</c:v>
                </c:pt>
                <c:pt idx="97">
                  <c:v>-0.11099999999999444</c:v>
                </c:pt>
                <c:pt idx="98">
                  <c:v>-0.11999999999999966</c:v>
                </c:pt>
                <c:pt idx="99">
                  <c:v>-0.11999999999999966</c:v>
                </c:pt>
                <c:pt idx="100">
                  <c:v>-0.11999999999999966</c:v>
                </c:pt>
                <c:pt idx="101">
                  <c:v>-0.11999999999999966</c:v>
                </c:pt>
                <c:pt idx="102">
                  <c:v>-0.11999999999999966</c:v>
                </c:pt>
                <c:pt idx="103">
                  <c:v>-0.11999999999999966</c:v>
                </c:pt>
                <c:pt idx="104">
                  <c:v>-0.11999999999999966</c:v>
                </c:pt>
                <c:pt idx="105">
                  <c:v>-0.11999999999999966</c:v>
                </c:pt>
                <c:pt idx="106">
                  <c:v>-0.11999999999999966</c:v>
                </c:pt>
                <c:pt idx="107">
                  <c:v>-0.11999999999999966</c:v>
                </c:pt>
                <c:pt idx="108">
                  <c:v>-0.11999999999999966</c:v>
                </c:pt>
                <c:pt idx="109">
                  <c:v>-0.11999999999999966</c:v>
                </c:pt>
                <c:pt idx="110">
                  <c:v>-0.11999999999999966</c:v>
                </c:pt>
                <c:pt idx="111">
                  <c:v>-0.11999999999999966</c:v>
                </c:pt>
                <c:pt idx="112">
                  <c:v>-0.11999999999999966</c:v>
                </c:pt>
                <c:pt idx="113">
                  <c:v>-0.11999999999999966</c:v>
                </c:pt>
                <c:pt idx="114">
                  <c:v>-0.11999999999999966</c:v>
                </c:pt>
                <c:pt idx="115">
                  <c:v>-0.11999999999999966</c:v>
                </c:pt>
                <c:pt idx="116">
                  <c:v>-0.11999999999999966</c:v>
                </c:pt>
                <c:pt idx="117">
                  <c:v>-0.11999999999999966</c:v>
                </c:pt>
                <c:pt idx="118">
                  <c:v>-0.11999999999999966</c:v>
                </c:pt>
                <c:pt idx="119">
                  <c:v>-0.11999999999999966</c:v>
                </c:pt>
                <c:pt idx="120">
                  <c:v>-0.11999999999999966</c:v>
                </c:pt>
                <c:pt idx="121">
                  <c:v>-0.11999999999999966</c:v>
                </c:pt>
                <c:pt idx="122">
                  <c:v>-0.11999999999999966</c:v>
                </c:pt>
                <c:pt idx="123">
                  <c:v>-0.11999999999999966</c:v>
                </c:pt>
                <c:pt idx="124">
                  <c:v>-0.11999999999999966</c:v>
                </c:pt>
                <c:pt idx="125">
                  <c:v>-0.11999999999999966</c:v>
                </c:pt>
                <c:pt idx="126">
                  <c:v>-0.11999999999999966</c:v>
                </c:pt>
                <c:pt idx="127">
                  <c:v>-0.11999999999999966</c:v>
                </c:pt>
                <c:pt idx="128">
                  <c:v>-0.11999999999999966</c:v>
                </c:pt>
                <c:pt idx="129">
                  <c:v>-0.11999999999999966</c:v>
                </c:pt>
                <c:pt idx="130">
                  <c:v>-0.11999999999999966</c:v>
                </c:pt>
                <c:pt idx="131">
                  <c:v>-0.11999999999999966</c:v>
                </c:pt>
                <c:pt idx="132">
                  <c:v>-0.11999999999999966</c:v>
                </c:pt>
                <c:pt idx="133">
                  <c:v>-0.11999999999999966</c:v>
                </c:pt>
                <c:pt idx="134">
                  <c:v>-0.11999999999999966</c:v>
                </c:pt>
                <c:pt idx="135">
                  <c:v>-0.11999999999999966</c:v>
                </c:pt>
                <c:pt idx="136">
                  <c:v>-0.11999999999999966</c:v>
                </c:pt>
                <c:pt idx="137">
                  <c:v>-0.11999999999999966</c:v>
                </c:pt>
                <c:pt idx="138">
                  <c:v>-0.11999999999999966</c:v>
                </c:pt>
                <c:pt idx="139">
                  <c:v>-0.11999999999999966</c:v>
                </c:pt>
                <c:pt idx="140">
                  <c:v>-0.11999999999999966</c:v>
                </c:pt>
                <c:pt idx="141">
                  <c:v>-0.11999999999999966</c:v>
                </c:pt>
                <c:pt idx="142">
                  <c:v>-0.11999999999999966</c:v>
                </c:pt>
                <c:pt idx="143">
                  <c:v>-0.11999999999999966</c:v>
                </c:pt>
                <c:pt idx="144">
                  <c:v>-0.11999999999999966</c:v>
                </c:pt>
                <c:pt idx="145">
                  <c:v>-0.11999999999999966</c:v>
                </c:pt>
                <c:pt idx="146">
                  <c:v>0.16000000000000014</c:v>
                </c:pt>
                <c:pt idx="147">
                  <c:v>0.16000000000000014</c:v>
                </c:pt>
                <c:pt idx="148">
                  <c:v>0.16000000000000014</c:v>
                </c:pt>
                <c:pt idx="149">
                  <c:v>0.16000000000000014</c:v>
                </c:pt>
                <c:pt idx="150">
                  <c:v>0.16000000000000014</c:v>
                </c:pt>
                <c:pt idx="151">
                  <c:v>0.16000000000000014</c:v>
                </c:pt>
                <c:pt idx="152">
                  <c:v>0.16000000000000014</c:v>
                </c:pt>
                <c:pt idx="153">
                  <c:v>0.16000000000000014</c:v>
                </c:pt>
                <c:pt idx="154">
                  <c:v>0.16000000000000014</c:v>
                </c:pt>
                <c:pt idx="155">
                  <c:v>0.83000000000000007</c:v>
                </c:pt>
                <c:pt idx="156">
                  <c:v>0.81900000000000017</c:v>
                </c:pt>
                <c:pt idx="157">
                  <c:v>0.80800000000000027</c:v>
                </c:pt>
                <c:pt idx="158">
                  <c:v>0.79700000000000037</c:v>
                </c:pt>
                <c:pt idx="159">
                  <c:v>0.78600000000000048</c:v>
                </c:pt>
                <c:pt idx="160">
                  <c:v>0.77500000000000036</c:v>
                </c:pt>
                <c:pt idx="161">
                  <c:v>0.76400000000000046</c:v>
                </c:pt>
                <c:pt idx="162">
                  <c:v>0.75300000000000056</c:v>
                </c:pt>
                <c:pt idx="163">
                  <c:v>0.74200000000000066</c:v>
                </c:pt>
                <c:pt idx="164">
                  <c:v>0.73100000000000076</c:v>
                </c:pt>
                <c:pt idx="165">
                  <c:v>0.72000000000000064</c:v>
                </c:pt>
                <c:pt idx="166">
                  <c:v>0.70900000000000074</c:v>
                </c:pt>
                <c:pt idx="167">
                  <c:v>0.69800000000000084</c:v>
                </c:pt>
                <c:pt idx="168">
                  <c:v>0.68700000000000094</c:v>
                </c:pt>
                <c:pt idx="169">
                  <c:v>0.67600000000000104</c:v>
                </c:pt>
                <c:pt idx="170">
                  <c:v>0.66500000000000092</c:v>
                </c:pt>
                <c:pt idx="171">
                  <c:v>0.65400000000000102</c:v>
                </c:pt>
                <c:pt idx="172">
                  <c:v>0.64300000000000113</c:v>
                </c:pt>
                <c:pt idx="173">
                  <c:v>0.63200000000000123</c:v>
                </c:pt>
                <c:pt idx="174">
                  <c:v>0.62100000000000133</c:v>
                </c:pt>
                <c:pt idx="175">
                  <c:v>0.61000000000000121</c:v>
                </c:pt>
                <c:pt idx="176">
                  <c:v>0.59900000000000131</c:v>
                </c:pt>
                <c:pt idx="177">
                  <c:v>0.58800000000000141</c:v>
                </c:pt>
                <c:pt idx="178">
                  <c:v>0.57700000000000151</c:v>
                </c:pt>
                <c:pt idx="179">
                  <c:v>0.56600000000000161</c:v>
                </c:pt>
                <c:pt idx="180">
                  <c:v>0.55500000000000149</c:v>
                </c:pt>
                <c:pt idx="181">
                  <c:v>0.54400000000000159</c:v>
                </c:pt>
                <c:pt idx="182">
                  <c:v>0.53300000000000169</c:v>
                </c:pt>
                <c:pt idx="183">
                  <c:v>0.5220000000000018</c:v>
                </c:pt>
                <c:pt idx="184">
                  <c:v>0.5110000000000019</c:v>
                </c:pt>
                <c:pt idx="185">
                  <c:v>0.50000000000000178</c:v>
                </c:pt>
                <c:pt idx="186">
                  <c:v>0.48900000000000188</c:v>
                </c:pt>
                <c:pt idx="187">
                  <c:v>0.47800000000000198</c:v>
                </c:pt>
                <c:pt idx="188">
                  <c:v>0.46700000000000208</c:v>
                </c:pt>
                <c:pt idx="189">
                  <c:v>0.45600000000000218</c:v>
                </c:pt>
                <c:pt idx="190">
                  <c:v>0.44500000000000206</c:v>
                </c:pt>
                <c:pt idx="191">
                  <c:v>0.43400000000000216</c:v>
                </c:pt>
                <c:pt idx="192">
                  <c:v>0.42300000000000226</c:v>
                </c:pt>
                <c:pt idx="193">
                  <c:v>0.41200000000000236</c:v>
                </c:pt>
                <c:pt idx="194">
                  <c:v>0.40100000000000247</c:v>
                </c:pt>
                <c:pt idx="195">
                  <c:v>0.39000000000000234</c:v>
                </c:pt>
                <c:pt idx="196">
                  <c:v>0.37900000000000245</c:v>
                </c:pt>
                <c:pt idx="197">
                  <c:v>0.36800000000000255</c:v>
                </c:pt>
                <c:pt idx="198">
                  <c:v>0.35700000000000265</c:v>
                </c:pt>
                <c:pt idx="199">
                  <c:v>0.34600000000000275</c:v>
                </c:pt>
                <c:pt idx="200">
                  <c:v>0.33500000000000263</c:v>
                </c:pt>
                <c:pt idx="201">
                  <c:v>0.32400000000000273</c:v>
                </c:pt>
                <c:pt idx="202">
                  <c:v>0.31300000000000283</c:v>
                </c:pt>
                <c:pt idx="203">
                  <c:v>0.30200000000000293</c:v>
                </c:pt>
                <c:pt idx="204">
                  <c:v>0.29100000000000303</c:v>
                </c:pt>
                <c:pt idx="205">
                  <c:v>0.28000000000000291</c:v>
                </c:pt>
                <c:pt idx="206">
                  <c:v>0.26900000000000301</c:v>
                </c:pt>
                <c:pt idx="207">
                  <c:v>0.25800000000000312</c:v>
                </c:pt>
                <c:pt idx="208">
                  <c:v>0.24700000000000322</c:v>
                </c:pt>
                <c:pt idx="209">
                  <c:v>0.23600000000000332</c:v>
                </c:pt>
                <c:pt idx="210">
                  <c:v>0.2250000000000032</c:v>
                </c:pt>
                <c:pt idx="211">
                  <c:v>0.2140000000000033</c:v>
                </c:pt>
                <c:pt idx="212">
                  <c:v>0.2030000000000034</c:v>
                </c:pt>
                <c:pt idx="213">
                  <c:v>0.19200000000000328</c:v>
                </c:pt>
                <c:pt idx="214">
                  <c:v>0.1810000000000036</c:v>
                </c:pt>
                <c:pt idx="215">
                  <c:v>0.17000000000000348</c:v>
                </c:pt>
                <c:pt idx="216">
                  <c:v>0.1590000000000038</c:v>
                </c:pt>
                <c:pt idx="217">
                  <c:v>0.14800000000000368</c:v>
                </c:pt>
                <c:pt idx="218">
                  <c:v>0.13700000000000356</c:v>
                </c:pt>
                <c:pt idx="219">
                  <c:v>0.12600000000000389</c:v>
                </c:pt>
                <c:pt idx="220">
                  <c:v>0.11500000000000377</c:v>
                </c:pt>
                <c:pt idx="221">
                  <c:v>0.10400000000000409</c:v>
                </c:pt>
                <c:pt idx="222">
                  <c:v>9.3000000000003968E-2</c:v>
                </c:pt>
                <c:pt idx="223">
                  <c:v>8.2000000000003848E-2</c:v>
                </c:pt>
                <c:pt idx="224">
                  <c:v>7.1000000000004171E-2</c:v>
                </c:pt>
                <c:pt idx="225">
                  <c:v>6.000000000000405E-2</c:v>
                </c:pt>
                <c:pt idx="226">
                  <c:v>4.9000000000004373E-2</c:v>
                </c:pt>
                <c:pt idx="227">
                  <c:v>3.8000000000004253E-2</c:v>
                </c:pt>
                <c:pt idx="228">
                  <c:v>2.7000000000004132E-2</c:v>
                </c:pt>
                <c:pt idx="229">
                  <c:v>1.6000000000004455E-2</c:v>
                </c:pt>
                <c:pt idx="230">
                  <c:v>5.0000000000043343E-3</c:v>
                </c:pt>
                <c:pt idx="231">
                  <c:v>-5.9999999999953424E-3</c:v>
                </c:pt>
                <c:pt idx="232">
                  <c:v>-1.6999999999995463E-2</c:v>
                </c:pt>
                <c:pt idx="233">
                  <c:v>-2.7999999999995584E-2</c:v>
                </c:pt>
                <c:pt idx="234">
                  <c:v>-3.8999999999995261E-2</c:v>
                </c:pt>
                <c:pt idx="235">
                  <c:v>-4.9999999999995381E-2</c:v>
                </c:pt>
                <c:pt idx="236">
                  <c:v>-6.0999999999995058E-2</c:v>
                </c:pt>
                <c:pt idx="237">
                  <c:v>-7.1999999999995179E-2</c:v>
                </c:pt>
                <c:pt idx="238">
                  <c:v>-8.29999999999953E-2</c:v>
                </c:pt>
                <c:pt idx="239">
                  <c:v>-9.3999999999994976E-2</c:v>
                </c:pt>
                <c:pt idx="240">
                  <c:v>-0.1049999999999951</c:v>
                </c:pt>
                <c:pt idx="241">
                  <c:v>-0.11599999999999477</c:v>
                </c:pt>
                <c:pt idx="242">
                  <c:v>-0.12699999999999489</c:v>
                </c:pt>
                <c:pt idx="243">
                  <c:v>-0.13799999999999502</c:v>
                </c:pt>
              </c:numCache>
            </c:numRef>
          </c:yVal>
          <c:smooth val="0"/>
          <c:extLst>
            <c:ext xmlns:c16="http://schemas.microsoft.com/office/drawing/2014/chart" uri="{C3380CC4-5D6E-409C-BE32-E72D297353CC}">
              <c16:uniqueId val="{00000000-44AF-47C3-81D9-7C6444865F1F}"/>
            </c:ext>
          </c:extLst>
        </c:ser>
        <c:dLbls>
          <c:showLegendKey val="0"/>
          <c:showVal val="0"/>
          <c:showCatName val="0"/>
          <c:showSerName val="0"/>
          <c:showPercent val="0"/>
          <c:showBubbleSize val="0"/>
        </c:dLbls>
        <c:axId val="495526568"/>
        <c:axId val="495526960"/>
      </c:scatterChart>
      <c:valAx>
        <c:axId val="495526568"/>
        <c:scaling>
          <c:orientation val="minMax"/>
          <c:max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Year C.E.</a:t>
                </a:r>
              </a:p>
            </c:rich>
          </c:tx>
          <c:layout>
            <c:manualLayout>
              <c:xMode val="edge"/>
              <c:yMode val="edge"/>
              <c:x val="0.49138482860641053"/>
              <c:y val="0.912037037037037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26960"/>
        <c:crossesAt val="-1"/>
        <c:crossBetween val="midCat"/>
        <c:majorUnit val="10"/>
        <c:minorUnit val="5"/>
      </c:valAx>
      <c:valAx>
        <c:axId val="49552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Elevation ALC, m</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26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12NAK-A-H</a:t>
            </a:r>
          </a:p>
        </c:rich>
      </c:tx>
      <c:layout>
        <c:manualLayout>
          <c:xMode val="edge"/>
          <c:yMode val="edge"/>
          <c:x val="0.422678694259105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2497483620483"/>
          <c:y val="9.3009259259259264E-2"/>
          <c:w val="0.82423824068800411"/>
          <c:h val="0.7208876494604841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'12NAK'!$A$4:$A$118</c:f>
              <c:numCache>
                <c:formatCode>0.00</c:formatCode>
                <c:ptCount val="115"/>
                <c:pt idx="0">
                  <c:v>2012.8</c:v>
                </c:pt>
                <c:pt idx="1">
                  <c:v>2012</c:v>
                </c:pt>
                <c:pt idx="2">
                  <c:v>2011</c:v>
                </c:pt>
                <c:pt idx="3">
                  <c:v>2010</c:v>
                </c:pt>
                <c:pt idx="4">
                  <c:v>2009</c:v>
                </c:pt>
                <c:pt idx="5">
                  <c:v>2008</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numCache>
            </c:numRef>
          </c:xVal>
          <c:yVal>
            <c:numRef>
              <c:f>'12NAK'!$E$4:$E$118</c:f>
              <c:numCache>
                <c:formatCode>General</c:formatCode>
                <c:ptCount val="115"/>
                <c:pt idx="0">
                  <c:v>0</c:v>
                </c:pt>
                <c:pt idx="1">
                  <c:v>0</c:v>
                </c:pt>
                <c:pt idx="2">
                  <c:v>0</c:v>
                </c:pt>
                <c:pt idx="3">
                  <c:v>0</c:v>
                </c:pt>
                <c:pt idx="4">
                  <c:v>0</c:v>
                </c:pt>
                <c:pt idx="5">
                  <c:v>0</c:v>
                </c:pt>
                <c:pt idx="6">
                  <c:v>0.86</c:v>
                </c:pt>
                <c:pt idx="7">
                  <c:v>0.85</c:v>
                </c:pt>
                <c:pt idx="8">
                  <c:v>0.84</c:v>
                </c:pt>
                <c:pt idx="9">
                  <c:v>0.83</c:v>
                </c:pt>
                <c:pt idx="10">
                  <c:v>0.83</c:v>
                </c:pt>
                <c:pt idx="11">
                  <c:v>0.82</c:v>
                </c:pt>
                <c:pt idx="12">
                  <c:v>0.81</c:v>
                </c:pt>
                <c:pt idx="13">
                  <c:v>0.8</c:v>
                </c:pt>
                <c:pt idx="14">
                  <c:v>0.79</c:v>
                </c:pt>
                <c:pt idx="15">
                  <c:v>0.77</c:v>
                </c:pt>
                <c:pt idx="16">
                  <c:v>0.76</c:v>
                </c:pt>
                <c:pt idx="17">
                  <c:v>0.75</c:v>
                </c:pt>
                <c:pt idx="18">
                  <c:v>0.74</c:v>
                </c:pt>
                <c:pt idx="19">
                  <c:v>0.74</c:v>
                </c:pt>
                <c:pt idx="20">
                  <c:v>0.73</c:v>
                </c:pt>
                <c:pt idx="21">
                  <c:v>0.72</c:v>
                </c:pt>
                <c:pt idx="22">
                  <c:v>0.71</c:v>
                </c:pt>
                <c:pt idx="23">
                  <c:v>0.69</c:v>
                </c:pt>
                <c:pt idx="24">
                  <c:v>0.68</c:v>
                </c:pt>
                <c:pt idx="25">
                  <c:v>0.67</c:v>
                </c:pt>
                <c:pt idx="26">
                  <c:v>0.66</c:v>
                </c:pt>
                <c:pt idx="27">
                  <c:v>0.65</c:v>
                </c:pt>
                <c:pt idx="28">
                  <c:v>0.64</c:v>
                </c:pt>
                <c:pt idx="29">
                  <c:v>0.63</c:v>
                </c:pt>
                <c:pt idx="30">
                  <c:v>0.62</c:v>
                </c:pt>
                <c:pt idx="31">
                  <c:v>0.61</c:v>
                </c:pt>
                <c:pt idx="32">
                  <c:v>0.6</c:v>
                </c:pt>
                <c:pt idx="33">
                  <c:v>0.59</c:v>
                </c:pt>
                <c:pt idx="34">
                  <c:v>0.56999999999999995</c:v>
                </c:pt>
                <c:pt idx="35">
                  <c:v>0.56000000000000005</c:v>
                </c:pt>
                <c:pt idx="36">
                  <c:v>0.55000000000000004</c:v>
                </c:pt>
                <c:pt idx="37">
                  <c:v>0.54</c:v>
                </c:pt>
                <c:pt idx="38">
                  <c:v>0.53</c:v>
                </c:pt>
                <c:pt idx="39">
                  <c:v>0.52</c:v>
                </c:pt>
                <c:pt idx="40">
                  <c:v>0.51</c:v>
                </c:pt>
                <c:pt idx="41">
                  <c:v>0.5</c:v>
                </c:pt>
                <c:pt idx="42">
                  <c:v>0.49</c:v>
                </c:pt>
                <c:pt idx="43">
                  <c:v>0.48</c:v>
                </c:pt>
                <c:pt idx="44">
                  <c:v>0.47</c:v>
                </c:pt>
                <c:pt idx="45">
                  <c:v>0.46500000000000002</c:v>
                </c:pt>
                <c:pt idx="46">
                  <c:v>0.46</c:v>
                </c:pt>
                <c:pt idx="47">
                  <c:v>0.45500000000000002</c:v>
                </c:pt>
                <c:pt idx="48">
                  <c:v>0.45</c:v>
                </c:pt>
                <c:pt idx="49">
                  <c:v>0.44</c:v>
                </c:pt>
                <c:pt idx="50">
                  <c:v>0.43</c:v>
                </c:pt>
                <c:pt idx="51">
                  <c:v>0.42</c:v>
                </c:pt>
                <c:pt idx="52">
                  <c:v>0.39</c:v>
                </c:pt>
                <c:pt idx="53">
                  <c:v>0.39</c:v>
                </c:pt>
                <c:pt idx="54">
                  <c:v>0.37</c:v>
                </c:pt>
                <c:pt idx="55">
                  <c:v>0.36</c:v>
                </c:pt>
                <c:pt idx="56">
                  <c:v>0.36</c:v>
                </c:pt>
                <c:pt idx="57">
                  <c:v>0.36</c:v>
                </c:pt>
                <c:pt idx="58">
                  <c:v>0.36</c:v>
                </c:pt>
                <c:pt idx="59">
                  <c:v>0.34</c:v>
                </c:pt>
                <c:pt idx="60">
                  <c:v>0.315</c:v>
                </c:pt>
                <c:pt idx="61">
                  <c:v>0.3</c:v>
                </c:pt>
                <c:pt idx="62">
                  <c:v>0.28999999999999998</c:v>
                </c:pt>
                <c:pt idx="63">
                  <c:v>0.27199999999999991</c:v>
                </c:pt>
                <c:pt idx="64">
                  <c:v>0.26</c:v>
                </c:pt>
                <c:pt idx="65">
                  <c:v>0.245</c:v>
                </c:pt>
                <c:pt idx="66">
                  <c:v>0.23</c:v>
                </c:pt>
                <c:pt idx="67">
                  <c:v>0.215</c:v>
                </c:pt>
                <c:pt idx="68">
                  <c:v>0.20499999999999999</c:v>
                </c:pt>
                <c:pt idx="69">
                  <c:v>0.19</c:v>
                </c:pt>
                <c:pt idx="70">
                  <c:v>0.18</c:v>
                </c:pt>
                <c:pt idx="71">
                  <c:v>0.16800000000000012</c:v>
                </c:pt>
                <c:pt idx="72">
                  <c:v>0.15</c:v>
                </c:pt>
                <c:pt idx="73">
                  <c:v>0.13500000000000001</c:v>
                </c:pt>
                <c:pt idx="74">
                  <c:v>0.12</c:v>
                </c:pt>
                <c:pt idx="75">
                  <c:v>0.10850000000000022</c:v>
                </c:pt>
                <c:pt idx="76">
                  <c:v>9.7000000000000461E-2</c:v>
                </c:pt>
                <c:pt idx="77">
                  <c:v>8.5500000000000687E-2</c:v>
                </c:pt>
                <c:pt idx="78">
                  <c:v>7.4000000000000912E-2</c:v>
                </c:pt>
                <c:pt idx="79">
                  <c:v>6.2500000000001138E-2</c:v>
                </c:pt>
                <c:pt idx="80">
                  <c:v>5.1000000000001364E-2</c:v>
                </c:pt>
                <c:pt idx="81">
                  <c:v>3.9500000000001589E-2</c:v>
                </c:pt>
                <c:pt idx="82">
                  <c:v>2.8000000000001819E-2</c:v>
                </c:pt>
                <c:pt idx="83">
                  <c:v>1.6500000000002048E-2</c:v>
                </c:pt>
                <c:pt idx="84">
                  <c:v>0.01</c:v>
                </c:pt>
                <c:pt idx="85">
                  <c:v>-1.4999999999997726E-3</c:v>
                </c:pt>
                <c:pt idx="86">
                  <c:v>-1.2999999999999545E-2</c:v>
                </c:pt>
                <c:pt idx="87">
                  <c:v>-2.4499999999999317E-2</c:v>
                </c:pt>
                <c:pt idx="88">
                  <c:v>-3.5999999999999088E-2</c:v>
                </c:pt>
                <c:pt idx="89">
                  <c:v>-0.04</c:v>
                </c:pt>
                <c:pt idx="90">
                  <c:v>-5.1499999999999775E-2</c:v>
                </c:pt>
                <c:pt idx="91">
                  <c:v>-6.2999999999999542E-2</c:v>
                </c:pt>
                <c:pt idx="92">
                  <c:v>-0.09</c:v>
                </c:pt>
                <c:pt idx="93">
                  <c:v>-0.10149999999999977</c:v>
                </c:pt>
                <c:pt idx="94">
                  <c:v>-0.11299999999999955</c:v>
                </c:pt>
                <c:pt idx="95">
                  <c:v>-0.12449999999999932</c:v>
                </c:pt>
                <c:pt idx="96">
                  <c:v>-0.13599999999999909</c:v>
                </c:pt>
                <c:pt idx="97">
                  <c:v>-0.14749999999999885</c:v>
                </c:pt>
                <c:pt idx="98">
                  <c:v>-0.15899999999999864</c:v>
                </c:pt>
                <c:pt idx="99">
                  <c:v>-0.14199999999999988</c:v>
                </c:pt>
                <c:pt idx="100">
                  <c:v>-0.15349999999999966</c:v>
                </c:pt>
                <c:pt idx="101">
                  <c:v>-0.16</c:v>
                </c:pt>
                <c:pt idx="102">
                  <c:v>-0.16</c:v>
                </c:pt>
                <c:pt idx="103">
                  <c:v>-0.16</c:v>
                </c:pt>
                <c:pt idx="104">
                  <c:v>-0.16</c:v>
                </c:pt>
                <c:pt idx="105">
                  <c:v>-0.16</c:v>
                </c:pt>
                <c:pt idx="106">
                  <c:v>-0.16</c:v>
                </c:pt>
                <c:pt idx="107">
                  <c:v>-0.16</c:v>
                </c:pt>
                <c:pt idx="108">
                  <c:v>-0.16</c:v>
                </c:pt>
                <c:pt idx="109">
                  <c:v>-0.16</c:v>
                </c:pt>
                <c:pt idx="110">
                  <c:v>-0.16</c:v>
                </c:pt>
                <c:pt idx="111">
                  <c:v>-0.16</c:v>
                </c:pt>
                <c:pt idx="112">
                  <c:v>-0.16</c:v>
                </c:pt>
                <c:pt idx="113">
                  <c:v>-0.16</c:v>
                </c:pt>
                <c:pt idx="114">
                  <c:v>-0.16</c:v>
                </c:pt>
              </c:numCache>
            </c:numRef>
          </c:yVal>
          <c:smooth val="0"/>
          <c:extLst>
            <c:ext xmlns:c16="http://schemas.microsoft.com/office/drawing/2014/chart" uri="{C3380CC4-5D6E-409C-BE32-E72D297353CC}">
              <c16:uniqueId val="{00000000-3DFF-488D-A4B1-A9C355979C5D}"/>
            </c:ext>
          </c:extLst>
        </c:ser>
        <c:dLbls>
          <c:showLegendKey val="0"/>
          <c:showVal val="0"/>
          <c:showCatName val="0"/>
          <c:showSerName val="0"/>
          <c:showPercent val="0"/>
          <c:showBubbleSize val="0"/>
        </c:dLbls>
        <c:axId val="495527744"/>
        <c:axId val="495528136"/>
      </c:scatterChart>
      <c:valAx>
        <c:axId val="495527744"/>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Yr CE</a:t>
                </a:r>
              </a:p>
            </c:rich>
          </c:tx>
          <c:layout>
            <c:manualLayout>
              <c:xMode val="edge"/>
              <c:yMode val="edge"/>
              <c:x val="0.53172499599014533"/>
              <c:y val="0.925925925925925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accent6">
                <a:alpha val="99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28136"/>
        <c:crossesAt val="100"/>
        <c:crossBetween val="midCat"/>
        <c:majorUnit val="10"/>
      </c:valAx>
      <c:valAx>
        <c:axId val="495528136"/>
        <c:scaling>
          <c:orientation val="minMax"/>
          <c:max val="1"/>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 Relative to Living Coral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27744"/>
        <c:crossesAt val="1500"/>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12MB-A</a:t>
            </a:r>
          </a:p>
        </c:rich>
      </c:tx>
      <c:layout>
        <c:manualLayout>
          <c:xMode val="edge"/>
          <c:yMode val="edge"/>
          <c:x val="0.46441666666666664"/>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273140507749504E-2"/>
          <c:y val="0.16549287174846031"/>
          <c:w val="0.89293114458936906"/>
          <c:h val="0.63734282500471506"/>
        </c:manualLayout>
      </c:layout>
      <c:scatterChart>
        <c:scatterStyle val="lineMarker"/>
        <c:varyColors val="0"/>
        <c:ser>
          <c:idx val="1"/>
          <c:order val="0"/>
          <c:tx>
            <c:v>12MB-A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'12MB-A'!$A$3:$A$54</c:f>
              <c:numCache>
                <c:formatCode>General</c:formatCode>
                <c:ptCount val="52"/>
                <c:pt idx="0">
                  <c:v>2012.7</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numCache>
            </c:numRef>
          </c:xVal>
          <c:yVal>
            <c:numRef>
              <c:f>'12MB-A'!$I$3:$I$54</c:f>
              <c:numCache>
                <c:formatCode>General</c:formatCode>
                <c:ptCount val="52"/>
                <c:pt idx="0">
                  <c:v>0</c:v>
                </c:pt>
                <c:pt idx="1">
                  <c:v>-8.0000000000004512E-3</c:v>
                </c:pt>
                <c:pt idx="2">
                  <c:v>-1.9000000000000128E-2</c:v>
                </c:pt>
                <c:pt idx="3">
                  <c:v>-2.5000000000000355E-2</c:v>
                </c:pt>
                <c:pt idx="4">
                  <c:v>3.2999999999999918E-2</c:v>
                </c:pt>
                <c:pt idx="5">
                  <c:v>2.9999999999999805E-2</c:v>
                </c:pt>
                <c:pt idx="6">
                  <c:v>2.4999999999999911E-2</c:v>
                </c:pt>
                <c:pt idx="7">
                  <c:v>0.35899999999999954</c:v>
                </c:pt>
                <c:pt idx="8">
                  <c:v>0.34899999999999975</c:v>
                </c:pt>
                <c:pt idx="9">
                  <c:v>0.33699999999999974</c:v>
                </c:pt>
                <c:pt idx="10">
                  <c:v>0.32600000000000007</c:v>
                </c:pt>
                <c:pt idx="11">
                  <c:v>0.31099999999999994</c:v>
                </c:pt>
                <c:pt idx="12">
                  <c:v>0.29699999999999971</c:v>
                </c:pt>
                <c:pt idx="13">
                  <c:v>0.28299999999999992</c:v>
                </c:pt>
                <c:pt idx="14">
                  <c:v>0.26499999999999968</c:v>
                </c:pt>
                <c:pt idx="15">
                  <c:v>0.25300000000000011</c:v>
                </c:pt>
                <c:pt idx="16">
                  <c:v>0.23699999999999966</c:v>
                </c:pt>
                <c:pt idx="17">
                  <c:v>0.22299999999999986</c:v>
                </c:pt>
                <c:pt idx="18">
                  <c:v>0.2110000000000003</c:v>
                </c:pt>
                <c:pt idx="19">
                  <c:v>0.20299999999999985</c:v>
                </c:pt>
                <c:pt idx="20">
                  <c:v>0.19499999999999984</c:v>
                </c:pt>
                <c:pt idx="21">
                  <c:v>0.19300000000000006</c:v>
                </c:pt>
                <c:pt idx="22">
                  <c:v>0.18500000000000005</c:v>
                </c:pt>
                <c:pt idx="23">
                  <c:v>0.17199999999999971</c:v>
                </c:pt>
                <c:pt idx="24">
                  <c:v>0.1549999999999998</c:v>
                </c:pt>
                <c:pt idx="25">
                  <c:v>0.13899999999999979</c:v>
                </c:pt>
                <c:pt idx="26">
                  <c:v>0.125</c:v>
                </c:pt>
                <c:pt idx="27">
                  <c:v>0.11199999999999966</c:v>
                </c:pt>
                <c:pt idx="28">
                  <c:v>9.9999999999999645E-2</c:v>
                </c:pt>
                <c:pt idx="29">
                  <c:v>8.0000000000000071E-2</c:v>
                </c:pt>
                <c:pt idx="30">
                  <c:v>0.10499999999999998</c:v>
                </c:pt>
                <c:pt idx="31">
                  <c:v>0.10299999999999976</c:v>
                </c:pt>
                <c:pt idx="32">
                  <c:v>9.4999999999999751E-2</c:v>
                </c:pt>
                <c:pt idx="33">
                  <c:v>8.3000000000000185E-2</c:v>
                </c:pt>
                <c:pt idx="34">
                  <c:v>6.6999999999999726E-2</c:v>
                </c:pt>
                <c:pt idx="35">
                  <c:v>5.2999999999999936E-2</c:v>
                </c:pt>
                <c:pt idx="36">
                  <c:v>3.8999999999999702E-2</c:v>
                </c:pt>
                <c:pt idx="37">
                  <c:v>2.9999999999999805E-2</c:v>
                </c:pt>
                <c:pt idx="38">
                  <c:v>1.399999999999979E-2</c:v>
                </c:pt>
                <c:pt idx="39">
                  <c:v>3.0000000000001137E-3</c:v>
                </c:pt>
                <c:pt idx="40">
                  <c:v>-1.2000000000000011E-2</c:v>
                </c:pt>
                <c:pt idx="41">
                  <c:v>-3.0000000000000249E-2</c:v>
                </c:pt>
                <c:pt idx="42">
                  <c:v>-4.4999999999999929E-2</c:v>
                </c:pt>
                <c:pt idx="43">
                  <c:v>-6.0000000000000053E-2</c:v>
                </c:pt>
                <c:pt idx="44">
                  <c:v>-8.0000000000000071E-2</c:v>
                </c:pt>
                <c:pt idx="45">
                  <c:v>-0.10000000000000009</c:v>
                </c:pt>
                <c:pt idx="46">
                  <c:v>-0.12000000000000011</c:v>
                </c:pt>
                <c:pt idx="47">
                  <c:v>-0.14000000000000012</c:v>
                </c:pt>
                <c:pt idx="48">
                  <c:v>-0.15100000000000025</c:v>
                </c:pt>
                <c:pt idx="49">
                  <c:v>-0.16999999999999993</c:v>
                </c:pt>
              </c:numCache>
            </c:numRef>
          </c:yVal>
          <c:smooth val="0"/>
          <c:extLst>
            <c:ext xmlns:c16="http://schemas.microsoft.com/office/drawing/2014/chart" uri="{C3380CC4-5D6E-409C-BE32-E72D297353CC}">
              <c16:uniqueId val="{00000000-039F-4C6A-A922-E27AD389C782}"/>
            </c:ext>
          </c:extLst>
        </c:ser>
        <c:dLbls>
          <c:showLegendKey val="0"/>
          <c:showVal val="0"/>
          <c:showCatName val="0"/>
          <c:showSerName val="0"/>
          <c:showPercent val="0"/>
          <c:showBubbleSize val="0"/>
        </c:dLbls>
        <c:axId val="495528920"/>
        <c:axId val="495529312"/>
      </c:scatterChart>
      <c:valAx>
        <c:axId val="495528920"/>
        <c:scaling>
          <c:orientation val="minMax"/>
          <c:max val="2015"/>
          <c:min val="19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29312"/>
        <c:crossesAt val="-0.2"/>
        <c:crossBetween val="midCat"/>
        <c:majorUnit val="5"/>
      </c:valAx>
      <c:valAx>
        <c:axId val="49552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28920"/>
        <c:crosses val="autoZero"/>
        <c:crossBetween val="midCat"/>
      </c:valAx>
      <c:spPr>
        <a:noFill/>
        <a:ln w="19050">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242094558499173E-2"/>
          <c:y val="0.15893030700342359"/>
          <c:w val="0.93803919128440172"/>
          <c:h val="0.74433451785259086"/>
        </c:manualLayout>
      </c:layout>
      <c:scatterChart>
        <c:scatterStyle val="lineMarker"/>
        <c:varyColors val="0"/>
        <c:ser>
          <c:idx val="1"/>
          <c:order val="0"/>
          <c:tx>
            <c:v>MBU-A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[4]Sheet1!$B$3:$B$81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[4]Sheet1!$F$3:$F$81</c:f>
              <c:numCache>
                <c:formatCode>General</c:formatCode>
                <c:ptCount val="79"/>
                <c:pt idx="0">
                  <c:v>0</c:v>
                </c:pt>
                <c:pt idx="1">
                  <c:v>-1.1000000000000001E-2</c:v>
                </c:pt>
                <c:pt idx="2">
                  <c:v>-2.1000000000000001E-2</c:v>
                </c:pt>
                <c:pt idx="3">
                  <c:v>-3.1E-2</c:v>
                </c:pt>
                <c:pt idx="4">
                  <c:v>-0.04</c:v>
                </c:pt>
                <c:pt idx="5">
                  <c:v>-4.8000000000000001E-2</c:v>
                </c:pt>
                <c:pt idx="6">
                  <c:v>-0.05</c:v>
                </c:pt>
                <c:pt idx="7">
                  <c:v>-4.8999999999999995E-2</c:v>
                </c:pt>
                <c:pt idx="8">
                  <c:v>-3.1E-2</c:v>
                </c:pt>
                <c:pt idx="9">
                  <c:v>-0.04</c:v>
                </c:pt>
                <c:pt idx="10">
                  <c:v>-0.05</c:v>
                </c:pt>
                <c:pt idx="11">
                  <c:v>-5.8999999999999997E-2</c:v>
                </c:pt>
                <c:pt idx="12">
                  <c:v>-6.6000000000000003E-2</c:v>
                </c:pt>
                <c:pt idx="13">
                  <c:v>-7.9000000000000001E-2</c:v>
                </c:pt>
                <c:pt idx="14">
                  <c:v>-8.900000000000001E-2</c:v>
                </c:pt>
                <c:pt idx="15">
                  <c:v>-9.6000000000000002E-2</c:v>
                </c:pt>
                <c:pt idx="16">
                  <c:v>-0.10400000000000001</c:v>
                </c:pt>
                <c:pt idx="17">
                  <c:v>-0.11199999999999999</c:v>
                </c:pt>
                <c:pt idx="18">
                  <c:v>-0.12299999999999998</c:v>
                </c:pt>
                <c:pt idx="19">
                  <c:v>-0.13500000000000001</c:v>
                </c:pt>
                <c:pt idx="20">
                  <c:v>-0.14400000000000002</c:v>
                </c:pt>
                <c:pt idx="21">
                  <c:v>-0.151</c:v>
                </c:pt>
                <c:pt idx="22">
                  <c:v>-0.16200000000000003</c:v>
                </c:pt>
                <c:pt idx="23">
                  <c:v>-0.17400000000000002</c:v>
                </c:pt>
                <c:pt idx="24">
                  <c:v>-0.18100000000000002</c:v>
                </c:pt>
                <c:pt idx="25">
                  <c:v>-0.191</c:v>
                </c:pt>
                <c:pt idx="26">
                  <c:v>-0.19500000000000001</c:v>
                </c:pt>
                <c:pt idx="27">
                  <c:v>-0.2</c:v>
                </c:pt>
                <c:pt idx="28">
                  <c:v>-0.20600000000000002</c:v>
                </c:pt>
                <c:pt idx="29">
                  <c:v>-0.21200000000000002</c:v>
                </c:pt>
                <c:pt idx="30">
                  <c:v>-0.22200000000000003</c:v>
                </c:pt>
                <c:pt idx="31">
                  <c:v>-0.22500000000000001</c:v>
                </c:pt>
                <c:pt idx="32">
                  <c:v>-0.22600000000000001</c:v>
                </c:pt>
                <c:pt idx="33">
                  <c:v>-0.22600000000000001</c:v>
                </c:pt>
                <c:pt idx="34">
                  <c:v>-0.22400000000000003</c:v>
                </c:pt>
                <c:pt idx="35">
                  <c:v>-0.21600000000000003</c:v>
                </c:pt>
                <c:pt idx="36">
                  <c:v>-0.21600000000000003</c:v>
                </c:pt>
                <c:pt idx="37">
                  <c:v>-0.21700000000000003</c:v>
                </c:pt>
                <c:pt idx="38">
                  <c:v>-0.18900000000000003</c:v>
                </c:pt>
                <c:pt idx="39">
                  <c:v>-0.18700000000000003</c:v>
                </c:pt>
                <c:pt idx="40">
                  <c:v>-0.12299999999999998</c:v>
                </c:pt>
                <c:pt idx="41">
                  <c:v>-0.11699999999999999</c:v>
                </c:pt>
                <c:pt idx="42">
                  <c:v>-0.111</c:v>
                </c:pt>
                <c:pt idx="43">
                  <c:v>-9.9000000000000005E-2</c:v>
                </c:pt>
                <c:pt idx="44">
                  <c:v>-0.10199999999999999</c:v>
                </c:pt>
                <c:pt idx="45">
                  <c:v>-0.109</c:v>
                </c:pt>
                <c:pt idx="46">
                  <c:v>-0.115</c:v>
                </c:pt>
                <c:pt idx="47">
                  <c:v>-0.125</c:v>
                </c:pt>
                <c:pt idx="48">
                  <c:v>-0.128</c:v>
                </c:pt>
                <c:pt idx="49">
                  <c:v>-0.13500000000000001</c:v>
                </c:pt>
                <c:pt idx="50">
                  <c:v>-0.14000000000000001</c:v>
                </c:pt>
                <c:pt idx="51">
                  <c:v>-0.13299999999999998</c:v>
                </c:pt>
                <c:pt idx="52">
                  <c:v>-0.13100000000000001</c:v>
                </c:pt>
                <c:pt idx="53">
                  <c:v>-0.126</c:v>
                </c:pt>
                <c:pt idx="54">
                  <c:v>-0.114</c:v>
                </c:pt>
                <c:pt idx="55">
                  <c:v>-0.111</c:v>
                </c:pt>
                <c:pt idx="56">
                  <c:v>-0.109</c:v>
                </c:pt>
                <c:pt idx="57">
                  <c:v>-0.10799999999999998</c:v>
                </c:pt>
                <c:pt idx="58">
                  <c:v>-0.11799999999999999</c:v>
                </c:pt>
                <c:pt idx="59">
                  <c:v>-0.11299999999999999</c:v>
                </c:pt>
                <c:pt idx="60">
                  <c:v>-0.10400000000000001</c:v>
                </c:pt>
                <c:pt idx="61">
                  <c:v>-0.10299999999999999</c:v>
                </c:pt>
                <c:pt idx="62">
                  <c:v>-0.109</c:v>
                </c:pt>
                <c:pt idx="63">
                  <c:v>-0.114</c:v>
                </c:pt>
                <c:pt idx="64">
                  <c:v>-0.10299999999999999</c:v>
                </c:pt>
                <c:pt idx="65">
                  <c:v>-0.105</c:v>
                </c:pt>
                <c:pt idx="66">
                  <c:v>-0.106</c:v>
                </c:pt>
                <c:pt idx="67">
                  <c:v>-0.109</c:v>
                </c:pt>
                <c:pt idx="68">
                  <c:v>-0.111</c:v>
                </c:pt>
                <c:pt idx="69">
                  <c:v>-0.121</c:v>
                </c:pt>
                <c:pt idx="70">
                  <c:v>-0.121</c:v>
                </c:pt>
                <c:pt idx="71">
                  <c:v>-9.0999999999999998E-2</c:v>
                </c:pt>
                <c:pt idx="72">
                  <c:v>-0.106</c:v>
                </c:pt>
                <c:pt idx="73">
                  <c:v>-0.11599999999999999</c:v>
                </c:pt>
                <c:pt idx="74">
                  <c:v>-0.124</c:v>
                </c:pt>
                <c:pt idx="75">
                  <c:v>-0.13299999999999998</c:v>
                </c:pt>
                <c:pt idx="76">
                  <c:v>-0.13900000000000001</c:v>
                </c:pt>
                <c:pt idx="77">
                  <c:v>-0.151</c:v>
                </c:pt>
                <c:pt idx="78">
                  <c:v>-0.156</c:v>
                </c:pt>
              </c:numCache>
            </c:numRef>
          </c:yVal>
          <c:smooth val="0"/>
          <c:extLst>
            <c:ext xmlns:c16="http://schemas.microsoft.com/office/drawing/2014/chart" uri="{C3380CC4-5D6E-409C-BE32-E72D297353CC}">
              <c16:uniqueId val="{00000000-4688-44D6-B2A1-98AAE33A9D4C}"/>
            </c:ext>
          </c:extLst>
        </c:ser>
        <c:ser>
          <c:idx val="0"/>
          <c:order val="1"/>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[5]Sheet1!$B$3:$B$81</c:f>
              <c:numCache>
                <c:formatCode>General</c:formatCode>
                <c:ptCount val="79"/>
                <c:pt idx="0">
                  <c:v>6</c:v>
                </c:pt>
                <c:pt idx="1">
                  <c:v>6.7</c:v>
                </c:pt>
                <c:pt idx="2">
                  <c:v>7.2</c:v>
                </c:pt>
                <c:pt idx="3">
                  <c:v>7.8</c:v>
                </c:pt>
                <c:pt idx="4">
                  <c:v>8.6999999999999993</c:v>
                </c:pt>
                <c:pt idx="5">
                  <c:v>9.3000000000000007</c:v>
                </c:pt>
                <c:pt idx="6">
                  <c:v>10.3</c:v>
                </c:pt>
                <c:pt idx="7">
                  <c:v>11</c:v>
                </c:pt>
                <c:pt idx="8">
                  <c:v>11.4</c:v>
                </c:pt>
                <c:pt idx="9">
                  <c:v>12.5</c:v>
                </c:pt>
                <c:pt idx="10">
                  <c:v>12.9</c:v>
                </c:pt>
                <c:pt idx="11">
                  <c:v>13.8</c:v>
                </c:pt>
                <c:pt idx="12">
                  <c:v>14.6</c:v>
                </c:pt>
                <c:pt idx="13">
                  <c:v>13.6</c:v>
                </c:pt>
                <c:pt idx="14">
                  <c:v>14.8</c:v>
                </c:pt>
                <c:pt idx="15">
                  <c:v>15.6</c:v>
                </c:pt>
                <c:pt idx="16">
                  <c:v>16.8</c:v>
                </c:pt>
                <c:pt idx="17">
                  <c:v>17.8</c:v>
                </c:pt>
                <c:pt idx="18">
                  <c:v>19</c:v>
                </c:pt>
                <c:pt idx="19">
                  <c:v>21.2</c:v>
                </c:pt>
                <c:pt idx="20">
                  <c:v>22</c:v>
                </c:pt>
                <c:pt idx="21">
                  <c:v>23.2</c:v>
                </c:pt>
                <c:pt idx="22">
                  <c:v>24</c:v>
                </c:pt>
                <c:pt idx="23">
                  <c:v>24.3</c:v>
                </c:pt>
                <c:pt idx="24">
                  <c:v>25.2</c:v>
                </c:pt>
                <c:pt idx="25">
                  <c:v>26.5</c:v>
                </c:pt>
                <c:pt idx="26">
                  <c:v>27.5</c:v>
                </c:pt>
                <c:pt idx="27">
                  <c:v>28.7</c:v>
                </c:pt>
                <c:pt idx="28">
                  <c:v>23.7</c:v>
                </c:pt>
                <c:pt idx="29">
                  <c:v>24</c:v>
                </c:pt>
                <c:pt idx="30">
                  <c:v>25.6</c:v>
                </c:pt>
                <c:pt idx="31">
                  <c:v>27.4</c:v>
                </c:pt>
                <c:pt idx="32">
                  <c:v>28.1</c:v>
                </c:pt>
                <c:pt idx="33">
                  <c:v>29.2</c:v>
                </c:pt>
                <c:pt idx="34">
                  <c:v>29.8</c:v>
                </c:pt>
                <c:pt idx="35">
                  <c:v>30.5</c:v>
                </c:pt>
                <c:pt idx="36">
                  <c:v>30.5</c:v>
                </c:pt>
                <c:pt idx="37">
                  <c:v>26</c:v>
                </c:pt>
                <c:pt idx="38">
                  <c:v>25.5</c:v>
                </c:pt>
                <c:pt idx="39">
                  <c:v>25</c:v>
                </c:pt>
                <c:pt idx="40">
                  <c:v>24.3</c:v>
                </c:pt>
                <c:pt idx="41">
                  <c:v>21.2</c:v>
                </c:pt>
                <c:pt idx="42">
                  <c:v>16.3</c:v>
                </c:pt>
                <c:pt idx="43">
                  <c:v>15.5</c:v>
                </c:pt>
                <c:pt idx="44">
                  <c:v>15.8</c:v>
                </c:pt>
                <c:pt idx="45">
                  <c:v>15.8</c:v>
                </c:pt>
                <c:pt idx="46">
                  <c:v>17</c:v>
                </c:pt>
                <c:pt idx="47">
                  <c:v>17.2</c:v>
                </c:pt>
                <c:pt idx="48">
                  <c:v>18.2</c:v>
                </c:pt>
                <c:pt idx="49">
                  <c:v>20</c:v>
                </c:pt>
                <c:pt idx="50">
                  <c:v>20.9</c:v>
                </c:pt>
                <c:pt idx="51">
                  <c:v>21.5</c:v>
                </c:pt>
                <c:pt idx="52">
                  <c:v>22.5</c:v>
                </c:pt>
                <c:pt idx="53">
                  <c:v>22.6</c:v>
                </c:pt>
                <c:pt idx="54">
                  <c:v>22.7</c:v>
                </c:pt>
                <c:pt idx="55">
                  <c:v>22.9</c:v>
                </c:pt>
                <c:pt idx="56">
                  <c:v>18.7</c:v>
                </c:pt>
                <c:pt idx="57">
                  <c:v>18.5</c:v>
                </c:pt>
                <c:pt idx="58">
                  <c:v>18.100000000000001</c:v>
                </c:pt>
                <c:pt idx="59">
                  <c:v>18.2</c:v>
                </c:pt>
                <c:pt idx="60">
                  <c:v>19.399999999999999</c:v>
                </c:pt>
                <c:pt idx="61">
                  <c:v>19.5</c:v>
                </c:pt>
                <c:pt idx="62">
                  <c:v>20</c:v>
                </c:pt>
                <c:pt idx="63">
                  <c:v>20.9</c:v>
                </c:pt>
                <c:pt idx="64">
                  <c:v>22</c:v>
                </c:pt>
                <c:pt idx="65">
                  <c:v>24.9</c:v>
                </c:pt>
                <c:pt idx="66">
                  <c:v>25.5</c:v>
                </c:pt>
                <c:pt idx="67">
                  <c:v>24.2</c:v>
                </c:pt>
                <c:pt idx="68">
                  <c:v>24</c:v>
                </c:pt>
                <c:pt idx="69">
                  <c:v>24</c:v>
                </c:pt>
                <c:pt idx="70">
                  <c:v>24.3</c:v>
                </c:pt>
                <c:pt idx="71">
                  <c:v>24</c:v>
                </c:pt>
                <c:pt idx="72">
                  <c:v>20.5</c:v>
                </c:pt>
                <c:pt idx="73">
                  <c:v>18.600000000000001</c:v>
                </c:pt>
                <c:pt idx="74">
                  <c:v>18.600000000000001</c:v>
                </c:pt>
                <c:pt idx="75">
                  <c:v>17.8</c:v>
                </c:pt>
                <c:pt idx="76">
                  <c:v>17.399999999999999</c:v>
                </c:pt>
                <c:pt idx="77">
                  <c:v>17.5</c:v>
                </c:pt>
                <c:pt idx="78">
                  <c:v>18</c:v>
                </c:pt>
              </c:numCache>
            </c:numRef>
          </c:yVal>
          <c:smooth val="0"/>
          <c:extLst>
            <c:ext xmlns:c16="http://schemas.microsoft.com/office/drawing/2014/chart" uri="{C3380CC4-5D6E-409C-BE32-E72D297353CC}">
              <c16:uniqueId val="{00000001-4688-44D6-B2A1-98AAE33A9D4C}"/>
            </c:ext>
          </c:extLst>
        </c:ser>
        <c:dLbls>
          <c:showLegendKey val="0"/>
          <c:showVal val="0"/>
          <c:showCatName val="0"/>
          <c:showSerName val="0"/>
          <c:showPercent val="0"/>
          <c:showBubbleSize val="0"/>
        </c:dLbls>
        <c:axId val="495530096"/>
        <c:axId val="495530488"/>
      </c:scatterChart>
      <c:valAx>
        <c:axId val="495530096"/>
        <c:scaling>
          <c:orientation val="minMax"/>
          <c:max val="2015"/>
          <c:min val="177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30488"/>
        <c:crossesAt val="-1"/>
        <c:crossBetween val="midCat"/>
        <c:majorUnit val="5"/>
        <c:minorUnit val="1"/>
      </c:valAx>
      <c:valAx>
        <c:axId val="495530488"/>
        <c:scaling>
          <c:orientation val="minMax"/>
          <c:max val="0.1"/>
          <c:min val="-0.300000000000000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30096"/>
        <c:crossesAt val="1500"/>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12MB-A, Mbava Island, south of Vella Lavella</a:t>
            </a:r>
          </a:p>
        </c:rich>
      </c:tx>
      <c:layout>
        <c:manualLayout>
          <c:xMode val="edge"/>
          <c:yMode val="edge"/>
          <c:x val="0.23108510903226451"/>
          <c:y val="2.953139611800498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537360261474666"/>
          <c:y val="0.15720248651825577"/>
          <c:w val="0.80170815546540997"/>
          <c:h val="0.60231142313601349"/>
        </c:manualLayout>
      </c:layout>
      <c:scatterChart>
        <c:scatterStyle val="lineMarker"/>
        <c:varyColors val="0"/>
        <c:ser>
          <c:idx val="1"/>
          <c:order val="0"/>
          <c:tx>
            <c:v>12MB-A</c:v>
          </c:tx>
          <c:spPr>
            <a:ln w="38100" cap="rnd">
              <a:solidFill>
                <a:schemeClr val="accent1"/>
              </a:solidFill>
              <a:round/>
            </a:ln>
            <a:effectLst/>
          </c:spPr>
          <c:marker>
            <c:symbol val="circle"/>
            <c:size val="2"/>
            <c:spPr>
              <a:solidFill>
                <a:schemeClr val="accent1"/>
              </a:solidFill>
              <a:ln w="9525">
                <a:solidFill>
                  <a:schemeClr val="accent2"/>
                </a:solidFill>
              </a:ln>
              <a:effectLst/>
            </c:spPr>
          </c:marker>
          <c:xVal>
            <c:numRef>
              <c:f>'12MB-A'!$A$3:$A$54</c:f>
              <c:numCache>
                <c:formatCode>General</c:formatCode>
                <c:ptCount val="52"/>
                <c:pt idx="0">
                  <c:v>2012.7</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numCache>
            </c:numRef>
          </c:xVal>
          <c:yVal>
            <c:numRef>
              <c:f>'12MB-A'!$I$3:$I$54</c:f>
              <c:numCache>
                <c:formatCode>General</c:formatCode>
                <c:ptCount val="52"/>
                <c:pt idx="0">
                  <c:v>0</c:v>
                </c:pt>
                <c:pt idx="1">
                  <c:v>-8.0000000000004512E-3</c:v>
                </c:pt>
                <c:pt idx="2">
                  <c:v>-1.9000000000000128E-2</c:v>
                </c:pt>
                <c:pt idx="3">
                  <c:v>-2.5000000000000355E-2</c:v>
                </c:pt>
                <c:pt idx="4">
                  <c:v>3.2999999999999918E-2</c:v>
                </c:pt>
                <c:pt idx="5">
                  <c:v>2.9999999999999805E-2</c:v>
                </c:pt>
                <c:pt idx="6">
                  <c:v>2.4999999999999911E-2</c:v>
                </c:pt>
                <c:pt idx="7">
                  <c:v>0.35899999999999954</c:v>
                </c:pt>
                <c:pt idx="8">
                  <c:v>0.34899999999999975</c:v>
                </c:pt>
                <c:pt idx="9">
                  <c:v>0.33699999999999974</c:v>
                </c:pt>
                <c:pt idx="10">
                  <c:v>0.32600000000000007</c:v>
                </c:pt>
                <c:pt idx="11">
                  <c:v>0.31099999999999994</c:v>
                </c:pt>
                <c:pt idx="12">
                  <c:v>0.29699999999999971</c:v>
                </c:pt>
                <c:pt idx="13">
                  <c:v>0.28299999999999992</c:v>
                </c:pt>
                <c:pt idx="14">
                  <c:v>0.26499999999999968</c:v>
                </c:pt>
                <c:pt idx="15">
                  <c:v>0.25300000000000011</c:v>
                </c:pt>
                <c:pt idx="16">
                  <c:v>0.23699999999999966</c:v>
                </c:pt>
                <c:pt idx="17">
                  <c:v>0.22299999999999986</c:v>
                </c:pt>
                <c:pt idx="18">
                  <c:v>0.2110000000000003</c:v>
                </c:pt>
                <c:pt idx="19">
                  <c:v>0.20299999999999985</c:v>
                </c:pt>
                <c:pt idx="20">
                  <c:v>0.19499999999999984</c:v>
                </c:pt>
                <c:pt idx="21">
                  <c:v>0.19300000000000006</c:v>
                </c:pt>
                <c:pt idx="22">
                  <c:v>0.18500000000000005</c:v>
                </c:pt>
                <c:pt idx="23">
                  <c:v>0.17199999999999971</c:v>
                </c:pt>
                <c:pt idx="24">
                  <c:v>0.1549999999999998</c:v>
                </c:pt>
                <c:pt idx="25">
                  <c:v>0.13899999999999979</c:v>
                </c:pt>
                <c:pt idx="26">
                  <c:v>0.125</c:v>
                </c:pt>
                <c:pt idx="27">
                  <c:v>0.11199999999999966</c:v>
                </c:pt>
                <c:pt idx="28">
                  <c:v>9.9999999999999645E-2</c:v>
                </c:pt>
                <c:pt idx="29">
                  <c:v>8.0000000000000071E-2</c:v>
                </c:pt>
                <c:pt idx="30">
                  <c:v>0.10499999999999998</c:v>
                </c:pt>
                <c:pt idx="31">
                  <c:v>0.10299999999999976</c:v>
                </c:pt>
                <c:pt idx="32">
                  <c:v>9.4999999999999751E-2</c:v>
                </c:pt>
                <c:pt idx="33">
                  <c:v>8.3000000000000185E-2</c:v>
                </c:pt>
                <c:pt idx="34">
                  <c:v>6.6999999999999726E-2</c:v>
                </c:pt>
                <c:pt idx="35">
                  <c:v>5.2999999999999936E-2</c:v>
                </c:pt>
                <c:pt idx="36">
                  <c:v>3.8999999999999702E-2</c:v>
                </c:pt>
                <c:pt idx="37">
                  <c:v>2.9999999999999805E-2</c:v>
                </c:pt>
                <c:pt idx="38">
                  <c:v>1.399999999999979E-2</c:v>
                </c:pt>
                <c:pt idx="39">
                  <c:v>3.0000000000001137E-3</c:v>
                </c:pt>
                <c:pt idx="40">
                  <c:v>-1.2000000000000011E-2</c:v>
                </c:pt>
                <c:pt idx="41">
                  <c:v>-3.0000000000000249E-2</c:v>
                </c:pt>
                <c:pt idx="42">
                  <c:v>-4.4999999999999929E-2</c:v>
                </c:pt>
                <c:pt idx="43">
                  <c:v>-6.0000000000000053E-2</c:v>
                </c:pt>
                <c:pt idx="44">
                  <c:v>-8.0000000000000071E-2</c:v>
                </c:pt>
                <c:pt idx="45">
                  <c:v>-0.10000000000000009</c:v>
                </c:pt>
                <c:pt idx="46">
                  <c:v>-0.12000000000000011</c:v>
                </c:pt>
                <c:pt idx="47">
                  <c:v>-0.14000000000000012</c:v>
                </c:pt>
                <c:pt idx="48">
                  <c:v>-0.15100000000000025</c:v>
                </c:pt>
                <c:pt idx="49">
                  <c:v>-0.16999999999999993</c:v>
                </c:pt>
              </c:numCache>
            </c:numRef>
          </c:yVal>
          <c:smooth val="0"/>
          <c:extLst>
            <c:ext xmlns:c16="http://schemas.microsoft.com/office/drawing/2014/chart" uri="{C3380CC4-5D6E-409C-BE32-E72D297353CC}">
              <c16:uniqueId val="{00000000-C2AB-470E-B020-761CFD5F0DD3}"/>
            </c:ext>
          </c:extLst>
        </c:ser>
        <c:dLbls>
          <c:showLegendKey val="0"/>
          <c:showVal val="0"/>
          <c:showCatName val="0"/>
          <c:showSerName val="0"/>
          <c:showPercent val="0"/>
          <c:showBubbleSize val="0"/>
        </c:dLbls>
        <c:axId val="495531272"/>
        <c:axId val="495531664"/>
      </c:scatterChart>
      <c:valAx>
        <c:axId val="495531272"/>
        <c:scaling>
          <c:orientation val="minMax"/>
          <c:max val="2015"/>
          <c:min val="188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51592670165485444"/>
              <c:y val="0.91406354721961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31664"/>
        <c:crossesAt val="0.5"/>
        <c:crossBetween val="midCat"/>
        <c:majorUnit val="5"/>
      </c:valAx>
      <c:valAx>
        <c:axId val="495531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Elevation Relative to 2007 Living Coral</a:t>
                </a:r>
              </a:p>
            </c:rich>
          </c:tx>
          <c:layout>
            <c:manualLayout>
              <c:xMode val="edge"/>
              <c:yMode val="edge"/>
              <c:x val="2.8116761962477407E-2"/>
              <c:y val="0.1612946985554169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31272"/>
        <c:crosses val="autoZero"/>
        <c:crossBetween val="midCat"/>
        <c:majorUnit val="0.2"/>
      </c:valAx>
      <c:spPr>
        <a:noFill/>
        <a:ln w="15875">
          <a:solidFill>
            <a:schemeClr val="tx1"/>
          </a:solidFill>
        </a:ln>
        <a:effectLst/>
      </c:spPr>
    </c:plotArea>
    <c:legend>
      <c:legendPos val="l"/>
      <c:layout>
        <c:manualLayout>
          <c:xMode val="edge"/>
          <c:yMode val="edge"/>
          <c:x val="0.3875266360991676"/>
          <c:y val="0.4370104048485286"/>
          <c:w val="0.12433170849505568"/>
          <c:h val="6.90565392077286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12MBU-A</a:t>
            </a:r>
            <a:r>
              <a:rPr lang="en-US" baseline="0"/>
              <a:t> and 12MBU-B, NW Gizo, arcward of 2007 hingeline</a:t>
            </a:r>
            <a:endParaRPr lang="en-US"/>
          </a:p>
        </c:rich>
      </c:tx>
      <c:layout>
        <c:manualLayout>
          <c:xMode val="edge"/>
          <c:yMode val="edge"/>
          <c:x val="0.11461491719983949"/>
          <c:y val="4.3373493975903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755140113110295E-2"/>
          <c:y val="0.12276249889695524"/>
          <c:w val="0.92372727254345988"/>
          <c:h val="0.77580441638965503"/>
        </c:manualLayout>
      </c:layout>
      <c:scatterChart>
        <c:scatterStyle val="lineMarker"/>
        <c:varyColors val="0"/>
        <c:ser>
          <c:idx val="1"/>
          <c:order val="0"/>
          <c:tx>
            <c:v>12MBU-A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[4]Sheet1!$B$3:$B$81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[4]Sheet1!$F$3:$F$81</c:f>
              <c:numCache>
                <c:formatCode>General</c:formatCode>
                <c:ptCount val="79"/>
                <c:pt idx="0">
                  <c:v>0</c:v>
                </c:pt>
                <c:pt idx="1">
                  <c:v>-1.1000000000000001E-2</c:v>
                </c:pt>
                <c:pt idx="2">
                  <c:v>-2.1000000000000001E-2</c:v>
                </c:pt>
                <c:pt idx="3">
                  <c:v>-3.1E-2</c:v>
                </c:pt>
                <c:pt idx="4">
                  <c:v>-0.04</c:v>
                </c:pt>
                <c:pt idx="5">
                  <c:v>-4.8000000000000001E-2</c:v>
                </c:pt>
                <c:pt idx="6">
                  <c:v>-0.05</c:v>
                </c:pt>
                <c:pt idx="7">
                  <c:v>-4.8999999999999995E-2</c:v>
                </c:pt>
                <c:pt idx="8">
                  <c:v>-3.1E-2</c:v>
                </c:pt>
                <c:pt idx="9">
                  <c:v>-0.04</c:v>
                </c:pt>
                <c:pt idx="10">
                  <c:v>-0.05</c:v>
                </c:pt>
                <c:pt idx="11">
                  <c:v>-5.8999999999999997E-2</c:v>
                </c:pt>
                <c:pt idx="12">
                  <c:v>-6.6000000000000003E-2</c:v>
                </c:pt>
                <c:pt idx="13">
                  <c:v>-7.9000000000000001E-2</c:v>
                </c:pt>
                <c:pt idx="14">
                  <c:v>-8.900000000000001E-2</c:v>
                </c:pt>
                <c:pt idx="15">
                  <c:v>-9.6000000000000002E-2</c:v>
                </c:pt>
                <c:pt idx="16">
                  <c:v>-0.10400000000000001</c:v>
                </c:pt>
                <c:pt idx="17">
                  <c:v>-0.11199999999999999</c:v>
                </c:pt>
                <c:pt idx="18">
                  <c:v>-0.12299999999999998</c:v>
                </c:pt>
                <c:pt idx="19">
                  <c:v>-0.13500000000000001</c:v>
                </c:pt>
                <c:pt idx="20">
                  <c:v>-0.14400000000000002</c:v>
                </c:pt>
                <c:pt idx="21">
                  <c:v>-0.151</c:v>
                </c:pt>
                <c:pt idx="22">
                  <c:v>-0.16200000000000003</c:v>
                </c:pt>
                <c:pt idx="23">
                  <c:v>-0.17400000000000002</c:v>
                </c:pt>
                <c:pt idx="24">
                  <c:v>-0.18100000000000002</c:v>
                </c:pt>
                <c:pt idx="25">
                  <c:v>-0.191</c:v>
                </c:pt>
                <c:pt idx="26">
                  <c:v>-0.19500000000000001</c:v>
                </c:pt>
                <c:pt idx="27">
                  <c:v>-0.2</c:v>
                </c:pt>
                <c:pt idx="28">
                  <c:v>-0.20600000000000002</c:v>
                </c:pt>
                <c:pt idx="29">
                  <c:v>-0.21200000000000002</c:v>
                </c:pt>
                <c:pt idx="30">
                  <c:v>-0.22200000000000003</c:v>
                </c:pt>
                <c:pt idx="31">
                  <c:v>-0.22500000000000001</c:v>
                </c:pt>
                <c:pt idx="32">
                  <c:v>-0.22600000000000001</c:v>
                </c:pt>
                <c:pt idx="33">
                  <c:v>-0.22600000000000001</c:v>
                </c:pt>
                <c:pt idx="34">
                  <c:v>-0.22400000000000003</c:v>
                </c:pt>
                <c:pt idx="35">
                  <c:v>-0.21600000000000003</c:v>
                </c:pt>
                <c:pt idx="36">
                  <c:v>-0.21600000000000003</c:v>
                </c:pt>
                <c:pt idx="37">
                  <c:v>-0.21700000000000003</c:v>
                </c:pt>
                <c:pt idx="38">
                  <c:v>-0.18900000000000003</c:v>
                </c:pt>
                <c:pt idx="39">
                  <c:v>-0.18700000000000003</c:v>
                </c:pt>
                <c:pt idx="40">
                  <c:v>-0.12299999999999998</c:v>
                </c:pt>
                <c:pt idx="41">
                  <c:v>-0.11699999999999999</c:v>
                </c:pt>
                <c:pt idx="42">
                  <c:v>-0.111</c:v>
                </c:pt>
                <c:pt idx="43">
                  <c:v>-9.9000000000000005E-2</c:v>
                </c:pt>
                <c:pt idx="44">
                  <c:v>-0.10199999999999999</c:v>
                </c:pt>
                <c:pt idx="45">
                  <c:v>-0.109</c:v>
                </c:pt>
                <c:pt idx="46">
                  <c:v>-0.115</c:v>
                </c:pt>
                <c:pt idx="47">
                  <c:v>-0.125</c:v>
                </c:pt>
                <c:pt idx="48">
                  <c:v>-0.128</c:v>
                </c:pt>
                <c:pt idx="49">
                  <c:v>-0.13500000000000001</c:v>
                </c:pt>
                <c:pt idx="50">
                  <c:v>-0.14000000000000001</c:v>
                </c:pt>
                <c:pt idx="51">
                  <c:v>-0.13299999999999998</c:v>
                </c:pt>
                <c:pt idx="52">
                  <c:v>-0.13100000000000001</c:v>
                </c:pt>
                <c:pt idx="53">
                  <c:v>-0.126</c:v>
                </c:pt>
                <c:pt idx="54">
                  <c:v>-0.114</c:v>
                </c:pt>
                <c:pt idx="55">
                  <c:v>-0.111</c:v>
                </c:pt>
                <c:pt idx="56">
                  <c:v>-0.109</c:v>
                </c:pt>
                <c:pt idx="57">
                  <c:v>-0.10799999999999998</c:v>
                </c:pt>
                <c:pt idx="58">
                  <c:v>-0.11799999999999999</c:v>
                </c:pt>
                <c:pt idx="59">
                  <c:v>-0.11299999999999999</c:v>
                </c:pt>
                <c:pt idx="60">
                  <c:v>-0.10400000000000001</c:v>
                </c:pt>
                <c:pt idx="61">
                  <c:v>-0.10299999999999999</c:v>
                </c:pt>
                <c:pt idx="62">
                  <c:v>-0.109</c:v>
                </c:pt>
                <c:pt idx="63">
                  <c:v>-0.114</c:v>
                </c:pt>
                <c:pt idx="64">
                  <c:v>-0.10299999999999999</c:v>
                </c:pt>
                <c:pt idx="65">
                  <c:v>-0.105</c:v>
                </c:pt>
                <c:pt idx="66">
                  <c:v>-0.106</c:v>
                </c:pt>
                <c:pt idx="67">
                  <c:v>-0.109</c:v>
                </c:pt>
                <c:pt idx="68">
                  <c:v>-0.111</c:v>
                </c:pt>
                <c:pt idx="69">
                  <c:v>-0.121</c:v>
                </c:pt>
                <c:pt idx="70">
                  <c:v>-0.121</c:v>
                </c:pt>
                <c:pt idx="71">
                  <c:v>-9.0999999999999998E-2</c:v>
                </c:pt>
                <c:pt idx="72">
                  <c:v>-0.106</c:v>
                </c:pt>
                <c:pt idx="73">
                  <c:v>-0.11599999999999999</c:v>
                </c:pt>
                <c:pt idx="74">
                  <c:v>-0.124</c:v>
                </c:pt>
                <c:pt idx="75">
                  <c:v>-0.13299999999999998</c:v>
                </c:pt>
                <c:pt idx="76">
                  <c:v>-0.13900000000000001</c:v>
                </c:pt>
                <c:pt idx="77">
                  <c:v>-0.151</c:v>
                </c:pt>
                <c:pt idx="78">
                  <c:v>-0.156</c:v>
                </c:pt>
              </c:numCache>
            </c:numRef>
          </c:yVal>
          <c:smooth val="0"/>
          <c:extLst>
            <c:ext xmlns:c16="http://schemas.microsoft.com/office/drawing/2014/chart" uri="{C3380CC4-5D6E-409C-BE32-E72D297353CC}">
              <c16:uniqueId val="{00000000-235F-4D6B-97EE-822ADFC4236A}"/>
            </c:ext>
          </c:extLst>
        </c:ser>
        <c:ser>
          <c:idx val="0"/>
          <c:order val="1"/>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1-235F-4D6B-97EE-822ADFC4236A}"/>
            </c:ext>
          </c:extLst>
        </c:ser>
        <c:dLbls>
          <c:showLegendKey val="0"/>
          <c:showVal val="0"/>
          <c:showCatName val="0"/>
          <c:showSerName val="0"/>
          <c:showPercent val="0"/>
          <c:showBubbleSize val="0"/>
        </c:dLbls>
        <c:axId val="495532448"/>
        <c:axId val="495532840"/>
      </c:scatterChart>
      <c:valAx>
        <c:axId val="495532448"/>
        <c:scaling>
          <c:orientation val="minMax"/>
          <c:max val="2014"/>
          <c:min val="19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32840"/>
        <c:crossesAt val="-1"/>
        <c:crossBetween val="midCat"/>
        <c:majorUnit val="10"/>
        <c:minorUnit val="1"/>
      </c:valAx>
      <c:valAx>
        <c:axId val="495532840"/>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32448"/>
        <c:crosses val="autoZero"/>
        <c:crossBetween val="midCat"/>
        <c:majorUnit val="0.1"/>
      </c:valAx>
      <c:spPr>
        <a:noFill/>
        <a:ln>
          <a:noFill/>
        </a:ln>
        <a:effectLst/>
      </c:spPr>
    </c:plotArea>
    <c:legend>
      <c:legendPos val="r"/>
      <c:layout>
        <c:manualLayout>
          <c:xMode val="edge"/>
          <c:yMode val="edge"/>
          <c:x val="0.82104005013764758"/>
          <c:y val="0.73532368148636229"/>
          <c:w val="0.11356895859859428"/>
          <c:h val="9.28586283991057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12SPL-A, SW Parara</a:t>
            </a:r>
          </a:p>
        </c:rich>
      </c:tx>
      <c:layout>
        <c:manualLayout>
          <c:xMode val="edge"/>
          <c:yMode val="edge"/>
          <c:x val="0.4219835021887714"/>
          <c:y val="0.148277257198053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401434501261004E-2"/>
          <c:y val="0.23475138524351122"/>
          <c:w val="0.87545141752540023"/>
          <c:h val="0.57731254181462621"/>
        </c:manualLayout>
      </c:layout>
      <c:scatterChart>
        <c:scatterStyle val="lineMarker"/>
        <c:varyColors val="0"/>
        <c:ser>
          <c:idx val="0"/>
          <c:order val="0"/>
          <c:spPr>
            <a:ln w="19050" cap="rnd">
              <a:solidFill>
                <a:schemeClr val="accent2"/>
              </a:solidFill>
              <a:round/>
            </a:ln>
            <a:effectLst/>
          </c:spPr>
          <c:marker>
            <c:symbol val="circle"/>
            <c:size val="6"/>
            <c:spPr>
              <a:solidFill>
                <a:schemeClr val="accent2"/>
              </a:solidFill>
              <a:ln w="9525">
                <a:solidFill>
                  <a:schemeClr val="accent2"/>
                </a:solidFill>
              </a:ln>
              <a:effectLst/>
            </c:spPr>
          </c:marker>
          <c:xVal>
            <c:numRef>
              <c:f>[6]Sheet1!$A$2:$A$83</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[6]Sheet1!$D$2:$D$83</c:f>
              <c:numCache>
                <c:formatCode>General</c:formatCode>
                <c:ptCount val="82"/>
                <c:pt idx="0">
                  <c:v>0</c:v>
                </c:pt>
                <c:pt idx="1">
                  <c:v>4.0000000000000565E-3</c:v>
                </c:pt>
                <c:pt idx="2">
                  <c:v>-5.9999999999999429E-3</c:v>
                </c:pt>
                <c:pt idx="3">
                  <c:v>-1.5999999999999945E-2</c:v>
                </c:pt>
                <c:pt idx="4">
                  <c:v>-2.5999999999999943E-2</c:v>
                </c:pt>
                <c:pt idx="5">
                  <c:v>-3.7999999999999971E-2</c:v>
                </c:pt>
                <c:pt idx="6">
                  <c:v>-4.5999999999999944E-2</c:v>
                </c:pt>
                <c:pt idx="7">
                  <c:v>0.6140000000000001</c:v>
                </c:pt>
                <c:pt idx="8">
                  <c:v>0.59400000000000008</c:v>
                </c:pt>
                <c:pt idx="9">
                  <c:v>0.57400000000000007</c:v>
                </c:pt>
                <c:pt idx="10">
                  <c:v>0.55400000000000005</c:v>
                </c:pt>
                <c:pt idx="11">
                  <c:v>0.53400000000000003</c:v>
                </c:pt>
                <c:pt idx="12">
                  <c:v>0.52400000000000002</c:v>
                </c:pt>
                <c:pt idx="13">
                  <c:v>0.49400000000000005</c:v>
                </c:pt>
                <c:pt idx="14">
                  <c:v>0.48900000000000005</c:v>
                </c:pt>
                <c:pt idx="15">
                  <c:v>0.48400000000000004</c:v>
                </c:pt>
                <c:pt idx="16">
                  <c:v>0.47400000000000003</c:v>
                </c:pt>
                <c:pt idx="17">
                  <c:v>0.46900000000000008</c:v>
                </c:pt>
                <c:pt idx="18">
                  <c:v>0.47400000000000003</c:v>
                </c:pt>
                <c:pt idx="19">
                  <c:v>0.46400000000000008</c:v>
                </c:pt>
                <c:pt idx="20">
                  <c:v>0.45400000000000007</c:v>
                </c:pt>
                <c:pt idx="21">
                  <c:v>0.44400000000000006</c:v>
                </c:pt>
                <c:pt idx="22">
                  <c:v>0.43400000000000005</c:v>
                </c:pt>
                <c:pt idx="23">
                  <c:v>0.46400000000000008</c:v>
                </c:pt>
                <c:pt idx="24">
                  <c:v>0.44400000000000006</c:v>
                </c:pt>
                <c:pt idx="25">
                  <c:v>0.43400000000000005</c:v>
                </c:pt>
                <c:pt idx="26">
                  <c:v>0.42900000000000005</c:v>
                </c:pt>
                <c:pt idx="27">
                  <c:v>0.41400000000000003</c:v>
                </c:pt>
                <c:pt idx="28">
                  <c:v>0.41900000000000004</c:v>
                </c:pt>
                <c:pt idx="29">
                  <c:v>0.41400000000000003</c:v>
                </c:pt>
                <c:pt idx="30">
                  <c:v>0.41400000000000003</c:v>
                </c:pt>
                <c:pt idx="31">
                  <c:v>0.41900000000000004</c:v>
                </c:pt>
                <c:pt idx="32">
                  <c:v>0.42400000000000004</c:v>
                </c:pt>
                <c:pt idx="33">
                  <c:v>0.41900000000000004</c:v>
                </c:pt>
                <c:pt idx="34">
                  <c:v>0.42400000000000004</c:v>
                </c:pt>
                <c:pt idx="35">
                  <c:v>0.42800000000000005</c:v>
                </c:pt>
                <c:pt idx="36">
                  <c:v>0.43000000000000005</c:v>
                </c:pt>
                <c:pt idx="37">
                  <c:v>0.43400000000000005</c:v>
                </c:pt>
                <c:pt idx="38">
                  <c:v>0.43700000000000006</c:v>
                </c:pt>
                <c:pt idx="39">
                  <c:v>0.44400000000000006</c:v>
                </c:pt>
                <c:pt idx="40">
                  <c:v>0.44400000000000006</c:v>
                </c:pt>
                <c:pt idx="41">
                  <c:v>0.44900000000000007</c:v>
                </c:pt>
                <c:pt idx="42">
                  <c:v>0.59400000000000008</c:v>
                </c:pt>
                <c:pt idx="43">
                  <c:v>0.57400000000000007</c:v>
                </c:pt>
                <c:pt idx="44">
                  <c:v>0.56400000000000006</c:v>
                </c:pt>
                <c:pt idx="45">
                  <c:v>0.55900000000000005</c:v>
                </c:pt>
                <c:pt idx="46">
                  <c:v>0.55400000000000005</c:v>
                </c:pt>
                <c:pt idx="47">
                  <c:v>0.54400000000000004</c:v>
                </c:pt>
                <c:pt idx="48">
                  <c:v>0.53400000000000003</c:v>
                </c:pt>
                <c:pt idx="49">
                  <c:v>0.52400000000000002</c:v>
                </c:pt>
                <c:pt idx="50">
                  <c:v>0.51400000000000001</c:v>
                </c:pt>
                <c:pt idx="51">
                  <c:v>0.504</c:v>
                </c:pt>
                <c:pt idx="52">
                  <c:v>0.49900000000000005</c:v>
                </c:pt>
                <c:pt idx="53">
                  <c:v>0.52400000000000002</c:v>
                </c:pt>
                <c:pt idx="54">
                  <c:v>0.52900000000000003</c:v>
                </c:pt>
                <c:pt idx="55">
                  <c:v>0.53400000000000003</c:v>
                </c:pt>
                <c:pt idx="56">
                  <c:v>0.53900000000000003</c:v>
                </c:pt>
                <c:pt idx="57">
                  <c:v>0.54900000000000004</c:v>
                </c:pt>
                <c:pt idx="58">
                  <c:v>0.55900000000000005</c:v>
                </c:pt>
                <c:pt idx="59">
                  <c:v>0.63900000000000001</c:v>
                </c:pt>
                <c:pt idx="60">
                  <c:v>0.63400000000000001</c:v>
                </c:pt>
                <c:pt idx="61">
                  <c:v>0.63400000000000001</c:v>
                </c:pt>
                <c:pt idx="62">
                  <c:v>0.63400000000000001</c:v>
                </c:pt>
                <c:pt idx="63">
                  <c:v>0.61900000000000011</c:v>
                </c:pt>
                <c:pt idx="64">
                  <c:v>0.6090000000000001</c:v>
                </c:pt>
                <c:pt idx="65">
                  <c:v>0.59400000000000008</c:v>
                </c:pt>
                <c:pt idx="66">
                  <c:v>0.58400000000000007</c:v>
                </c:pt>
                <c:pt idx="67">
                  <c:v>0.56900000000000006</c:v>
                </c:pt>
                <c:pt idx="68">
                  <c:v>0.56400000000000006</c:v>
                </c:pt>
                <c:pt idx="69">
                  <c:v>0.54900000000000004</c:v>
                </c:pt>
                <c:pt idx="70">
                  <c:v>0.52400000000000002</c:v>
                </c:pt>
                <c:pt idx="71">
                  <c:v>0.51400000000000001</c:v>
                </c:pt>
                <c:pt idx="72">
                  <c:v>0.54400000000000004</c:v>
                </c:pt>
                <c:pt idx="73">
                  <c:v>0.53400000000000003</c:v>
                </c:pt>
                <c:pt idx="74">
                  <c:v>0.52400000000000002</c:v>
                </c:pt>
                <c:pt idx="75">
                  <c:v>0.51400000000000001</c:v>
                </c:pt>
                <c:pt idx="76">
                  <c:v>0.51200000000000001</c:v>
                </c:pt>
                <c:pt idx="77">
                  <c:v>0.51000000000000012</c:v>
                </c:pt>
                <c:pt idx="78">
                  <c:v>0.50800000000000001</c:v>
                </c:pt>
                <c:pt idx="79">
                  <c:v>0.50600000000000012</c:v>
                </c:pt>
                <c:pt idx="80">
                  <c:v>0.504</c:v>
                </c:pt>
                <c:pt idx="81">
                  <c:v>0.49900000000000005</c:v>
                </c:pt>
              </c:numCache>
            </c:numRef>
          </c:yVal>
          <c:smooth val="0"/>
          <c:extLst>
            <c:ext xmlns:c16="http://schemas.microsoft.com/office/drawing/2014/chart" uri="{C3380CC4-5D6E-409C-BE32-E72D297353CC}">
              <c16:uniqueId val="{00000000-2C1B-4A5C-9684-FA161811BCC4}"/>
            </c:ext>
          </c:extLst>
        </c:ser>
        <c:dLbls>
          <c:showLegendKey val="0"/>
          <c:showVal val="0"/>
          <c:showCatName val="0"/>
          <c:showSerName val="0"/>
          <c:showPercent val="0"/>
          <c:showBubbleSize val="0"/>
        </c:dLbls>
        <c:axId val="495533624"/>
        <c:axId val="493973832"/>
      </c:scatterChart>
      <c:valAx>
        <c:axId val="495533624"/>
        <c:scaling>
          <c:orientation val="minMax"/>
          <c:max val="2015"/>
          <c:min val="188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Yr CE</a:t>
                </a:r>
              </a:p>
            </c:rich>
          </c:tx>
          <c:layout>
            <c:manualLayout>
              <c:xMode val="edge"/>
              <c:yMode val="edge"/>
              <c:x val="0.3980315430680455"/>
              <c:y val="0.9237670385003329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3832"/>
        <c:crossesAt val="-100"/>
        <c:crossBetween val="midCat"/>
        <c:majorUnit val="5"/>
        <c:minorUnit val="1"/>
      </c:valAx>
      <c:valAx>
        <c:axId val="493973832"/>
        <c:scaling>
          <c:orientation val="minMax"/>
          <c:max val="0.8"/>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5533624"/>
        <c:crosses val="autoZero"/>
        <c:crossBetween val="midCat"/>
        <c:majorUnit val="0.1"/>
      </c:valAx>
      <c:spPr>
        <a:solidFill>
          <a:schemeClr val="bg1"/>
        </a:solidFill>
        <a:ln w="15875">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12SP-A, SW</a:t>
            </a:r>
            <a:r>
              <a:rPr lang="en-US" baseline="0"/>
              <a:t> Parara</a:t>
            </a:r>
            <a:endParaRPr lang="en-US"/>
          </a:p>
        </c:rich>
      </c:tx>
      <c:layout>
        <c:manualLayout>
          <c:xMode val="edge"/>
          <c:yMode val="edge"/>
          <c:x val="0.3936416477662672"/>
          <c:y val="2.943311668351198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63729528437079"/>
          <c:y val="0.12051677958241325"/>
          <c:w val="0.79781299115722049"/>
          <c:h val="0.69559387968481434"/>
        </c:manualLayout>
      </c:layout>
      <c:scatterChart>
        <c:scatterStyle val="lineMarker"/>
        <c:varyColors val="0"/>
        <c:ser>
          <c:idx val="0"/>
          <c:order val="0"/>
          <c:spPr>
            <a:ln w="38100" cap="rnd">
              <a:solidFill>
                <a:schemeClr val="accent1"/>
              </a:solidFill>
              <a:round/>
            </a:ln>
            <a:effectLst/>
          </c:spPr>
          <c:marker>
            <c:symbol val="circle"/>
            <c:size val="2"/>
            <c:spPr>
              <a:solidFill>
                <a:schemeClr val="accent1"/>
              </a:solidFill>
              <a:ln w="9525">
                <a:solidFill>
                  <a:srgbClr val="92D050"/>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[7]Sheet1!$D$6:$D$99</c:f>
              <c:numCache>
                <c:formatCode>General</c:formatCode>
                <c:ptCount val="94"/>
                <c:pt idx="0">
                  <c:v>0</c:v>
                </c:pt>
                <c:pt idx="1">
                  <c:v>0.1</c:v>
                </c:pt>
                <c:pt idx="2">
                  <c:v>0.18</c:v>
                </c:pt>
                <c:pt idx="3">
                  <c:v>0.17</c:v>
                </c:pt>
                <c:pt idx="4">
                  <c:v>0.38</c:v>
                </c:pt>
                <c:pt idx="5">
                  <c:v>0.37</c:v>
                </c:pt>
                <c:pt idx="6">
                  <c:v>0.35</c:v>
                </c:pt>
                <c:pt idx="7">
                  <c:v>0.32</c:v>
                </c:pt>
                <c:pt idx="8">
                  <c:v>0.3</c:v>
                </c:pt>
                <c:pt idx="9">
                  <c:v>0.28000000000000003</c:v>
                </c:pt>
                <c:pt idx="10">
                  <c:v>0.27</c:v>
                </c:pt>
                <c:pt idx="11">
                  <c:v>0.26</c:v>
                </c:pt>
                <c:pt idx="12">
                  <c:v>0.25</c:v>
                </c:pt>
                <c:pt idx="13">
                  <c:v>0.23</c:v>
                </c:pt>
                <c:pt idx="14">
                  <c:v>0.22500000000000001</c:v>
                </c:pt>
                <c:pt idx="15">
                  <c:v>0.22</c:v>
                </c:pt>
                <c:pt idx="16">
                  <c:v>0.22</c:v>
                </c:pt>
                <c:pt idx="17">
                  <c:v>0.2</c:v>
                </c:pt>
                <c:pt idx="18">
                  <c:v>0.24</c:v>
                </c:pt>
                <c:pt idx="19">
                  <c:v>0.23499999999999999</c:v>
                </c:pt>
                <c:pt idx="20">
                  <c:v>0.23499999999999999</c:v>
                </c:pt>
                <c:pt idx="21">
                  <c:v>0.23</c:v>
                </c:pt>
                <c:pt idx="22">
                  <c:v>0.215</c:v>
                </c:pt>
                <c:pt idx="23">
                  <c:v>0.2</c:v>
                </c:pt>
                <c:pt idx="24">
                  <c:v>0.19500000000000001</c:v>
                </c:pt>
                <c:pt idx="25">
                  <c:v>0.19</c:v>
                </c:pt>
                <c:pt idx="26">
                  <c:v>0.185</c:v>
                </c:pt>
                <c:pt idx="27">
                  <c:v>0.17499999999999999</c:v>
                </c:pt>
                <c:pt idx="28">
                  <c:v>0.17</c:v>
                </c:pt>
                <c:pt idx="29">
                  <c:v>0.16</c:v>
                </c:pt>
                <c:pt idx="30">
                  <c:v>0.16</c:v>
                </c:pt>
                <c:pt idx="31">
                  <c:v>0.155</c:v>
                </c:pt>
                <c:pt idx="32">
                  <c:v>0.15</c:v>
                </c:pt>
                <c:pt idx="33">
                  <c:v>0.14000000000000001</c:v>
                </c:pt>
                <c:pt idx="34">
                  <c:v>0.13500000000000001</c:v>
                </c:pt>
                <c:pt idx="35">
                  <c:v>0.13500000000000001</c:v>
                </c:pt>
                <c:pt idx="36">
                  <c:v>0.125</c:v>
                </c:pt>
                <c:pt idx="37">
                  <c:v>0.19</c:v>
                </c:pt>
                <c:pt idx="38">
                  <c:v>0.23</c:v>
                </c:pt>
                <c:pt idx="39">
                  <c:v>0.21</c:v>
                </c:pt>
                <c:pt idx="40">
                  <c:v>0.19500000000000001</c:v>
                </c:pt>
                <c:pt idx="41">
                  <c:v>0.19</c:v>
                </c:pt>
                <c:pt idx="42">
                  <c:v>0.18</c:v>
                </c:pt>
                <c:pt idx="43">
                  <c:v>0.17</c:v>
                </c:pt>
                <c:pt idx="44">
                  <c:v>0.15</c:v>
                </c:pt>
                <c:pt idx="45">
                  <c:v>0.14000000000000001</c:v>
                </c:pt>
                <c:pt idx="46">
                  <c:v>0.12</c:v>
                </c:pt>
                <c:pt idx="47">
                  <c:v>0.105</c:v>
                </c:pt>
                <c:pt idx="48">
                  <c:v>7.0000000000000007E-2</c:v>
                </c:pt>
                <c:pt idx="49">
                  <c:v>6.5000000000000002E-2</c:v>
                </c:pt>
                <c:pt idx="50">
                  <c:v>0.06</c:v>
                </c:pt>
                <c:pt idx="51">
                  <c:v>5.5E-2</c:v>
                </c:pt>
                <c:pt idx="52">
                  <c:v>0.05</c:v>
                </c:pt>
                <c:pt idx="53">
                  <c:v>0.04</c:v>
                </c:pt>
                <c:pt idx="54">
                  <c:v>0.03</c:v>
                </c:pt>
                <c:pt idx="55">
                  <c:v>0.13</c:v>
                </c:pt>
                <c:pt idx="56">
                  <c:v>0.14000000000000001</c:v>
                </c:pt>
                <c:pt idx="57">
                  <c:v>0.14499999999999999</c:v>
                </c:pt>
                <c:pt idx="58">
                  <c:v>0.15</c:v>
                </c:pt>
                <c:pt idx="59">
                  <c:v>0.16</c:v>
                </c:pt>
                <c:pt idx="60">
                  <c:v>0.245</c:v>
                </c:pt>
                <c:pt idx="61">
                  <c:v>0.24</c:v>
                </c:pt>
                <c:pt idx="62">
                  <c:v>0.22</c:v>
                </c:pt>
                <c:pt idx="63">
                  <c:v>0.21</c:v>
                </c:pt>
                <c:pt idx="64">
                  <c:v>0.19</c:v>
                </c:pt>
                <c:pt idx="65">
                  <c:v>0.17</c:v>
                </c:pt>
                <c:pt idx="66">
                  <c:v>0.16</c:v>
                </c:pt>
                <c:pt idx="67">
                  <c:v>0.16</c:v>
                </c:pt>
                <c:pt idx="68">
                  <c:v>0.14499999999999999</c:v>
                </c:pt>
                <c:pt idx="69">
                  <c:v>0.12</c:v>
                </c:pt>
                <c:pt idx="70">
                  <c:v>0.11</c:v>
                </c:pt>
                <c:pt idx="71">
                  <c:v>0.09</c:v>
                </c:pt>
                <c:pt idx="72">
                  <c:v>0.08</c:v>
                </c:pt>
                <c:pt idx="73">
                  <c:v>7.0000000000000007E-2</c:v>
                </c:pt>
                <c:pt idx="74">
                  <c:v>0.06</c:v>
                </c:pt>
                <c:pt idx="75">
                  <c:v>0.05</c:v>
                </c:pt>
                <c:pt idx="76">
                  <c:v>0.02</c:v>
                </c:pt>
                <c:pt idx="77">
                  <c:v>0</c:v>
                </c:pt>
                <c:pt idx="78">
                  <c:v>0.1</c:v>
                </c:pt>
                <c:pt idx="79">
                  <c:v>0.16</c:v>
                </c:pt>
                <c:pt idx="80">
                  <c:v>0.14499999999999999</c:v>
                </c:pt>
                <c:pt idx="81">
                  <c:v>0.13</c:v>
                </c:pt>
                <c:pt idx="82">
                  <c:v>0.12</c:v>
                </c:pt>
                <c:pt idx="83">
                  <c:v>0.11</c:v>
                </c:pt>
                <c:pt idx="84">
                  <c:v>0.09</c:v>
                </c:pt>
                <c:pt idx="85">
                  <c:v>0.08</c:v>
                </c:pt>
                <c:pt idx="86">
                  <c:v>7.0000000000000007E-2</c:v>
                </c:pt>
                <c:pt idx="87">
                  <c:v>0.06</c:v>
                </c:pt>
                <c:pt idx="88">
                  <c:v>0.05</c:v>
                </c:pt>
                <c:pt idx="89">
                  <c:v>0.04</c:v>
                </c:pt>
                <c:pt idx="90">
                  <c:v>0.02</c:v>
                </c:pt>
                <c:pt idx="91">
                  <c:v>0</c:v>
                </c:pt>
                <c:pt idx="92">
                  <c:v>-0.02</c:v>
                </c:pt>
                <c:pt idx="93">
                  <c:v>-0.05</c:v>
                </c:pt>
              </c:numCache>
            </c:numRef>
          </c:yVal>
          <c:smooth val="0"/>
          <c:extLst>
            <c:ext xmlns:c16="http://schemas.microsoft.com/office/drawing/2014/chart" uri="{C3380CC4-5D6E-409C-BE32-E72D297353CC}">
              <c16:uniqueId val="{00000000-2D45-4D69-84A0-82C3B1172006}"/>
            </c:ext>
          </c:extLst>
        </c:ser>
        <c:dLbls>
          <c:showLegendKey val="0"/>
          <c:showVal val="0"/>
          <c:showCatName val="0"/>
          <c:showSerName val="0"/>
          <c:showPercent val="0"/>
          <c:showBubbleSize val="0"/>
        </c:dLbls>
        <c:axId val="493975400"/>
        <c:axId val="493975792"/>
      </c:scatterChart>
      <c:valAx>
        <c:axId val="493975400"/>
        <c:scaling>
          <c:orientation val="minMax"/>
          <c:max val="2015"/>
          <c:min val="1885"/>
        </c:scaling>
        <c:delete val="0"/>
        <c:axPos val="b"/>
        <c:majorGridlines>
          <c:spPr>
            <a:ln w="9525" cap="flat" cmpd="sng" algn="ctr">
              <a:solidFill>
                <a:schemeClr val="bg2">
                  <a:lumMod val="90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 Year CE</a:t>
                </a:r>
              </a:p>
            </c:rich>
          </c:tx>
          <c:layout>
            <c:manualLayout>
              <c:xMode val="edge"/>
              <c:yMode val="edge"/>
              <c:x val="0.41879486181830117"/>
              <c:y val="0.933335530184993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3975792"/>
        <c:crossesAt val="-80"/>
        <c:crossBetween val="midCat"/>
        <c:majorUnit val="5"/>
        <c:minorUnit val="1"/>
      </c:valAx>
      <c:valAx>
        <c:axId val="493975792"/>
        <c:scaling>
          <c:orientation val="minMax"/>
          <c:max val="0.60000000000000009"/>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Highest Living Coral Relative Elev. , cm</a:t>
                </a:r>
              </a:p>
            </c:rich>
          </c:tx>
          <c:layout>
            <c:manualLayout>
              <c:xMode val="edge"/>
              <c:yMode val="edge"/>
              <c:x val="0.9318681451849371"/>
              <c:y val="0.2138662822311296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3975400"/>
        <c:crosses val="autoZero"/>
        <c:crossBetween val="midCat"/>
        <c:majorUnit val="0.1"/>
      </c:valAx>
      <c:spPr>
        <a:solidFill>
          <a:schemeClr val="bg1"/>
        </a:solidFill>
        <a:ln w="15875">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400"/>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12MBU-A, NW Gizo</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519666096597199E-2"/>
          <c:y val="0.13911676265082909"/>
          <c:w val="0.93803919128440172"/>
          <c:h val="0.67019954598849485"/>
        </c:manualLayout>
      </c:layout>
      <c:scatterChart>
        <c:scatterStyle val="lineMarker"/>
        <c:varyColors val="0"/>
        <c:ser>
          <c:idx val="1"/>
          <c:order val="0"/>
          <c:tx>
            <c:v>MBU-A</c:v>
          </c:tx>
          <c:spPr>
            <a:ln w="38100" cap="rnd">
              <a:solidFill>
                <a:schemeClr val="accent1"/>
              </a:solidFill>
              <a:round/>
            </a:ln>
            <a:effectLst/>
          </c:spPr>
          <c:marker>
            <c:symbol val="circle"/>
            <c:size val="2"/>
            <c:spPr>
              <a:solidFill>
                <a:schemeClr val="accent2"/>
              </a:solidFill>
              <a:ln w="9525">
                <a:solidFill>
                  <a:schemeClr val="accent2"/>
                </a:solidFill>
              </a:ln>
              <a:effectLst/>
            </c:spPr>
          </c:marker>
          <c:xVal>
            <c:numRef>
              <c:f>[4]Sheet1!$B$3:$B$81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[4]Sheet1!$F$3:$F$81</c:f>
              <c:numCache>
                <c:formatCode>General</c:formatCode>
                <c:ptCount val="79"/>
                <c:pt idx="0">
                  <c:v>0</c:v>
                </c:pt>
                <c:pt idx="1">
                  <c:v>-1.1000000000000001E-2</c:v>
                </c:pt>
                <c:pt idx="2">
                  <c:v>-2.1000000000000001E-2</c:v>
                </c:pt>
                <c:pt idx="3">
                  <c:v>-3.1E-2</c:v>
                </c:pt>
                <c:pt idx="4">
                  <c:v>-0.04</c:v>
                </c:pt>
                <c:pt idx="5">
                  <c:v>-4.8000000000000001E-2</c:v>
                </c:pt>
                <c:pt idx="6">
                  <c:v>-0.05</c:v>
                </c:pt>
                <c:pt idx="7">
                  <c:v>-4.8999999999999995E-2</c:v>
                </c:pt>
                <c:pt idx="8">
                  <c:v>-3.1E-2</c:v>
                </c:pt>
                <c:pt idx="9">
                  <c:v>-0.04</c:v>
                </c:pt>
                <c:pt idx="10">
                  <c:v>-0.05</c:v>
                </c:pt>
                <c:pt idx="11">
                  <c:v>-5.8999999999999997E-2</c:v>
                </c:pt>
                <c:pt idx="12">
                  <c:v>-6.6000000000000003E-2</c:v>
                </c:pt>
                <c:pt idx="13">
                  <c:v>-7.9000000000000001E-2</c:v>
                </c:pt>
                <c:pt idx="14">
                  <c:v>-8.900000000000001E-2</c:v>
                </c:pt>
                <c:pt idx="15">
                  <c:v>-9.6000000000000002E-2</c:v>
                </c:pt>
                <c:pt idx="16">
                  <c:v>-0.10400000000000001</c:v>
                </c:pt>
                <c:pt idx="17">
                  <c:v>-0.11199999999999999</c:v>
                </c:pt>
                <c:pt idx="18">
                  <c:v>-0.12299999999999998</c:v>
                </c:pt>
                <c:pt idx="19">
                  <c:v>-0.13500000000000001</c:v>
                </c:pt>
                <c:pt idx="20">
                  <c:v>-0.14400000000000002</c:v>
                </c:pt>
                <c:pt idx="21">
                  <c:v>-0.151</c:v>
                </c:pt>
                <c:pt idx="22">
                  <c:v>-0.16200000000000003</c:v>
                </c:pt>
                <c:pt idx="23">
                  <c:v>-0.17400000000000002</c:v>
                </c:pt>
                <c:pt idx="24">
                  <c:v>-0.18100000000000002</c:v>
                </c:pt>
                <c:pt idx="25">
                  <c:v>-0.191</c:v>
                </c:pt>
                <c:pt idx="26">
                  <c:v>-0.19500000000000001</c:v>
                </c:pt>
                <c:pt idx="27">
                  <c:v>-0.2</c:v>
                </c:pt>
                <c:pt idx="28">
                  <c:v>-0.20600000000000002</c:v>
                </c:pt>
                <c:pt idx="29">
                  <c:v>-0.21200000000000002</c:v>
                </c:pt>
                <c:pt idx="30">
                  <c:v>-0.22200000000000003</c:v>
                </c:pt>
                <c:pt idx="31">
                  <c:v>-0.22500000000000001</c:v>
                </c:pt>
                <c:pt idx="32">
                  <c:v>-0.22600000000000001</c:v>
                </c:pt>
                <c:pt idx="33">
                  <c:v>-0.22600000000000001</c:v>
                </c:pt>
                <c:pt idx="34">
                  <c:v>-0.22400000000000003</c:v>
                </c:pt>
                <c:pt idx="35">
                  <c:v>-0.21600000000000003</c:v>
                </c:pt>
                <c:pt idx="36">
                  <c:v>-0.21600000000000003</c:v>
                </c:pt>
                <c:pt idx="37">
                  <c:v>-0.21700000000000003</c:v>
                </c:pt>
                <c:pt idx="38">
                  <c:v>-0.18900000000000003</c:v>
                </c:pt>
                <c:pt idx="39">
                  <c:v>-0.18700000000000003</c:v>
                </c:pt>
                <c:pt idx="40">
                  <c:v>-0.12299999999999998</c:v>
                </c:pt>
                <c:pt idx="41">
                  <c:v>-0.11699999999999999</c:v>
                </c:pt>
                <c:pt idx="42">
                  <c:v>-0.111</c:v>
                </c:pt>
                <c:pt idx="43">
                  <c:v>-9.9000000000000005E-2</c:v>
                </c:pt>
                <c:pt idx="44">
                  <c:v>-0.10199999999999999</c:v>
                </c:pt>
                <c:pt idx="45">
                  <c:v>-0.109</c:v>
                </c:pt>
                <c:pt idx="46">
                  <c:v>-0.115</c:v>
                </c:pt>
                <c:pt idx="47">
                  <c:v>-0.125</c:v>
                </c:pt>
                <c:pt idx="48">
                  <c:v>-0.128</c:v>
                </c:pt>
                <c:pt idx="49">
                  <c:v>-0.13500000000000001</c:v>
                </c:pt>
                <c:pt idx="50">
                  <c:v>-0.14000000000000001</c:v>
                </c:pt>
                <c:pt idx="51">
                  <c:v>-0.13299999999999998</c:v>
                </c:pt>
                <c:pt idx="52">
                  <c:v>-0.13100000000000001</c:v>
                </c:pt>
                <c:pt idx="53">
                  <c:v>-0.126</c:v>
                </c:pt>
                <c:pt idx="54">
                  <c:v>-0.114</c:v>
                </c:pt>
                <c:pt idx="55">
                  <c:v>-0.111</c:v>
                </c:pt>
                <c:pt idx="56">
                  <c:v>-0.109</c:v>
                </c:pt>
                <c:pt idx="57">
                  <c:v>-0.10799999999999998</c:v>
                </c:pt>
                <c:pt idx="58">
                  <c:v>-0.11799999999999999</c:v>
                </c:pt>
                <c:pt idx="59">
                  <c:v>-0.11299999999999999</c:v>
                </c:pt>
                <c:pt idx="60">
                  <c:v>-0.10400000000000001</c:v>
                </c:pt>
                <c:pt idx="61">
                  <c:v>-0.10299999999999999</c:v>
                </c:pt>
                <c:pt idx="62">
                  <c:v>-0.109</c:v>
                </c:pt>
                <c:pt idx="63">
                  <c:v>-0.114</c:v>
                </c:pt>
                <c:pt idx="64">
                  <c:v>-0.10299999999999999</c:v>
                </c:pt>
                <c:pt idx="65">
                  <c:v>-0.105</c:v>
                </c:pt>
                <c:pt idx="66">
                  <c:v>-0.106</c:v>
                </c:pt>
                <c:pt idx="67">
                  <c:v>-0.109</c:v>
                </c:pt>
                <c:pt idx="68">
                  <c:v>-0.111</c:v>
                </c:pt>
                <c:pt idx="69">
                  <c:v>-0.121</c:v>
                </c:pt>
                <c:pt idx="70">
                  <c:v>-0.121</c:v>
                </c:pt>
                <c:pt idx="71">
                  <c:v>-9.0999999999999998E-2</c:v>
                </c:pt>
                <c:pt idx="72">
                  <c:v>-0.106</c:v>
                </c:pt>
                <c:pt idx="73">
                  <c:v>-0.11599999999999999</c:v>
                </c:pt>
                <c:pt idx="74">
                  <c:v>-0.124</c:v>
                </c:pt>
                <c:pt idx="75">
                  <c:v>-0.13299999999999998</c:v>
                </c:pt>
                <c:pt idx="76">
                  <c:v>-0.13900000000000001</c:v>
                </c:pt>
                <c:pt idx="77">
                  <c:v>-0.151</c:v>
                </c:pt>
                <c:pt idx="78">
                  <c:v>-0.156</c:v>
                </c:pt>
              </c:numCache>
            </c:numRef>
          </c:yVal>
          <c:smooth val="0"/>
          <c:extLst>
            <c:ext xmlns:c16="http://schemas.microsoft.com/office/drawing/2014/chart" uri="{C3380CC4-5D6E-409C-BE32-E72D297353CC}">
              <c16:uniqueId val="{00000000-0538-4204-9B27-1D9E7B1CB408}"/>
            </c:ext>
          </c:extLst>
        </c:ser>
        <c:ser>
          <c:idx val="0"/>
          <c:order val="1"/>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[5]Sheet1!$B$3:$B$81</c:f>
              <c:numCache>
                <c:formatCode>General</c:formatCode>
                <c:ptCount val="79"/>
                <c:pt idx="0">
                  <c:v>6</c:v>
                </c:pt>
                <c:pt idx="1">
                  <c:v>6.7</c:v>
                </c:pt>
                <c:pt idx="2">
                  <c:v>7.2</c:v>
                </c:pt>
                <c:pt idx="3">
                  <c:v>7.8</c:v>
                </c:pt>
                <c:pt idx="4">
                  <c:v>8.6999999999999993</c:v>
                </c:pt>
                <c:pt idx="5">
                  <c:v>9.3000000000000007</c:v>
                </c:pt>
                <c:pt idx="6">
                  <c:v>10.3</c:v>
                </c:pt>
                <c:pt idx="7">
                  <c:v>11</c:v>
                </c:pt>
                <c:pt idx="8">
                  <c:v>11.4</c:v>
                </c:pt>
                <c:pt idx="9">
                  <c:v>12.5</c:v>
                </c:pt>
                <c:pt idx="10">
                  <c:v>12.9</c:v>
                </c:pt>
                <c:pt idx="11">
                  <c:v>13.8</c:v>
                </c:pt>
                <c:pt idx="12">
                  <c:v>14.6</c:v>
                </c:pt>
                <c:pt idx="13">
                  <c:v>13.6</c:v>
                </c:pt>
                <c:pt idx="14">
                  <c:v>14.8</c:v>
                </c:pt>
                <c:pt idx="15">
                  <c:v>15.6</c:v>
                </c:pt>
                <c:pt idx="16">
                  <c:v>16.8</c:v>
                </c:pt>
                <c:pt idx="17">
                  <c:v>17.8</c:v>
                </c:pt>
                <c:pt idx="18">
                  <c:v>19</c:v>
                </c:pt>
                <c:pt idx="19">
                  <c:v>21.2</c:v>
                </c:pt>
                <c:pt idx="20">
                  <c:v>22</c:v>
                </c:pt>
                <c:pt idx="21">
                  <c:v>23.2</c:v>
                </c:pt>
                <c:pt idx="22">
                  <c:v>24</c:v>
                </c:pt>
                <c:pt idx="23">
                  <c:v>24.3</c:v>
                </c:pt>
                <c:pt idx="24">
                  <c:v>25.2</c:v>
                </c:pt>
                <c:pt idx="25">
                  <c:v>26.5</c:v>
                </c:pt>
                <c:pt idx="26">
                  <c:v>27.5</c:v>
                </c:pt>
                <c:pt idx="27">
                  <c:v>28.7</c:v>
                </c:pt>
                <c:pt idx="28">
                  <c:v>23.7</c:v>
                </c:pt>
                <c:pt idx="29">
                  <c:v>24</c:v>
                </c:pt>
                <c:pt idx="30">
                  <c:v>25.6</c:v>
                </c:pt>
                <c:pt idx="31">
                  <c:v>27.4</c:v>
                </c:pt>
                <c:pt idx="32">
                  <c:v>28.1</c:v>
                </c:pt>
                <c:pt idx="33">
                  <c:v>29.2</c:v>
                </c:pt>
                <c:pt idx="34">
                  <c:v>29.8</c:v>
                </c:pt>
                <c:pt idx="35">
                  <c:v>30.5</c:v>
                </c:pt>
                <c:pt idx="36">
                  <c:v>30.5</c:v>
                </c:pt>
                <c:pt idx="37">
                  <c:v>26</c:v>
                </c:pt>
                <c:pt idx="38">
                  <c:v>25.5</c:v>
                </c:pt>
                <c:pt idx="39">
                  <c:v>25</c:v>
                </c:pt>
                <c:pt idx="40">
                  <c:v>24.3</c:v>
                </c:pt>
                <c:pt idx="41">
                  <c:v>21.2</c:v>
                </c:pt>
                <c:pt idx="42">
                  <c:v>16.3</c:v>
                </c:pt>
                <c:pt idx="43">
                  <c:v>15.5</c:v>
                </c:pt>
                <c:pt idx="44">
                  <c:v>15.8</c:v>
                </c:pt>
                <c:pt idx="45">
                  <c:v>15.8</c:v>
                </c:pt>
                <c:pt idx="46">
                  <c:v>17</c:v>
                </c:pt>
                <c:pt idx="47">
                  <c:v>17.2</c:v>
                </c:pt>
                <c:pt idx="48">
                  <c:v>18.2</c:v>
                </c:pt>
                <c:pt idx="49">
                  <c:v>20</c:v>
                </c:pt>
                <c:pt idx="50">
                  <c:v>20.9</c:v>
                </c:pt>
                <c:pt idx="51">
                  <c:v>21.5</c:v>
                </c:pt>
                <c:pt idx="52">
                  <c:v>22.5</c:v>
                </c:pt>
                <c:pt idx="53">
                  <c:v>22.6</c:v>
                </c:pt>
                <c:pt idx="54">
                  <c:v>22.7</c:v>
                </c:pt>
                <c:pt idx="55">
                  <c:v>22.9</c:v>
                </c:pt>
                <c:pt idx="56">
                  <c:v>18.7</c:v>
                </c:pt>
                <c:pt idx="57">
                  <c:v>18.5</c:v>
                </c:pt>
                <c:pt idx="58">
                  <c:v>18.100000000000001</c:v>
                </c:pt>
                <c:pt idx="59">
                  <c:v>18.2</c:v>
                </c:pt>
                <c:pt idx="60">
                  <c:v>19.399999999999999</c:v>
                </c:pt>
                <c:pt idx="61">
                  <c:v>19.5</c:v>
                </c:pt>
                <c:pt idx="62">
                  <c:v>20</c:v>
                </c:pt>
                <c:pt idx="63">
                  <c:v>20.9</c:v>
                </c:pt>
                <c:pt idx="64">
                  <c:v>22</c:v>
                </c:pt>
                <c:pt idx="65">
                  <c:v>24.9</c:v>
                </c:pt>
                <c:pt idx="66">
                  <c:v>25.5</c:v>
                </c:pt>
                <c:pt idx="67">
                  <c:v>24.2</c:v>
                </c:pt>
                <c:pt idx="68">
                  <c:v>24</c:v>
                </c:pt>
                <c:pt idx="69">
                  <c:v>24</c:v>
                </c:pt>
                <c:pt idx="70">
                  <c:v>24.3</c:v>
                </c:pt>
                <c:pt idx="71">
                  <c:v>24</c:v>
                </c:pt>
                <c:pt idx="72">
                  <c:v>20.5</c:v>
                </c:pt>
                <c:pt idx="73">
                  <c:v>18.600000000000001</c:v>
                </c:pt>
                <c:pt idx="74">
                  <c:v>18.600000000000001</c:v>
                </c:pt>
                <c:pt idx="75">
                  <c:v>17.8</c:v>
                </c:pt>
                <c:pt idx="76">
                  <c:v>17.399999999999999</c:v>
                </c:pt>
                <c:pt idx="77">
                  <c:v>17.5</c:v>
                </c:pt>
                <c:pt idx="78">
                  <c:v>18</c:v>
                </c:pt>
              </c:numCache>
            </c:numRef>
          </c:yVal>
          <c:smooth val="0"/>
          <c:extLst>
            <c:ext xmlns:c16="http://schemas.microsoft.com/office/drawing/2014/chart" uri="{C3380CC4-5D6E-409C-BE32-E72D297353CC}">
              <c16:uniqueId val="{00000001-0538-4204-9B27-1D9E7B1CB408}"/>
            </c:ext>
          </c:extLst>
        </c:ser>
        <c:dLbls>
          <c:showLegendKey val="0"/>
          <c:showVal val="0"/>
          <c:showCatName val="0"/>
          <c:showSerName val="0"/>
          <c:showPercent val="0"/>
          <c:showBubbleSize val="0"/>
        </c:dLbls>
        <c:axId val="493976576"/>
        <c:axId val="493976968"/>
      </c:scatterChart>
      <c:valAx>
        <c:axId val="493976576"/>
        <c:scaling>
          <c:orientation val="minMax"/>
          <c:max val="2015"/>
          <c:min val="1885"/>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6968"/>
        <c:crossesAt val="-1"/>
        <c:crossBetween val="midCat"/>
        <c:majorUnit val="5"/>
        <c:minorUnit val="1"/>
      </c:valAx>
      <c:valAx>
        <c:axId val="493976968"/>
        <c:scaling>
          <c:orientation val="minMax"/>
          <c:max val="0.2"/>
          <c:min val="-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6576"/>
        <c:crossesAt val="1500"/>
        <c:crossBetween val="midCat"/>
        <c:majorUnit val="0.2"/>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12MBU-B, NW Gizo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solidFill>
                <a:schemeClr val="accent1"/>
              </a:solidFill>
              <a:round/>
            </a:ln>
            <a:effectLst/>
          </c:spPr>
          <c:marker>
            <c:symbol val="circle"/>
            <c:size val="2"/>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0-3729-45FD-896A-53C2C2183366}"/>
            </c:ext>
          </c:extLst>
        </c:ser>
        <c:dLbls>
          <c:showLegendKey val="0"/>
          <c:showVal val="0"/>
          <c:showCatName val="0"/>
          <c:showSerName val="0"/>
          <c:showPercent val="0"/>
          <c:showBubbleSize val="0"/>
        </c:dLbls>
        <c:axId val="493977752"/>
        <c:axId val="493978144"/>
      </c:scatterChart>
      <c:valAx>
        <c:axId val="493977752"/>
        <c:scaling>
          <c:orientation val="minMax"/>
          <c:max val="2015"/>
          <c:min val="188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8144"/>
        <c:crossesAt val="-1"/>
        <c:crossBetween val="midCat"/>
        <c:majorUnit val="5"/>
        <c:minorUnit val="1"/>
      </c:valAx>
      <c:valAx>
        <c:axId val="493978144"/>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7752"/>
        <c:crosses val="autoZero"/>
        <c:crossBetween val="midCat"/>
        <c:majorUnit val="0.2"/>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12UGH-A</a:t>
            </a:r>
            <a:r>
              <a:rPr lang="en-US" baseline="0"/>
              <a:t>   </a:t>
            </a:r>
            <a:r>
              <a:rPr lang="en-US"/>
              <a:t>Central East</a:t>
            </a:r>
            <a:r>
              <a:rPr lang="en-US" baseline="0"/>
              <a:t> Rendova</a:t>
            </a:r>
            <a:endParaRPr lang="en-US"/>
          </a:p>
        </c:rich>
      </c:tx>
      <c:layout>
        <c:manualLayout>
          <c:xMode val="edge"/>
          <c:yMode val="edge"/>
          <c:x val="0.35056065341855153"/>
          <c:y val="4.961239502534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9675787991403456E-2"/>
          <c:y val="0.15334364429084713"/>
          <c:w val="0.94211605853562919"/>
          <c:h val="0.70526819178120548"/>
        </c:manualLayout>
      </c:layout>
      <c:scatterChart>
        <c:scatterStyle val="lineMarker"/>
        <c:varyColors val="0"/>
        <c:ser>
          <c:idx val="0"/>
          <c:order val="0"/>
          <c:tx>
            <c:strRef>
              <c:f>[8]Sheet1!$B$1</c:f>
              <c:strCache>
                <c:ptCount val="1"/>
              </c:strCache>
            </c:strRef>
          </c:tx>
          <c:spPr>
            <a:ln w="38100" cap="rnd">
              <a:solidFill>
                <a:schemeClr val="accent1"/>
              </a:solidFill>
              <a:round/>
            </a:ln>
            <a:effectLst/>
          </c:spPr>
          <c:marker>
            <c:symbol val="circle"/>
            <c:size val="5"/>
            <c:spPr>
              <a:solidFill>
                <a:schemeClr val="accent1"/>
              </a:solidFill>
              <a:ln w="9525">
                <a:solidFill>
                  <a:schemeClr val="accent1"/>
                </a:solidFill>
              </a:ln>
              <a:effectLst/>
            </c:spPr>
          </c:marker>
          <c:xVal>
            <c:strRef>
              <c:f>[8]Sheet1!$A$2:$A$102</c:f>
              <c:strCache>
                <c:ptCount val="101"/>
                <c:pt idx="0">
                  <c:v>yr CE</c:v>
                </c:pt>
                <c:pt idx="1">
                  <c:v>2012.8</c:v>
                </c:pt>
                <c:pt idx="2">
                  <c:v>2012</c:v>
                </c:pt>
                <c:pt idx="3">
                  <c:v>2011</c:v>
                </c:pt>
                <c:pt idx="4">
                  <c:v>2010</c:v>
                </c:pt>
                <c:pt idx="5">
                  <c:v>2009</c:v>
                </c:pt>
                <c:pt idx="6">
                  <c:v>2008</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strCache>
            </c:strRef>
          </c:xVal>
          <c:yVal>
            <c:numRef>
              <c:f>[8]Sheet1!$D$2:$D$102</c:f>
              <c:numCache>
                <c:formatCode>General</c:formatCode>
                <c:ptCount val="101"/>
                <c:pt idx="1">
                  <c:v>0</c:v>
                </c:pt>
                <c:pt idx="2">
                  <c:v>-9.9999999999999811E-3</c:v>
                </c:pt>
                <c:pt idx="3">
                  <c:v>-1.999999999999999E-2</c:v>
                </c:pt>
                <c:pt idx="4">
                  <c:v>-0.03</c:v>
                </c:pt>
                <c:pt idx="5">
                  <c:v>-4.4999999999999984E-2</c:v>
                </c:pt>
                <c:pt idx="6">
                  <c:v>-0.06</c:v>
                </c:pt>
                <c:pt idx="7">
                  <c:v>-7.2499999999999981E-2</c:v>
                </c:pt>
                <c:pt idx="8">
                  <c:v>-8.7499999999999994E-2</c:v>
                </c:pt>
                <c:pt idx="9">
                  <c:v>-0.10500000000000001</c:v>
                </c:pt>
                <c:pt idx="10">
                  <c:v>-0.11999999999999997</c:v>
                </c:pt>
                <c:pt idx="11">
                  <c:v>-0.12999999999999998</c:v>
                </c:pt>
                <c:pt idx="12">
                  <c:v>-0.14499999999999999</c:v>
                </c:pt>
                <c:pt idx="13">
                  <c:v>-0.155</c:v>
                </c:pt>
                <c:pt idx="14">
                  <c:v>-0.17</c:v>
                </c:pt>
                <c:pt idx="15">
                  <c:v>-0.18499999999999997</c:v>
                </c:pt>
                <c:pt idx="16">
                  <c:v>-0.19499999999999998</c:v>
                </c:pt>
                <c:pt idx="17">
                  <c:v>-0.21</c:v>
                </c:pt>
                <c:pt idx="18">
                  <c:v>-0.23500000000000001</c:v>
                </c:pt>
                <c:pt idx="19">
                  <c:v>-0.24999999999999997</c:v>
                </c:pt>
                <c:pt idx="20">
                  <c:v>-0.26</c:v>
                </c:pt>
                <c:pt idx="21">
                  <c:v>-0.27500000000000002</c:v>
                </c:pt>
                <c:pt idx="22">
                  <c:v>-0.29000000000000004</c:v>
                </c:pt>
                <c:pt idx="23">
                  <c:v>-0.255</c:v>
                </c:pt>
                <c:pt idx="24">
                  <c:v>-0.26500000000000001</c:v>
                </c:pt>
                <c:pt idx="25">
                  <c:v>-0.27500000000000002</c:v>
                </c:pt>
                <c:pt idx="26">
                  <c:v>-0.28500000000000003</c:v>
                </c:pt>
                <c:pt idx="27">
                  <c:v>-0.29000000000000004</c:v>
                </c:pt>
                <c:pt idx="28">
                  <c:v>-0.28500000000000003</c:v>
                </c:pt>
                <c:pt idx="29">
                  <c:v>-0.28500000000000003</c:v>
                </c:pt>
                <c:pt idx="30">
                  <c:v>-0.28500000000000003</c:v>
                </c:pt>
                <c:pt idx="31">
                  <c:v>-0.28500000000000003</c:v>
                </c:pt>
                <c:pt idx="32">
                  <c:v>-0.28500000000000003</c:v>
                </c:pt>
                <c:pt idx="33">
                  <c:v>-0.28500000000000003</c:v>
                </c:pt>
                <c:pt idx="34">
                  <c:v>-0.29000000000000004</c:v>
                </c:pt>
                <c:pt idx="35">
                  <c:v>-0.29500000000000004</c:v>
                </c:pt>
                <c:pt idx="36">
                  <c:v>-0.30499999999999994</c:v>
                </c:pt>
                <c:pt idx="37">
                  <c:v>-0.30499999999999994</c:v>
                </c:pt>
                <c:pt idx="38">
                  <c:v>-0.30499999999999994</c:v>
                </c:pt>
                <c:pt idx="39">
                  <c:v>-0.30999999999999994</c:v>
                </c:pt>
                <c:pt idx="40">
                  <c:v>-0.30999999999999994</c:v>
                </c:pt>
                <c:pt idx="41">
                  <c:v>-0.30999999999999994</c:v>
                </c:pt>
                <c:pt idx="42">
                  <c:v>-0.31499999999999995</c:v>
                </c:pt>
                <c:pt idx="43">
                  <c:v>-0.31499999999999995</c:v>
                </c:pt>
                <c:pt idx="44">
                  <c:v>-0.31999999999999995</c:v>
                </c:pt>
                <c:pt idx="45">
                  <c:v>-0.31499999999999995</c:v>
                </c:pt>
                <c:pt idx="46">
                  <c:v>-0.24999999999999997</c:v>
                </c:pt>
                <c:pt idx="47">
                  <c:v>-0.23</c:v>
                </c:pt>
                <c:pt idx="48">
                  <c:v>-0.22500000000000001</c:v>
                </c:pt>
                <c:pt idx="49">
                  <c:v>-0.22</c:v>
                </c:pt>
                <c:pt idx="50">
                  <c:v>-0.215</c:v>
                </c:pt>
                <c:pt idx="51">
                  <c:v>-0.21</c:v>
                </c:pt>
                <c:pt idx="52">
                  <c:v>-0.20499999999999999</c:v>
                </c:pt>
                <c:pt idx="53">
                  <c:v>-0.19999999999999998</c:v>
                </c:pt>
                <c:pt idx="54">
                  <c:v>-0.19999999999999998</c:v>
                </c:pt>
                <c:pt idx="55">
                  <c:v>-0.19499999999999998</c:v>
                </c:pt>
                <c:pt idx="56">
                  <c:v>-0.19499999999999998</c:v>
                </c:pt>
                <c:pt idx="57">
                  <c:v>-0.19999999999999998</c:v>
                </c:pt>
                <c:pt idx="58">
                  <c:v>-0.19999999999999998</c:v>
                </c:pt>
                <c:pt idx="59">
                  <c:v>-0.19999999999999998</c:v>
                </c:pt>
                <c:pt idx="60">
                  <c:v>-0.19999999999999998</c:v>
                </c:pt>
                <c:pt idx="61">
                  <c:v>-0.19499999999999998</c:v>
                </c:pt>
                <c:pt idx="62">
                  <c:v>-0.19499999999999998</c:v>
                </c:pt>
                <c:pt idx="63">
                  <c:v>-0.19499999999999998</c:v>
                </c:pt>
                <c:pt idx="64">
                  <c:v>-0.18999999999999997</c:v>
                </c:pt>
                <c:pt idx="65">
                  <c:v>-0.18999999999999997</c:v>
                </c:pt>
                <c:pt idx="66">
                  <c:v>-0.18999999999999997</c:v>
                </c:pt>
                <c:pt idx="67">
                  <c:v>-0.18999999999999997</c:v>
                </c:pt>
                <c:pt idx="68">
                  <c:v>-0.18999999999999997</c:v>
                </c:pt>
                <c:pt idx="69">
                  <c:v>-0.19999999999999998</c:v>
                </c:pt>
                <c:pt idx="70">
                  <c:v>-0.20499999999999999</c:v>
                </c:pt>
                <c:pt idx="71">
                  <c:v>-0.19999999999999998</c:v>
                </c:pt>
                <c:pt idx="72">
                  <c:v>-0.19499999999999998</c:v>
                </c:pt>
                <c:pt idx="73">
                  <c:v>-0.19499999999999998</c:v>
                </c:pt>
                <c:pt idx="74">
                  <c:v>-0.215</c:v>
                </c:pt>
                <c:pt idx="75">
                  <c:v>-0.22</c:v>
                </c:pt>
                <c:pt idx="76">
                  <c:v>-0.19999999999999998</c:v>
                </c:pt>
                <c:pt idx="77">
                  <c:v>-0.21</c:v>
                </c:pt>
                <c:pt idx="78">
                  <c:v>-0.20499999999999999</c:v>
                </c:pt>
                <c:pt idx="79">
                  <c:v>-0.21</c:v>
                </c:pt>
                <c:pt idx="80">
                  <c:v>-0.20499999999999999</c:v>
                </c:pt>
                <c:pt idx="81">
                  <c:v>-0.17500000000000002</c:v>
                </c:pt>
                <c:pt idx="82">
                  <c:v>-0.18999999999999997</c:v>
                </c:pt>
                <c:pt idx="83">
                  <c:v>-0.19999999999999998</c:v>
                </c:pt>
                <c:pt idx="84">
                  <c:v>-0.20499999999999999</c:v>
                </c:pt>
                <c:pt idx="85">
                  <c:v>-0.215</c:v>
                </c:pt>
                <c:pt idx="86">
                  <c:v>-0.22500000000000001</c:v>
                </c:pt>
                <c:pt idx="87">
                  <c:v>-0.24000000000000002</c:v>
                </c:pt>
                <c:pt idx="88">
                  <c:v>-0.255</c:v>
                </c:pt>
                <c:pt idx="89">
                  <c:v>-0.27</c:v>
                </c:pt>
                <c:pt idx="90">
                  <c:v>-0.28500000000000003</c:v>
                </c:pt>
                <c:pt idx="91">
                  <c:v>-0.30000000000000004</c:v>
                </c:pt>
                <c:pt idx="92">
                  <c:v>-0.32499999999999996</c:v>
                </c:pt>
                <c:pt idx="93">
                  <c:v>-0.34499999999999997</c:v>
                </c:pt>
                <c:pt idx="94">
                  <c:v>-0.36</c:v>
                </c:pt>
                <c:pt idx="95">
                  <c:v>-0.37</c:v>
                </c:pt>
                <c:pt idx="96">
                  <c:v>-0.38500000000000001</c:v>
                </c:pt>
                <c:pt idx="97">
                  <c:v>-0.39999999999999991</c:v>
                </c:pt>
                <c:pt idx="98">
                  <c:v>-0.40999999999999992</c:v>
                </c:pt>
                <c:pt idx="99">
                  <c:v>-0.41999999999999993</c:v>
                </c:pt>
                <c:pt idx="100">
                  <c:v>-0.42999999999999994</c:v>
                </c:pt>
              </c:numCache>
            </c:numRef>
          </c:yVal>
          <c:smooth val="0"/>
          <c:extLst>
            <c:ext xmlns:c16="http://schemas.microsoft.com/office/drawing/2014/chart" uri="{C3380CC4-5D6E-409C-BE32-E72D297353CC}">
              <c16:uniqueId val="{00000000-82DE-4126-88AD-9B77E7CF2304}"/>
            </c:ext>
          </c:extLst>
        </c:ser>
        <c:dLbls>
          <c:showLegendKey val="0"/>
          <c:showVal val="0"/>
          <c:showCatName val="0"/>
          <c:showSerName val="0"/>
          <c:showPercent val="0"/>
          <c:showBubbleSize val="0"/>
        </c:dLbls>
        <c:axId val="493978928"/>
        <c:axId val="493979320"/>
      </c:scatterChart>
      <c:valAx>
        <c:axId val="493978928"/>
        <c:scaling>
          <c:orientation val="minMax"/>
          <c:max val="2015"/>
          <c:min val="188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9320"/>
        <c:crossesAt val="-1"/>
        <c:crossBetween val="midCat"/>
        <c:majorUnit val="10"/>
        <c:minorUnit val="1"/>
      </c:valAx>
      <c:valAx>
        <c:axId val="493979320"/>
        <c:scaling>
          <c:orientation val="minMax"/>
          <c:max val="0.1"/>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78928"/>
        <c:crosses val="autoZero"/>
        <c:crossBetween val="midCat"/>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13Kolomali North, Coral HLS History</a:t>
            </a:r>
          </a:p>
        </c:rich>
      </c:tx>
      <c:layout>
        <c:manualLayout>
          <c:xMode val="edge"/>
          <c:yMode val="edge"/>
          <c:x val="0.18684536218677933"/>
          <c:y val="3.6336567566936942E-2"/>
        </c:manualLayout>
      </c:layout>
      <c:overlay val="0"/>
      <c:spPr>
        <a:noFill/>
        <a:ln>
          <a:noFill/>
        </a:ln>
        <a:effectLst/>
      </c:spPr>
    </c:title>
    <c:autoTitleDeleted val="0"/>
    <c:plotArea>
      <c:layout>
        <c:manualLayout>
          <c:layoutTarget val="inner"/>
          <c:xMode val="edge"/>
          <c:yMode val="edge"/>
          <c:x val="7.0483278381481773E-2"/>
          <c:y val="0.16087925820808369"/>
          <c:w val="0.80026162142583535"/>
          <c:h val="0.68863500625351559"/>
        </c:manualLayout>
      </c:layout>
      <c:scatterChart>
        <c:scatterStyle val="lineMarker"/>
        <c:varyColors val="0"/>
        <c:ser>
          <c:idx val="0"/>
          <c:order val="0"/>
          <c:tx>
            <c:v>13KolomaliNorth</c:v>
          </c:tx>
          <c:spPr>
            <a:ln w="38100"/>
          </c:spPr>
          <c:marker>
            <c:symbol val="circle"/>
            <c:size val="2"/>
            <c:spPr>
              <a:solidFill>
                <a:schemeClr val="accent1"/>
              </a:solidFill>
              <a:ln w="9525">
                <a:solidFill>
                  <a:schemeClr val="accent1"/>
                </a:solidFill>
              </a:ln>
              <a:effectLst/>
            </c:spPr>
          </c:marker>
          <c:xVal>
            <c:numRef>
              <c:f>[3]Sheet1!$A$2:$A$306</c:f>
              <c:numCache>
                <c:formatCode>General</c:formatCode>
                <c:ptCount val="305"/>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pt idx="264">
                  <c:v>1749</c:v>
                </c:pt>
                <c:pt idx="265">
                  <c:v>1748</c:v>
                </c:pt>
                <c:pt idx="266">
                  <c:v>1747</c:v>
                </c:pt>
                <c:pt idx="267">
                  <c:v>1746</c:v>
                </c:pt>
                <c:pt idx="268">
                  <c:v>1745</c:v>
                </c:pt>
                <c:pt idx="269">
                  <c:v>1744</c:v>
                </c:pt>
                <c:pt idx="270">
                  <c:v>1743</c:v>
                </c:pt>
                <c:pt idx="271">
                  <c:v>1742</c:v>
                </c:pt>
                <c:pt idx="272">
                  <c:v>1741</c:v>
                </c:pt>
                <c:pt idx="273">
                  <c:v>1740</c:v>
                </c:pt>
                <c:pt idx="274">
                  <c:v>1739</c:v>
                </c:pt>
                <c:pt idx="275">
                  <c:v>1738</c:v>
                </c:pt>
                <c:pt idx="276">
                  <c:v>1737</c:v>
                </c:pt>
                <c:pt idx="277">
                  <c:v>1736</c:v>
                </c:pt>
                <c:pt idx="278">
                  <c:v>1735</c:v>
                </c:pt>
                <c:pt idx="279">
                  <c:v>1734</c:v>
                </c:pt>
                <c:pt idx="280">
                  <c:v>1733</c:v>
                </c:pt>
                <c:pt idx="281">
                  <c:v>1732</c:v>
                </c:pt>
                <c:pt idx="282">
                  <c:v>1731</c:v>
                </c:pt>
                <c:pt idx="283">
                  <c:v>1730</c:v>
                </c:pt>
                <c:pt idx="284">
                  <c:v>1729</c:v>
                </c:pt>
                <c:pt idx="285">
                  <c:v>1728</c:v>
                </c:pt>
                <c:pt idx="286">
                  <c:v>1727</c:v>
                </c:pt>
                <c:pt idx="287">
                  <c:v>1726</c:v>
                </c:pt>
                <c:pt idx="288">
                  <c:v>1725</c:v>
                </c:pt>
                <c:pt idx="289">
                  <c:v>1724</c:v>
                </c:pt>
                <c:pt idx="290">
                  <c:v>1723</c:v>
                </c:pt>
                <c:pt idx="291">
                  <c:v>1722</c:v>
                </c:pt>
                <c:pt idx="292">
                  <c:v>1721</c:v>
                </c:pt>
                <c:pt idx="293">
                  <c:v>1720</c:v>
                </c:pt>
                <c:pt idx="294">
                  <c:v>1719</c:v>
                </c:pt>
                <c:pt idx="295">
                  <c:v>1718</c:v>
                </c:pt>
                <c:pt idx="296">
                  <c:v>1717</c:v>
                </c:pt>
                <c:pt idx="297">
                  <c:v>1716</c:v>
                </c:pt>
                <c:pt idx="298">
                  <c:v>1715</c:v>
                </c:pt>
                <c:pt idx="299">
                  <c:v>1714</c:v>
                </c:pt>
                <c:pt idx="300">
                  <c:v>1713</c:v>
                </c:pt>
                <c:pt idx="301">
                  <c:v>1712</c:v>
                </c:pt>
                <c:pt idx="302">
                  <c:v>1711</c:v>
                </c:pt>
                <c:pt idx="303">
                  <c:v>1710</c:v>
                </c:pt>
                <c:pt idx="304">
                  <c:v>1709</c:v>
                </c:pt>
              </c:numCache>
            </c:numRef>
          </c:xVal>
          <c:yVal>
            <c:numRef>
              <c:f>[3]Sheet1!$E$2:$E$306</c:f>
              <c:numCache>
                <c:formatCode>General</c:formatCode>
                <c:ptCount val="305"/>
                <c:pt idx="2">
                  <c:v>0</c:v>
                </c:pt>
                <c:pt idx="3">
                  <c:v>0</c:v>
                </c:pt>
                <c:pt idx="4">
                  <c:v>0</c:v>
                </c:pt>
                <c:pt idx="5">
                  <c:v>0</c:v>
                </c:pt>
                <c:pt idx="6">
                  <c:v>0.9</c:v>
                </c:pt>
                <c:pt idx="7">
                  <c:v>0.88837200000000005</c:v>
                </c:pt>
                <c:pt idx="8">
                  <c:v>0.87674400000000008</c:v>
                </c:pt>
                <c:pt idx="9">
                  <c:v>0.86511600000000011</c:v>
                </c:pt>
                <c:pt idx="10">
                  <c:v>0.85348800000000014</c:v>
                </c:pt>
                <c:pt idx="11">
                  <c:v>0.84186000000000016</c:v>
                </c:pt>
                <c:pt idx="12">
                  <c:v>0.83023200000000019</c:v>
                </c:pt>
                <c:pt idx="13">
                  <c:v>0.81860400000000022</c:v>
                </c:pt>
                <c:pt idx="14">
                  <c:v>0.80697600000000025</c:v>
                </c:pt>
                <c:pt idx="15">
                  <c:v>0.79534800000000028</c:v>
                </c:pt>
                <c:pt idx="16">
                  <c:v>0.78372000000000031</c:v>
                </c:pt>
                <c:pt idx="17">
                  <c:v>0.77209200000000033</c:v>
                </c:pt>
                <c:pt idx="18">
                  <c:v>0.76046400000000036</c:v>
                </c:pt>
                <c:pt idx="19">
                  <c:v>0.74883600000000039</c:v>
                </c:pt>
                <c:pt idx="20">
                  <c:v>0.73720800000000042</c:v>
                </c:pt>
                <c:pt idx="21">
                  <c:v>0.72558000000000045</c:v>
                </c:pt>
                <c:pt idx="22">
                  <c:v>0.71395200000000048</c:v>
                </c:pt>
                <c:pt idx="23">
                  <c:v>0.7023240000000005</c:v>
                </c:pt>
                <c:pt idx="24">
                  <c:v>0.69069600000000053</c:v>
                </c:pt>
                <c:pt idx="25">
                  <c:v>0.67906800000000056</c:v>
                </c:pt>
                <c:pt idx="26">
                  <c:v>0.66744000000000059</c:v>
                </c:pt>
                <c:pt idx="27">
                  <c:v>0.65581200000000062</c:v>
                </c:pt>
                <c:pt idx="28">
                  <c:v>0.64418400000000064</c:v>
                </c:pt>
                <c:pt idx="29">
                  <c:v>0.63255600000000067</c:v>
                </c:pt>
                <c:pt idx="30">
                  <c:v>0.6209280000000007</c:v>
                </c:pt>
                <c:pt idx="31">
                  <c:v>0.60930000000000073</c:v>
                </c:pt>
                <c:pt idx="32">
                  <c:v>0.59767200000000076</c:v>
                </c:pt>
                <c:pt idx="33">
                  <c:v>0.58604400000000079</c:v>
                </c:pt>
                <c:pt idx="34">
                  <c:v>0.57441600000000081</c:v>
                </c:pt>
                <c:pt idx="35">
                  <c:v>0.56278800000000084</c:v>
                </c:pt>
                <c:pt idx="36">
                  <c:v>0.55116000000000087</c:v>
                </c:pt>
                <c:pt idx="37">
                  <c:v>0.5395320000000009</c:v>
                </c:pt>
                <c:pt idx="38">
                  <c:v>0.52790400000000093</c:v>
                </c:pt>
                <c:pt idx="39">
                  <c:v>0.51627600000000096</c:v>
                </c:pt>
                <c:pt idx="40">
                  <c:v>0.50464800000000098</c:v>
                </c:pt>
                <c:pt idx="41">
                  <c:v>0.49302000000000101</c:v>
                </c:pt>
                <c:pt idx="42">
                  <c:v>0.48139200000000104</c:v>
                </c:pt>
                <c:pt idx="43">
                  <c:v>0.46976400000000107</c:v>
                </c:pt>
                <c:pt idx="44">
                  <c:v>0.4581360000000011</c:v>
                </c:pt>
                <c:pt idx="45">
                  <c:v>0.44650800000000113</c:v>
                </c:pt>
                <c:pt idx="46">
                  <c:v>0.43488000000000115</c:v>
                </c:pt>
                <c:pt idx="47">
                  <c:v>0.42325200000000118</c:v>
                </c:pt>
                <c:pt idx="48">
                  <c:v>0.41162400000000121</c:v>
                </c:pt>
                <c:pt idx="49">
                  <c:v>0.39999600000000124</c:v>
                </c:pt>
                <c:pt idx="50">
                  <c:v>0.38836800000000127</c:v>
                </c:pt>
                <c:pt idx="51">
                  <c:v>0.3767400000000013</c:v>
                </c:pt>
                <c:pt idx="52">
                  <c:v>0.36511200000000132</c:v>
                </c:pt>
                <c:pt idx="53">
                  <c:v>0.35348400000000135</c:v>
                </c:pt>
                <c:pt idx="54">
                  <c:v>0.34185600000000138</c:v>
                </c:pt>
                <c:pt idx="55">
                  <c:v>0.33022800000000141</c:v>
                </c:pt>
                <c:pt idx="56">
                  <c:v>0.31860000000000144</c:v>
                </c:pt>
                <c:pt idx="57">
                  <c:v>0.30697200000000147</c:v>
                </c:pt>
                <c:pt idx="58">
                  <c:v>0.29534400000000149</c:v>
                </c:pt>
                <c:pt idx="59">
                  <c:v>0.28371600000000152</c:v>
                </c:pt>
                <c:pt idx="60">
                  <c:v>0.27208800000000155</c:v>
                </c:pt>
                <c:pt idx="61">
                  <c:v>0.26046000000000158</c:v>
                </c:pt>
                <c:pt idx="62">
                  <c:v>0.24883200000000158</c:v>
                </c:pt>
                <c:pt idx="63">
                  <c:v>0.23720400000000158</c:v>
                </c:pt>
                <c:pt idx="64">
                  <c:v>0.22557600000000158</c:v>
                </c:pt>
                <c:pt idx="65">
                  <c:v>0.21394800000000158</c:v>
                </c:pt>
                <c:pt idx="66">
                  <c:v>0.20232000000000158</c:v>
                </c:pt>
                <c:pt idx="67">
                  <c:v>0.19069200000000158</c:v>
                </c:pt>
                <c:pt idx="68">
                  <c:v>0.17906400000000158</c:v>
                </c:pt>
                <c:pt idx="69">
                  <c:v>0.16743600000000158</c:v>
                </c:pt>
                <c:pt idx="70">
                  <c:v>0.15580800000000158</c:v>
                </c:pt>
                <c:pt idx="71">
                  <c:v>0.14418000000000158</c:v>
                </c:pt>
                <c:pt idx="72">
                  <c:v>0.13255200000000159</c:v>
                </c:pt>
                <c:pt idx="73">
                  <c:v>0.12092400000000159</c:v>
                </c:pt>
                <c:pt idx="74">
                  <c:v>0.10929600000000159</c:v>
                </c:pt>
                <c:pt idx="75">
                  <c:v>9.7668000000001587E-2</c:v>
                </c:pt>
                <c:pt idx="76">
                  <c:v>8.6040000000001587E-2</c:v>
                </c:pt>
                <c:pt idx="77">
                  <c:v>7.4412000000001588E-2</c:v>
                </c:pt>
                <c:pt idx="78">
                  <c:v>6.2784000000001589E-2</c:v>
                </c:pt>
                <c:pt idx="79">
                  <c:v>5.1156000000001589E-2</c:v>
                </c:pt>
                <c:pt idx="80">
                  <c:v>3.952800000000159E-2</c:v>
                </c:pt>
                <c:pt idx="81">
                  <c:v>2.790000000000159E-2</c:v>
                </c:pt>
                <c:pt idx="82">
                  <c:v>1.6272000000001591E-2</c:v>
                </c:pt>
                <c:pt idx="83">
                  <c:v>4.6440000000015913E-3</c:v>
                </c:pt>
                <c:pt idx="84">
                  <c:v>-6.9839999999984081E-3</c:v>
                </c:pt>
                <c:pt idx="85">
                  <c:v>-1.8611999999998408E-2</c:v>
                </c:pt>
                <c:pt idx="86">
                  <c:v>-3.0239999999998407E-2</c:v>
                </c:pt>
                <c:pt idx="87">
                  <c:v>-4.1867999999998406E-2</c:v>
                </c:pt>
                <c:pt idx="88">
                  <c:v>-5.3495999999998406E-2</c:v>
                </c:pt>
                <c:pt idx="89">
                  <c:v>-6.5123999999998405E-2</c:v>
                </c:pt>
                <c:pt idx="90">
                  <c:v>-7.6751999999998405E-2</c:v>
                </c:pt>
                <c:pt idx="91">
                  <c:v>-8.8379999999998404E-2</c:v>
                </c:pt>
                <c:pt idx="92">
                  <c:v>-0.1000079999999984</c:v>
                </c:pt>
                <c:pt idx="93">
                  <c:v>-0.1116359999999984</c:v>
                </c:pt>
                <c:pt idx="94">
                  <c:v>-0.1232639999999984</c:v>
                </c:pt>
                <c:pt idx="95">
                  <c:v>-0.11999999999999966</c:v>
                </c:pt>
                <c:pt idx="96">
                  <c:v>-0.11999999999999966</c:v>
                </c:pt>
                <c:pt idx="97">
                  <c:v>-0.11999999999999966</c:v>
                </c:pt>
                <c:pt idx="98">
                  <c:v>-0.11999999999999966</c:v>
                </c:pt>
                <c:pt idx="99">
                  <c:v>-0.11999999999999966</c:v>
                </c:pt>
                <c:pt idx="100">
                  <c:v>-0.11999999999999966</c:v>
                </c:pt>
                <c:pt idx="101">
                  <c:v>-0.11999999999999966</c:v>
                </c:pt>
                <c:pt idx="102">
                  <c:v>-0.11999999999999966</c:v>
                </c:pt>
                <c:pt idx="103">
                  <c:v>-0.11999999999999966</c:v>
                </c:pt>
                <c:pt idx="104">
                  <c:v>-0.11999999999999966</c:v>
                </c:pt>
                <c:pt idx="105">
                  <c:v>-0.11999999999999966</c:v>
                </c:pt>
                <c:pt idx="106">
                  <c:v>-0.11999999999999966</c:v>
                </c:pt>
                <c:pt idx="107">
                  <c:v>-0.11999999999999966</c:v>
                </c:pt>
                <c:pt idx="108">
                  <c:v>-0.11999999999999966</c:v>
                </c:pt>
                <c:pt idx="109">
                  <c:v>-0.11999999999999966</c:v>
                </c:pt>
                <c:pt idx="110">
                  <c:v>-0.11999999999999966</c:v>
                </c:pt>
                <c:pt idx="111">
                  <c:v>-0.11999999999999966</c:v>
                </c:pt>
                <c:pt idx="112">
                  <c:v>-0.11999999999999966</c:v>
                </c:pt>
                <c:pt idx="113">
                  <c:v>-0.11999999999999966</c:v>
                </c:pt>
                <c:pt idx="114">
                  <c:v>-0.11999999999999966</c:v>
                </c:pt>
                <c:pt idx="115">
                  <c:v>-0.11999999999999966</c:v>
                </c:pt>
                <c:pt idx="116">
                  <c:v>-0.11999999999999966</c:v>
                </c:pt>
                <c:pt idx="117">
                  <c:v>-0.11999999999999966</c:v>
                </c:pt>
                <c:pt idx="118">
                  <c:v>-0.11999999999999966</c:v>
                </c:pt>
                <c:pt idx="119">
                  <c:v>-0.11999999999999966</c:v>
                </c:pt>
                <c:pt idx="120">
                  <c:v>-0.11999999999999966</c:v>
                </c:pt>
                <c:pt idx="121">
                  <c:v>-0.11999999999999966</c:v>
                </c:pt>
                <c:pt idx="122">
                  <c:v>-0.11999999999999966</c:v>
                </c:pt>
                <c:pt idx="123">
                  <c:v>-0.11999999999999966</c:v>
                </c:pt>
                <c:pt idx="124">
                  <c:v>-0.11999999999999966</c:v>
                </c:pt>
                <c:pt idx="125">
                  <c:v>-0.11999999999999966</c:v>
                </c:pt>
                <c:pt idx="126">
                  <c:v>-0.11999999999999966</c:v>
                </c:pt>
                <c:pt idx="127">
                  <c:v>-0.11999999999999966</c:v>
                </c:pt>
                <c:pt idx="128">
                  <c:v>-0.11999999999999966</c:v>
                </c:pt>
                <c:pt idx="129">
                  <c:v>-0.11999999999999966</c:v>
                </c:pt>
                <c:pt idx="130">
                  <c:v>-0.11999999999999966</c:v>
                </c:pt>
                <c:pt idx="131">
                  <c:v>-0.11999999999999966</c:v>
                </c:pt>
                <c:pt idx="132">
                  <c:v>-0.11999999999999966</c:v>
                </c:pt>
                <c:pt idx="133">
                  <c:v>-0.11999999999999966</c:v>
                </c:pt>
                <c:pt idx="134">
                  <c:v>-0.11999999999999966</c:v>
                </c:pt>
                <c:pt idx="135">
                  <c:v>-0.11999999999999966</c:v>
                </c:pt>
                <c:pt idx="136">
                  <c:v>-0.11999999999999966</c:v>
                </c:pt>
                <c:pt idx="137">
                  <c:v>-0.11999999999999966</c:v>
                </c:pt>
                <c:pt idx="138">
                  <c:v>-0.11999999999999966</c:v>
                </c:pt>
                <c:pt idx="139">
                  <c:v>-0.11999999999999966</c:v>
                </c:pt>
                <c:pt idx="140">
                  <c:v>-0.11999999999999966</c:v>
                </c:pt>
                <c:pt idx="141">
                  <c:v>-0.11999999999999966</c:v>
                </c:pt>
                <c:pt idx="142">
                  <c:v>-0.11999999999999966</c:v>
                </c:pt>
                <c:pt idx="143">
                  <c:v>-0.11999999999999966</c:v>
                </c:pt>
                <c:pt idx="144">
                  <c:v>-0.11999999999999966</c:v>
                </c:pt>
                <c:pt idx="145">
                  <c:v>-0.11999999999999966</c:v>
                </c:pt>
                <c:pt idx="146">
                  <c:v>0.16000000000000014</c:v>
                </c:pt>
                <c:pt idx="147">
                  <c:v>0.16000000000000014</c:v>
                </c:pt>
                <c:pt idx="148">
                  <c:v>0.16000000000000014</c:v>
                </c:pt>
                <c:pt idx="149">
                  <c:v>0.16000000000000014</c:v>
                </c:pt>
                <c:pt idx="150">
                  <c:v>0.16000000000000014</c:v>
                </c:pt>
                <c:pt idx="151">
                  <c:v>0.16000000000000014</c:v>
                </c:pt>
                <c:pt idx="152">
                  <c:v>0.16000000000000014</c:v>
                </c:pt>
                <c:pt idx="153">
                  <c:v>0.16000000000000014</c:v>
                </c:pt>
                <c:pt idx="154">
                  <c:v>0.16000000000000014</c:v>
                </c:pt>
                <c:pt idx="155">
                  <c:v>0.83000000000000007</c:v>
                </c:pt>
                <c:pt idx="156">
                  <c:v>0.81500000000000017</c:v>
                </c:pt>
                <c:pt idx="157">
                  <c:v>0.80000000000000027</c:v>
                </c:pt>
                <c:pt idx="158">
                  <c:v>0.78500000000000014</c:v>
                </c:pt>
                <c:pt idx="159">
                  <c:v>0.77000000000000024</c:v>
                </c:pt>
                <c:pt idx="160">
                  <c:v>0.75500000000000012</c:v>
                </c:pt>
                <c:pt idx="161">
                  <c:v>0.74000000000000021</c:v>
                </c:pt>
                <c:pt idx="162">
                  <c:v>0.72500000000000009</c:v>
                </c:pt>
                <c:pt idx="163">
                  <c:v>0.71000000000000019</c:v>
                </c:pt>
                <c:pt idx="164">
                  <c:v>0.69500000000000028</c:v>
                </c:pt>
                <c:pt idx="165">
                  <c:v>0.68000000000000016</c:v>
                </c:pt>
                <c:pt idx="166">
                  <c:v>0.66500000000000026</c:v>
                </c:pt>
                <c:pt idx="167">
                  <c:v>0.65000000000000013</c:v>
                </c:pt>
                <c:pt idx="168">
                  <c:v>0.63500000000000023</c:v>
                </c:pt>
                <c:pt idx="169">
                  <c:v>0.62000000000000011</c:v>
                </c:pt>
                <c:pt idx="170">
                  <c:v>0.6050000000000002</c:v>
                </c:pt>
                <c:pt idx="171">
                  <c:v>0.59000000000000008</c:v>
                </c:pt>
                <c:pt idx="172">
                  <c:v>0.57500000000000018</c:v>
                </c:pt>
                <c:pt idx="173">
                  <c:v>0.56000000000000028</c:v>
                </c:pt>
                <c:pt idx="174">
                  <c:v>0.54500000000000015</c:v>
                </c:pt>
                <c:pt idx="175">
                  <c:v>0.53000000000000025</c:v>
                </c:pt>
                <c:pt idx="176">
                  <c:v>0.51500000000000012</c:v>
                </c:pt>
                <c:pt idx="177">
                  <c:v>0.50000000000000022</c:v>
                </c:pt>
                <c:pt idx="178">
                  <c:v>0.4850000000000001</c:v>
                </c:pt>
                <c:pt idx="179">
                  <c:v>0.4700000000000002</c:v>
                </c:pt>
                <c:pt idx="180">
                  <c:v>0.45500000000000007</c:v>
                </c:pt>
                <c:pt idx="181">
                  <c:v>0.44000000000000017</c:v>
                </c:pt>
                <c:pt idx="182">
                  <c:v>0.42500000000000027</c:v>
                </c:pt>
                <c:pt idx="183">
                  <c:v>0.41000000000000014</c:v>
                </c:pt>
                <c:pt idx="184">
                  <c:v>0.39500000000000024</c:v>
                </c:pt>
                <c:pt idx="185">
                  <c:v>0.38000000000000012</c:v>
                </c:pt>
                <c:pt idx="186">
                  <c:v>0.36500000000000021</c:v>
                </c:pt>
                <c:pt idx="187">
                  <c:v>0.35000000000000009</c:v>
                </c:pt>
                <c:pt idx="188">
                  <c:v>0.33500000000000019</c:v>
                </c:pt>
                <c:pt idx="189">
                  <c:v>0.32000000000000028</c:v>
                </c:pt>
                <c:pt idx="190">
                  <c:v>0.30500000000000016</c:v>
                </c:pt>
                <c:pt idx="191">
                  <c:v>0.29000000000000026</c:v>
                </c:pt>
                <c:pt idx="192">
                  <c:v>0.27500000000000013</c:v>
                </c:pt>
                <c:pt idx="193">
                  <c:v>0.26000000000000023</c:v>
                </c:pt>
                <c:pt idx="194">
                  <c:v>0.24500000000000011</c:v>
                </c:pt>
                <c:pt idx="195">
                  <c:v>0.2300000000000002</c:v>
                </c:pt>
                <c:pt idx="196">
                  <c:v>0.21500000000000008</c:v>
                </c:pt>
                <c:pt idx="197">
                  <c:v>0.20000000000000018</c:v>
                </c:pt>
                <c:pt idx="198">
                  <c:v>0.18500000000000005</c:v>
                </c:pt>
                <c:pt idx="199">
                  <c:v>0.17000000000000037</c:v>
                </c:pt>
                <c:pt idx="200">
                  <c:v>0.15500000000000025</c:v>
                </c:pt>
                <c:pt idx="201">
                  <c:v>0.14000000000000012</c:v>
                </c:pt>
                <c:pt idx="202">
                  <c:v>0.125</c:v>
                </c:pt>
                <c:pt idx="203">
                  <c:v>0.11000000000000032</c:v>
                </c:pt>
                <c:pt idx="204">
                  <c:v>9.5000000000000195E-2</c:v>
                </c:pt>
                <c:pt idx="205">
                  <c:v>8.0000000000000071E-2</c:v>
                </c:pt>
                <c:pt idx="206">
                  <c:v>6.5000000000000391E-2</c:v>
                </c:pt>
                <c:pt idx="207">
                  <c:v>5.0000000000000266E-2</c:v>
                </c:pt>
                <c:pt idx="208">
                  <c:v>3.5000000000000142E-2</c:v>
                </c:pt>
                <c:pt idx="209">
                  <c:v>2.0000000000000018E-2</c:v>
                </c:pt>
                <c:pt idx="210">
                  <c:v>5.0000000000003375E-3</c:v>
                </c:pt>
                <c:pt idx="211">
                  <c:v>-9.9999999999997868E-3</c:v>
                </c:pt>
                <c:pt idx="212">
                  <c:v>-2.4999999999999911E-2</c:v>
                </c:pt>
                <c:pt idx="213">
                  <c:v>-4.0000000000000036E-2</c:v>
                </c:pt>
                <c:pt idx="214">
                  <c:v>-5.4999999999999716E-2</c:v>
                </c:pt>
                <c:pt idx="215">
                  <c:v>-6.999999999999984E-2</c:v>
                </c:pt>
                <c:pt idx="216">
                  <c:v>-8.4999999999999964E-2</c:v>
                </c:pt>
                <c:pt idx="217">
                  <c:v>-9.9999999999999645E-2</c:v>
                </c:pt>
                <c:pt idx="218">
                  <c:v>-0.11499999999999977</c:v>
                </c:pt>
                <c:pt idx="219">
                  <c:v>-0.12999999999999989</c:v>
                </c:pt>
                <c:pt idx="220">
                  <c:v>-0.14500000000000002</c:v>
                </c:pt>
                <c:pt idx="221">
                  <c:v>-0.1599999999999997</c:v>
                </c:pt>
                <c:pt idx="222">
                  <c:v>-0.17499999999999982</c:v>
                </c:pt>
                <c:pt idx="223">
                  <c:v>-0.18999999999999995</c:v>
                </c:pt>
                <c:pt idx="224">
                  <c:v>-0.20499999999999963</c:v>
                </c:pt>
                <c:pt idx="225">
                  <c:v>-0.21999999999999975</c:v>
                </c:pt>
                <c:pt idx="226">
                  <c:v>-0.23499999999999988</c:v>
                </c:pt>
                <c:pt idx="227">
                  <c:v>-0.25</c:v>
                </c:pt>
                <c:pt idx="228">
                  <c:v>-0.26499999999999968</c:v>
                </c:pt>
                <c:pt idx="229">
                  <c:v>-0.2799999999999998</c:v>
                </c:pt>
                <c:pt idx="230">
                  <c:v>-0.29499999999999993</c:v>
                </c:pt>
                <c:pt idx="231">
                  <c:v>-0.30999999999999961</c:v>
                </c:pt>
                <c:pt idx="232">
                  <c:v>-0.32499999999999973</c:v>
                </c:pt>
                <c:pt idx="233">
                  <c:v>-0.33999999999999986</c:v>
                </c:pt>
                <c:pt idx="234">
                  <c:v>-0.35499999999999998</c:v>
                </c:pt>
                <c:pt idx="235">
                  <c:v>-0.36999999999999966</c:v>
                </c:pt>
                <c:pt idx="236">
                  <c:v>-0.38499999999999979</c:v>
                </c:pt>
                <c:pt idx="237">
                  <c:v>-0.39999999999999991</c:v>
                </c:pt>
              </c:numCache>
            </c:numRef>
          </c:yVal>
          <c:smooth val="0"/>
          <c:extLst>
            <c:ext xmlns:c16="http://schemas.microsoft.com/office/drawing/2014/chart" uri="{C3380CC4-5D6E-409C-BE32-E72D297353CC}">
              <c16:uniqueId val="{00000000-C894-4D81-8A9D-7266AAB9841C}"/>
            </c:ext>
          </c:extLst>
        </c:ser>
        <c:ser>
          <c:idx val="1"/>
          <c:order val="1"/>
          <c:tx>
            <c:v>2013 HLS</c:v>
          </c:tx>
          <c:marker>
            <c:symbol val="picture"/>
            <c:spPr>
              <a:blipFill>
                <a:blip xmlns:r="http://schemas.openxmlformats.org/officeDocument/2006/relationships" r:embed="rId1"/>
                <a:stretch>
                  <a:fillRect/>
                </a:stretch>
              </a:blipFill>
              <a:ln w="25400">
                <a:noFill/>
              </a:ln>
              <a:effectLst/>
            </c:spPr>
          </c:marker>
          <c:xVal>
            <c:numRef>
              <c:f>[3]Sheet1!$A$2:$A$7</c:f>
              <c:numCache>
                <c:formatCode>General</c:formatCode>
                <c:ptCount val="6"/>
                <c:pt idx="0">
                  <c:v>2013</c:v>
                </c:pt>
                <c:pt idx="1">
                  <c:v>2012</c:v>
                </c:pt>
                <c:pt idx="2">
                  <c:v>2011</c:v>
                </c:pt>
                <c:pt idx="3">
                  <c:v>2010</c:v>
                </c:pt>
                <c:pt idx="4">
                  <c:v>2009</c:v>
                </c:pt>
                <c:pt idx="5">
                  <c:v>2008</c:v>
                </c:pt>
              </c:numCache>
            </c:numRef>
          </c:xVal>
          <c:yVal>
            <c:numRef>
              <c:f>[3]Sheet1!$H$2:$H$7</c:f>
              <c:numCache>
                <c:formatCode>General</c:formatCode>
                <c:ptCount val="6"/>
                <c:pt idx="0">
                  <c:v>-0.29000000000000004</c:v>
                </c:pt>
                <c:pt idx="1">
                  <c:v>-0.29000000000000004</c:v>
                </c:pt>
                <c:pt idx="2">
                  <c:v>-0.29000000000000004</c:v>
                </c:pt>
                <c:pt idx="3">
                  <c:v>-0.29000000000000004</c:v>
                </c:pt>
                <c:pt idx="4">
                  <c:v>-0.29000000000000004</c:v>
                </c:pt>
                <c:pt idx="5">
                  <c:v>-0.29000000000000004</c:v>
                </c:pt>
              </c:numCache>
            </c:numRef>
          </c:yVal>
          <c:smooth val="0"/>
          <c:extLst>
            <c:ext xmlns:c16="http://schemas.microsoft.com/office/drawing/2014/chart" uri="{C3380CC4-5D6E-409C-BE32-E72D297353CC}">
              <c16:uniqueId val="{00000001-C894-4D81-8A9D-7266AAB9841C}"/>
            </c:ext>
          </c:extLst>
        </c:ser>
        <c:ser>
          <c:idx val="2"/>
          <c:order val="2"/>
          <c:tx>
            <c:v>2007 HLS</c:v>
          </c:tx>
          <c:spPr>
            <a:ln w="19050" cap="rnd">
              <a:solidFill>
                <a:srgbClr val="92D050"/>
              </a:solidFill>
              <a:round/>
            </a:ln>
            <a:effectLst/>
          </c:spPr>
          <c:marker>
            <c:symbol val="circle"/>
            <c:size val="9"/>
            <c:spPr>
              <a:solidFill>
                <a:srgbClr val="00B050"/>
              </a:solidFill>
              <a:ln w="9525">
                <a:solidFill>
                  <a:schemeClr val="accent3"/>
                </a:solidFill>
              </a:ln>
              <a:effectLst/>
            </c:spPr>
          </c:marker>
          <c:xVal>
            <c:numRef>
              <c:f>[3]Sheet1!$A$8</c:f>
              <c:numCache>
                <c:formatCode>General</c:formatCode>
                <c:ptCount val="1"/>
                <c:pt idx="0">
                  <c:v>2007</c:v>
                </c:pt>
              </c:numCache>
            </c:numRef>
          </c:xVal>
          <c:yVal>
            <c:numRef>
              <c:f>[3]Sheet1!$I$8</c:f>
              <c:numCache>
                <c:formatCode>General</c:formatCode>
                <c:ptCount val="1"/>
                <c:pt idx="0">
                  <c:v>0.96</c:v>
                </c:pt>
              </c:numCache>
            </c:numRef>
          </c:yVal>
          <c:smooth val="0"/>
          <c:extLst>
            <c:ext xmlns:c16="http://schemas.microsoft.com/office/drawing/2014/chart" uri="{C3380CC4-5D6E-409C-BE32-E72D297353CC}">
              <c16:uniqueId val="{00000002-C894-4D81-8A9D-7266AAB9841C}"/>
            </c:ext>
          </c:extLst>
        </c:ser>
        <c:dLbls>
          <c:showLegendKey val="0"/>
          <c:showVal val="0"/>
          <c:showCatName val="0"/>
          <c:showSerName val="0"/>
          <c:showPercent val="0"/>
          <c:showBubbleSize val="0"/>
        </c:dLbls>
        <c:axId val="493980104"/>
        <c:axId val="493980496"/>
      </c:scatterChart>
      <c:valAx>
        <c:axId val="493980104"/>
        <c:scaling>
          <c:orientation val="minMax"/>
          <c:max val="2015"/>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Yr CE</a:t>
                </a:r>
              </a:p>
            </c:rich>
          </c:tx>
          <c:layout>
            <c:manualLayout>
              <c:xMode val="edge"/>
              <c:yMode val="edge"/>
              <c:x val="0.50971179502598496"/>
              <c:y val="0.92813986557169614"/>
            </c:manualLayout>
          </c:layout>
          <c:overlay val="0"/>
          <c:spPr>
            <a:noFill/>
            <a:ln>
              <a:noFill/>
            </a:ln>
            <a:effectLst/>
          </c:sp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80496"/>
        <c:crosses val="autoZero"/>
        <c:crossBetween val="midCat"/>
        <c:majorUnit val="5"/>
        <c:minorUnit val="5"/>
      </c:valAx>
      <c:valAx>
        <c:axId val="493980496"/>
        <c:scaling>
          <c:orientation val="minMax"/>
          <c:max val="1.2"/>
          <c:min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Leveled Elevations (m) (Arbitrary Scale)</a:t>
                </a:r>
              </a:p>
            </c:rich>
          </c:tx>
          <c:layout>
            <c:manualLayout>
              <c:xMode val="edge"/>
              <c:yMode val="edge"/>
              <c:x val="7.6851986460777705E-2"/>
              <c:y val="0.19783110643389146"/>
            </c:manualLayout>
          </c:layout>
          <c:overlay val="0"/>
          <c:spPr>
            <a:noFill/>
            <a:ln>
              <a:noFill/>
            </a:ln>
            <a:effectLst/>
          </c:spPr>
        </c:title>
        <c:numFmt formatCode="#,##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3980104"/>
        <c:crossesAt val="1770"/>
        <c:crossBetween val="midCat"/>
        <c:majorUnit val="0.2"/>
      </c:valAx>
      <c:spPr>
        <a:noFill/>
        <a:ln>
          <a:solidFill>
            <a:schemeClr val="tx1"/>
          </a:solidFill>
        </a:ln>
        <a:effectLst/>
      </c:spPr>
    </c:plotArea>
    <c:legend>
      <c:legendPos val="l"/>
      <c:layout>
        <c:manualLayout>
          <c:xMode val="edge"/>
          <c:yMode val="edge"/>
          <c:x val="0.16481479078232855"/>
          <c:y val="0.20892238112240744"/>
          <c:w val="0.15437093112118239"/>
          <c:h val="0.161098979572660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12SP-A and 12 SPL-A , SW</a:t>
            </a:r>
            <a:r>
              <a:rPr lang="en-US" baseline="0"/>
              <a:t> Parara</a:t>
            </a:r>
            <a:endParaRPr lang="en-US"/>
          </a:p>
        </c:rich>
      </c:tx>
      <c:layout>
        <c:manualLayout>
          <c:xMode val="edge"/>
          <c:yMode val="edge"/>
          <c:x val="0.33562283154384676"/>
          <c:y val="2.6080501178851127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63729528437079"/>
          <c:y val="0.12051677958241325"/>
          <c:w val="0.79781299115722049"/>
          <c:h val="0.63851907986133538"/>
        </c:manualLayout>
      </c:layout>
      <c:scatterChart>
        <c:scatterStyle val="lineMarker"/>
        <c:varyColors val="0"/>
        <c:ser>
          <c:idx val="1"/>
          <c:order val="0"/>
          <c:tx>
            <c:v>12SPL-A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[6]Sheet1!$A$2:$A$83</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[6]Sheet1!$D$2:$D$83</c:f>
              <c:numCache>
                <c:formatCode>General</c:formatCode>
                <c:ptCount val="82"/>
                <c:pt idx="0">
                  <c:v>0</c:v>
                </c:pt>
                <c:pt idx="1">
                  <c:v>4.0000000000000565E-3</c:v>
                </c:pt>
                <c:pt idx="2">
                  <c:v>-5.9999999999999429E-3</c:v>
                </c:pt>
                <c:pt idx="3">
                  <c:v>-1.5999999999999945E-2</c:v>
                </c:pt>
                <c:pt idx="4">
                  <c:v>-2.5999999999999943E-2</c:v>
                </c:pt>
                <c:pt idx="5">
                  <c:v>-3.7999999999999971E-2</c:v>
                </c:pt>
                <c:pt idx="6">
                  <c:v>-4.5999999999999944E-2</c:v>
                </c:pt>
                <c:pt idx="7">
                  <c:v>0.6140000000000001</c:v>
                </c:pt>
                <c:pt idx="8">
                  <c:v>0.59400000000000008</c:v>
                </c:pt>
                <c:pt idx="9">
                  <c:v>0.57400000000000007</c:v>
                </c:pt>
                <c:pt idx="10">
                  <c:v>0.55400000000000005</c:v>
                </c:pt>
                <c:pt idx="11">
                  <c:v>0.53400000000000003</c:v>
                </c:pt>
                <c:pt idx="12">
                  <c:v>0.52400000000000002</c:v>
                </c:pt>
                <c:pt idx="13">
                  <c:v>0.49400000000000005</c:v>
                </c:pt>
                <c:pt idx="14">
                  <c:v>0.48900000000000005</c:v>
                </c:pt>
                <c:pt idx="15">
                  <c:v>0.48400000000000004</c:v>
                </c:pt>
                <c:pt idx="16">
                  <c:v>0.47400000000000003</c:v>
                </c:pt>
                <c:pt idx="17">
                  <c:v>0.46900000000000008</c:v>
                </c:pt>
                <c:pt idx="18">
                  <c:v>0.47400000000000003</c:v>
                </c:pt>
                <c:pt idx="19">
                  <c:v>0.46400000000000008</c:v>
                </c:pt>
                <c:pt idx="20">
                  <c:v>0.45400000000000007</c:v>
                </c:pt>
                <c:pt idx="21">
                  <c:v>0.44400000000000006</c:v>
                </c:pt>
                <c:pt idx="22">
                  <c:v>0.43400000000000005</c:v>
                </c:pt>
                <c:pt idx="23">
                  <c:v>0.46400000000000008</c:v>
                </c:pt>
                <c:pt idx="24">
                  <c:v>0.44400000000000006</c:v>
                </c:pt>
                <c:pt idx="25">
                  <c:v>0.43400000000000005</c:v>
                </c:pt>
                <c:pt idx="26">
                  <c:v>0.42900000000000005</c:v>
                </c:pt>
                <c:pt idx="27">
                  <c:v>0.41400000000000003</c:v>
                </c:pt>
                <c:pt idx="28">
                  <c:v>0.41900000000000004</c:v>
                </c:pt>
                <c:pt idx="29">
                  <c:v>0.41400000000000003</c:v>
                </c:pt>
                <c:pt idx="30">
                  <c:v>0.41400000000000003</c:v>
                </c:pt>
                <c:pt idx="31">
                  <c:v>0.41900000000000004</c:v>
                </c:pt>
                <c:pt idx="32">
                  <c:v>0.42400000000000004</c:v>
                </c:pt>
                <c:pt idx="33">
                  <c:v>0.41900000000000004</c:v>
                </c:pt>
                <c:pt idx="34">
                  <c:v>0.42400000000000004</c:v>
                </c:pt>
                <c:pt idx="35">
                  <c:v>0.42800000000000005</c:v>
                </c:pt>
                <c:pt idx="36">
                  <c:v>0.43000000000000005</c:v>
                </c:pt>
                <c:pt idx="37">
                  <c:v>0.43400000000000005</c:v>
                </c:pt>
                <c:pt idx="38">
                  <c:v>0.43700000000000006</c:v>
                </c:pt>
                <c:pt idx="39">
                  <c:v>0.44400000000000006</c:v>
                </c:pt>
                <c:pt idx="40">
                  <c:v>0.44400000000000006</c:v>
                </c:pt>
                <c:pt idx="41">
                  <c:v>0.44900000000000007</c:v>
                </c:pt>
                <c:pt idx="42">
                  <c:v>0.59400000000000008</c:v>
                </c:pt>
                <c:pt idx="43">
                  <c:v>0.57400000000000007</c:v>
                </c:pt>
                <c:pt idx="44">
                  <c:v>0.56400000000000006</c:v>
                </c:pt>
                <c:pt idx="45">
                  <c:v>0.55900000000000005</c:v>
                </c:pt>
                <c:pt idx="46">
                  <c:v>0.55400000000000005</c:v>
                </c:pt>
                <c:pt idx="47">
                  <c:v>0.54400000000000004</c:v>
                </c:pt>
                <c:pt idx="48">
                  <c:v>0.53400000000000003</c:v>
                </c:pt>
                <c:pt idx="49">
                  <c:v>0.52400000000000002</c:v>
                </c:pt>
                <c:pt idx="50">
                  <c:v>0.51400000000000001</c:v>
                </c:pt>
                <c:pt idx="51">
                  <c:v>0.504</c:v>
                </c:pt>
                <c:pt idx="52">
                  <c:v>0.49900000000000005</c:v>
                </c:pt>
                <c:pt idx="53">
                  <c:v>0.52400000000000002</c:v>
                </c:pt>
                <c:pt idx="54">
                  <c:v>0.52900000000000003</c:v>
                </c:pt>
                <c:pt idx="55">
                  <c:v>0.53400000000000003</c:v>
                </c:pt>
                <c:pt idx="56">
                  <c:v>0.53900000000000003</c:v>
                </c:pt>
                <c:pt idx="57">
                  <c:v>0.54900000000000004</c:v>
                </c:pt>
                <c:pt idx="58">
                  <c:v>0.55900000000000005</c:v>
                </c:pt>
                <c:pt idx="59">
                  <c:v>0.63900000000000001</c:v>
                </c:pt>
                <c:pt idx="60">
                  <c:v>0.63400000000000001</c:v>
                </c:pt>
                <c:pt idx="61">
                  <c:v>0.63400000000000001</c:v>
                </c:pt>
                <c:pt idx="62">
                  <c:v>0.63400000000000001</c:v>
                </c:pt>
                <c:pt idx="63">
                  <c:v>0.61900000000000011</c:v>
                </c:pt>
                <c:pt idx="64">
                  <c:v>0.6090000000000001</c:v>
                </c:pt>
                <c:pt idx="65">
                  <c:v>0.59400000000000008</c:v>
                </c:pt>
                <c:pt idx="66">
                  <c:v>0.58400000000000007</c:v>
                </c:pt>
                <c:pt idx="67">
                  <c:v>0.56900000000000006</c:v>
                </c:pt>
                <c:pt idx="68">
                  <c:v>0.56400000000000006</c:v>
                </c:pt>
                <c:pt idx="69">
                  <c:v>0.54900000000000004</c:v>
                </c:pt>
                <c:pt idx="70">
                  <c:v>0.52400000000000002</c:v>
                </c:pt>
                <c:pt idx="71">
                  <c:v>0.51400000000000001</c:v>
                </c:pt>
                <c:pt idx="72">
                  <c:v>0.54400000000000004</c:v>
                </c:pt>
                <c:pt idx="73">
                  <c:v>0.53400000000000003</c:v>
                </c:pt>
                <c:pt idx="74">
                  <c:v>0.52400000000000002</c:v>
                </c:pt>
                <c:pt idx="75">
                  <c:v>0.51400000000000001</c:v>
                </c:pt>
                <c:pt idx="76">
                  <c:v>0.51200000000000001</c:v>
                </c:pt>
                <c:pt idx="77">
                  <c:v>0.51000000000000012</c:v>
                </c:pt>
                <c:pt idx="78">
                  <c:v>0.50800000000000001</c:v>
                </c:pt>
                <c:pt idx="79">
                  <c:v>0.50600000000000012</c:v>
                </c:pt>
                <c:pt idx="80">
                  <c:v>0.504</c:v>
                </c:pt>
                <c:pt idx="81">
                  <c:v>0.49900000000000005</c:v>
                </c:pt>
              </c:numCache>
            </c:numRef>
          </c:yVal>
          <c:smooth val="0"/>
          <c:extLst>
            <c:ext xmlns:c16="http://schemas.microsoft.com/office/drawing/2014/chart" uri="{C3380CC4-5D6E-409C-BE32-E72D297353CC}">
              <c16:uniqueId val="{00000000-6F6B-4C69-847F-C2930DB8FC06}"/>
            </c:ext>
          </c:extLst>
        </c:ser>
        <c:ser>
          <c:idx val="0"/>
          <c:order val="1"/>
          <c:tx>
            <c:v>12SP-A</c:v>
          </c:tx>
          <c:spPr>
            <a:ln w="19050" cap="rnd">
              <a:solidFill>
                <a:srgbClr val="92D050"/>
              </a:solidFill>
              <a:round/>
            </a:ln>
            <a:effectLst/>
          </c:spPr>
          <c:marker>
            <c:symbol val="circle"/>
            <c:size val="6"/>
            <c:spPr>
              <a:solidFill>
                <a:srgbClr val="92D050"/>
              </a:solidFill>
              <a:ln w="9525">
                <a:solidFill>
                  <a:srgbClr val="92D050"/>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[7]Sheet1!$D$6:$D$99</c:f>
              <c:numCache>
                <c:formatCode>General</c:formatCode>
                <c:ptCount val="94"/>
                <c:pt idx="0">
                  <c:v>0</c:v>
                </c:pt>
                <c:pt idx="1">
                  <c:v>0.1</c:v>
                </c:pt>
                <c:pt idx="2">
                  <c:v>0.18</c:v>
                </c:pt>
                <c:pt idx="3">
                  <c:v>0.17</c:v>
                </c:pt>
                <c:pt idx="4">
                  <c:v>0.38</c:v>
                </c:pt>
                <c:pt idx="5">
                  <c:v>0.37</c:v>
                </c:pt>
                <c:pt idx="6">
                  <c:v>0.35</c:v>
                </c:pt>
                <c:pt idx="7">
                  <c:v>0.32</c:v>
                </c:pt>
                <c:pt idx="8">
                  <c:v>0.3</c:v>
                </c:pt>
                <c:pt idx="9">
                  <c:v>0.28000000000000003</c:v>
                </c:pt>
                <c:pt idx="10">
                  <c:v>0.27</c:v>
                </c:pt>
                <c:pt idx="11">
                  <c:v>0.26</c:v>
                </c:pt>
                <c:pt idx="12">
                  <c:v>0.25</c:v>
                </c:pt>
                <c:pt idx="13">
                  <c:v>0.23</c:v>
                </c:pt>
                <c:pt idx="14">
                  <c:v>0.22500000000000001</c:v>
                </c:pt>
                <c:pt idx="15">
                  <c:v>0.22</c:v>
                </c:pt>
                <c:pt idx="16">
                  <c:v>0.22</c:v>
                </c:pt>
                <c:pt idx="17">
                  <c:v>0.2</c:v>
                </c:pt>
                <c:pt idx="18">
                  <c:v>0.24</c:v>
                </c:pt>
                <c:pt idx="19">
                  <c:v>0.23499999999999999</c:v>
                </c:pt>
                <c:pt idx="20">
                  <c:v>0.23499999999999999</c:v>
                </c:pt>
                <c:pt idx="21">
                  <c:v>0.23</c:v>
                </c:pt>
                <c:pt idx="22">
                  <c:v>0.215</c:v>
                </c:pt>
                <c:pt idx="23">
                  <c:v>0.2</c:v>
                </c:pt>
                <c:pt idx="24">
                  <c:v>0.19500000000000001</c:v>
                </c:pt>
                <c:pt idx="25">
                  <c:v>0.19</c:v>
                </c:pt>
                <c:pt idx="26">
                  <c:v>0.185</c:v>
                </c:pt>
                <c:pt idx="27">
                  <c:v>0.17499999999999999</c:v>
                </c:pt>
                <c:pt idx="28">
                  <c:v>0.17</c:v>
                </c:pt>
                <c:pt idx="29">
                  <c:v>0.16</c:v>
                </c:pt>
                <c:pt idx="30">
                  <c:v>0.16</c:v>
                </c:pt>
                <c:pt idx="31">
                  <c:v>0.155</c:v>
                </c:pt>
                <c:pt idx="32">
                  <c:v>0.15</c:v>
                </c:pt>
                <c:pt idx="33">
                  <c:v>0.14000000000000001</c:v>
                </c:pt>
                <c:pt idx="34">
                  <c:v>0.13500000000000001</c:v>
                </c:pt>
                <c:pt idx="35">
                  <c:v>0.13500000000000001</c:v>
                </c:pt>
                <c:pt idx="36">
                  <c:v>0.125</c:v>
                </c:pt>
                <c:pt idx="37">
                  <c:v>0.19</c:v>
                </c:pt>
                <c:pt idx="38">
                  <c:v>0.23</c:v>
                </c:pt>
                <c:pt idx="39">
                  <c:v>0.21</c:v>
                </c:pt>
                <c:pt idx="40">
                  <c:v>0.19500000000000001</c:v>
                </c:pt>
                <c:pt idx="41">
                  <c:v>0.19</c:v>
                </c:pt>
                <c:pt idx="42">
                  <c:v>0.18</c:v>
                </c:pt>
                <c:pt idx="43">
                  <c:v>0.17</c:v>
                </c:pt>
                <c:pt idx="44">
                  <c:v>0.15</c:v>
                </c:pt>
                <c:pt idx="45">
                  <c:v>0.14000000000000001</c:v>
                </c:pt>
                <c:pt idx="46">
                  <c:v>0.12</c:v>
                </c:pt>
                <c:pt idx="47">
                  <c:v>0.105</c:v>
                </c:pt>
                <c:pt idx="48">
                  <c:v>7.0000000000000007E-2</c:v>
                </c:pt>
                <c:pt idx="49">
                  <c:v>6.5000000000000002E-2</c:v>
                </c:pt>
                <c:pt idx="50">
                  <c:v>0.06</c:v>
                </c:pt>
                <c:pt idx="51">
                  <c:v>5.5E-2</c:v>
                </c:pt>
                <c:pt idx="52">
                  <c:v>0.05</c:v>
                </c:pt>
                <c:pt idx="53">
                  <c:v>0.04</c:v>
                </c:pt>
                <c:pt idx="54">
                  <c:v>0.03</c:v>
                </c:pt>
                <c:pt idx="55">
                  <c:v>0.13</c:v>
                </c:pt>
                <c:pt idx="56">
                  <c:v>0.14000000000000001</c:v>
                </c:pt>
                <c:pt idx="57">
                  <c:v>0.14499999999999999</c:v>
                </c:pt>
                <c:pt idx="58">
                  <c:v>0.15</c:v>
                </c:pt>
                <c:pt idx="59">
                  <c:v>0.16</c:v>
                </c:pt>
                <c:pt idx="60">
                  <c:v>0.245</c:v>
                </c:pt>
                <c:pt idx="61">
                  <c:v>0.24</c:v>
                </c:pt>
                <c:pt idx="62">
                  <c:v>0.22</c:v>
                </c:pt>
                <c:pt idx="63">
                  <c:v>0.21</c:v>
                </c:pt>
                <c:pt idx="64">
                  <c:v>0.19</c:v>
                </c:pt>
                <c:pt idx="65">
                  <c:v>0.17</c:v>
                </c:pt>
                <c:pt idx="66">
                  <c:v>0.16</c:v>
                </c:pt>
                <c:pt idx="67">
                  <c:v>0.16</c:v>
                </c:pt>
                <c:pt idx="68">
                  <c:v>0.14499999999999999</c:v>
                </c:pt>
                <c:pt idx="69">
                  <c:v>0.12</c:v>
                </c:pt>
                <c:pt idx="70">
                  <c:v>0.11</c:v>
                </c:pt>
                <c:pt idx="71">
                  <c:v>0.09</c:v>
                </c:pt>
                <c:pt idx="72">
                  <c:v>0.08</c:v>
                </c:pt>
                <c:pt idx="73">
                  <c:v>7.0000000000000007E-2</c:v>
                </c:pt>
                <c:pt idx="74">
                  <c:v>0.06</c:v>
                </c:pt>
                <c:pt idx="75">
                  <c:v>0.05</c:v>
                </c:pt>
                <c:pt idx="76">
                  <c:v>0.02</c:v>
                </c:pt>
                <c:pt idx="77">
                  <c:v>0</c:v>
                </c:pt>
                <c:pt idx="78">
                  <c:v>0.1</c:v>
                </c:pt>
                <c:pt idx="79">
                  <c:v>0.16</c:v>
                </c:pt>
                <c:pt idx="80">
                  <c:v>0.14499999999999999</c:v>
                </c:pt>
                <c:pt idx="81">
                  <c:v>0.13</c:v>
                </c:pt>
                <c:pt idx="82">
                  <c:v>0.12</c:v>
                </c:pt>
                <c:pt idx="83">
                  <c:v>0.11</c:v>
                </c:pt>
                <c:pt idx="84">
                  <c:v>0.09</c:v>
                </c:pt>
                <c:pt idx="85">
                  <c:v>0.08</c:v>
                </c:pt>
                <c:pt idx="86">
                  <c:v>7.0000000000000007E-2</c:v>
                </c:pt>
                <c:pt idx="87">
                  <c:v>0.06</c:v>
                </c:pt>
                <c:pt idx="88">
                  <c:v>0.05</c:v>
                </c:pt>
                <c:pt idx="89">
                  <c:v>0.04</c:v>
                </c:pt>
                <c:pt idx="90">
                  <c:v>0.02</c:v>
                </c:pt>
                <c:pt idx="91">
                  <c:v>0</c:v>
                </c:pt>
                <c:pt idx="92">
                  <c:v>-0.02</c:v>
                </c:pt>
                <c:pt idx="93">
                  <c:v>-0.05</c:v>
                </c:pt>
              </c:numCache>
            </c:numRef>
          </c:yVal>
          <c:smooth val="0"/>
          <c:extLst>
            <c:ext xmlns:c16="http://schemas.microsoft.com/office/drawing/2014/chart" uri="{C3380CC4-5D6E-409C-BE32-E72D297353CC}">
              <c16:uniqueId val="{00000001-6F6B-4C69-847F-C2930DB8FC06}"/>
            </c:ext>
          </c:extLst>
        </c:ser>
        <c:dLbls>
          <c:showLegendKey val="0"/>
          <c:showVal val="0"/>
          <c:showCatName val="0"/>
          <c:showSerName val="0"/>
          <c:showPercent val="0"/>
          <c:showBubbleSize val="0"/>
        </c:dLbls>
        <c:axId val="496791688"/>
        <c:axId val="496792080"/>
      </c:scatterChart>
      <c:valAx>
        <c:axId val="496791688"/>
        <c:scaling>
          <c:orientation val="minMax"/>
          <c:max val="2015"/>
          <c:min val="1885"/>
        </c:scaling>
        <c:delete val="0"/>
        <c:axPos val="b"/>
        <c:majorGridlines>
          <c:spPr>
            <a:ln w="9525" cap="flat" cmpd="sng" algn="ctr">
              <a:solidFill>
                <a:schemeClr val="bg2">
                  <a:lumMod val="90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Year CE</a:t>
                </a:r>
              </a:p>
            </c:rich>
          </c:tx>
          <c:layout>
            <c:manualLayout>
              <c:xMode val="edge"/>
              <c:yMode val="edge"/>
              <c:x val="0.42088951767602817"/>
              <c:y val="0.907778384699993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6792080"/>
        <c:crossesAt val="-80"/>
        <c:crossBetween val="midCat"/>
        <c:majorUnit val="5"/>
        <c:minorUnit val="1"/>
      </c:valAx>
      <c:valAx>
        <c:axId val="496792080"/>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Elev relaive to living coral ,m</a:t>
                </a:r>
              </a:p>
            </c:rich>
          </c:tx>
          <c:layout>
            <c:manualLayout>
              <c:xMode val="edge"/>
              <c:yMode val="edge"/>
              <c:x val="1.7150391498191944E-2"/>
              <c:y val="9.6703430043878991E-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6791688"/>
        <c:crosses val="autoZero"/>
        <c:crossBetween val="midCat"/>
        <c:majorUnit val="0.1"/>
      </c:valAx>
      <c:spPr>
        <a:solidFill>
          <a:schemeClr val="bg1"/>
        </a:solidFill>
        <a:ln w="15875">
          <a:solidFill>
            <a:schemeClr val="tx1"/>
          </a:solidFill>
        </a:ln>
        <a:effectLst/>
      </c:spPr>
    </c:plotArea>
    <c:legend>
      <c:legendPos val="l"/>
      <c:layout>
        <c:manualLayout>
          <c:xMode val="edge"/>
          <c:yMode val="edge"/>
          <c:x val="0.18747595110344287"/>
          <c:y val="0.34601794370389011"/>
          <c:w val="0.15683124925785025"/>
          <c:h val="0.1397944562205485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400"/>
      </a:pPr>
      <a:endParaRPr lang="en-US"/>
    </a:p>
  </c:txPr>
  <c:printSettings>
    <c:headerFooter/>
    <c:pageMargins b="0.75" l="0.7" r="0.7" t="0.75" header="0.3" footer="0.3"/>
    <c:pageSetup orientation="landscape"/>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12RAR-A Elev. Rel to 2012 HLS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4586199569973705E-2"/>
          <c:y val="0.17035068533100028"/>
          <c:w val="0.94235073474932085"/>
          <c:h val="0.63292468649752109"/>
        </c:manualLayout>
      </c:layout>
      <c:scatterChart>
        <c:scatterStyle val="lineMarker"/>
        <c:varyColors val="0"/>
        <c:ser>
          <c:idx val="0"/>
          <c:order val="0"/>
          <c:tx>
            <c:strRef>
              <c:f>'12RAR'!$D$2</c:f>
              <c:strCache>
                <c:ptCount val="1"/>
                <c:pt idx="0">
                  <c:v>Rel HLS</c:v>
                </c:pt>
              </c:strCache>
            </c:strRef>
          </c:tx>
          <c:spPr>
            <a:ln w="31750" cap="rnd">
              <a:solidFill>
                <a:schemeClr val="accent1"/>
              </a:solidFill>
              <a:round/>
            </a:ln>
            <a:effectLst/>
          </c:spPr>
          <c:marker>
            <c:symbol val="circle"/>
            <c:size val="2"/>
            <c:spPr>
              <a:solidFill>
                <a:schemeClr val="accent1"/>
              </a:solidFill>
              <a:ln w="9525">
                <a:solidFill>
                  <a:schemeClr val="accent1"/>
                </a:solidFill>
              </a:ln>
              <a:effectLst/>
            </c:spPr>
          </c:marker>
          <c:dPt>
            <c:idx val="6"/>
            <c:marker>
              <c:symbol val="circle"/>
              <c:size val="2"/>
              <c:spPr>
                <a:solidFill>
                  <a:schemeClr val="accent1"/>
                </a:solidFill>
                <a:ln w="22225">
                  <a:solidFill>
                    <a:schemeClr val="accent1"/>
                  </a:solidFill>
                </a:ln>
                <a:effectLst/>
              </c:spPr>
            </c:marker>
            <c:bubble3D val="0"/>
            <c:extLst>
              <c:ext xmlns:c16="http://schemas.microsoft.com/office/drawing/2014/chart" uri="{C3380CC4-5D6E-409C-BE32-E72D297353CC}">
                <c16:uniqueId val="{00000000-8313-4183-927D-600EBFD31373}"/>
              </c:ext>
            </c:extLst>
          </c:dPt>
          <c:xVal>
            <c:numRef>
              <c:f>'12RAR'!$A$3:$A$87</c:f>
              <c:numCache>
                <c:formatCode>General</c:formatCode>
                <c:ptCount val="8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numCache>
            </c:numRef>
          </c:xVal>
          <c:yVal>
            <c:numRef>
              <c:f>'12RAR'!$F$3:$F$87</c:f>
              <c:numCache>
                <c:formatCode>General</c:formatCode>
                <c:ptCount val="85"/>
                <c:pt idx="0">
                  <c:v>0</c:v>
                </c:pt>
                <c:pt idx="1">
                  <c:v>-0.01</c:v>
                </c:pt>
                <c:pt idx="2">
                  <c:v>-1.7500000000000002E-2</c:v>
                </c:pt>
                <c:pt idx="3">
                  <c:v>-0.02</c:v>
                </c:pt>
                <c:pt idx="4">
                  <c:v>-0.02</c:v>
                </c:pt>
                <c:pt idx="5">
                  <c:v>-1.4999999999999999E-2</c:v>
                </c:pt>
                <c:pt idx="6">
                  <c:v>8.8000000000000009E-2</c:v>
                </c:pt>
                <c:pt idx="7">
                  <c:v>9.4E-2</c:v>
                </c:pt>
                <c:pt idx="8">
                  <c:v>8.8000000000000009E-2</c:v>
                </c:pt>
                <c:pt idx="9">
                  <c:v>8.5000000000000006E-2</c:v>
                </c:pt>
                <c:pt idx="10">
                  <c:v>0.08</c:v>
                </c:pt>
                <c:pt idx="11">
                  <c:v>7.2000000000000008E-2</c:v>
                </c:pt>
                <c:pt idx="12">
                  <c:v>7.0000000000000007E-2</c:v>
                </c:pt>
                <c:pt idx="13">
                  <c:v>6.5000000000000002E-2</c:v>
                </c:pt>
                <c:pt idx="14">
                  <c:v>5.5999999999999994E-2</c:v>
                </c:pt>
                <c:pt idx="15">
                  <c:v>0.05</c:v>
                </c:pt>
                <c:pt idx="16">
                  <c:v>4.5999999999999999E-2</c:v>
                </c:pt>
                <c:pt idx="17">
                  <c:v>3.8000000000000006E-2</c:v>
                </c:pt>
                <c:pt idx="18">
                  <c:v>3.1999999999999994E-2</c:v>
                </c:pt>
                <c:pt idx="19">
                  <c:v>2.4000000000000004E-2</c:v>
                </c:pt>
                <c:pt idx="20">
                  <c:v>1.6999999999999994E-2</c:v>
                </c:pt>
                <c:pt idx="21">
                  <c:v>0.01</c:v>
                </c:pt>
                <c:pt idx="22">
                  <c:v>1.9999999999999931E-3</c:v>
                </c:pt>
                <c:pt idx="23">
                  <c:v>-6.9999999999999932E-3</c:v>
                </c:pt>
                <c:pt idx="24">
                  <c:v>-1.1999999999999993E-2</c:v>
                </c:pt>
                <c:pt idx="25">
                  <c:v>-1.6999999999999994E-2</c:v>
                </c:pt>
                <c:pt idx="26">
                  <c:v>-2.3000000000000007E-2</c:v>
                </c:pt>
                <c:pt idx="27">
                  <c:v>-0.03</c:v>
                </c:pt>
                <c:pt idx="28">
                  <c:v>-3.8000000000000006E-2</c:v>
                </c:pt>
                <c:pt idx="29">
                  <c:v>-0.05</c:v>
                </c:pt>
                <c:pt idx="30">
                  <c:v>-0.06</c:v>
                </c:pt>
                <c:pt idx="31">
                  <c:v>-7.4999999999999997E-2</c:v>
                </c:pt>
                <c:pt idx="32">
                  <c:v>-8.5000000000000006E-2</c:v>
                </c:pt>
                <c:pt idx="33">
                  <c:v>-9.1000000000000011E-2</c:v>
                </c:pt>
                <c:pt idx="34">
                  <c:v>-0.10100000000000002</c:v>
                </c:pt>
                <c:pt idx="35">
                  <c:v>-0.11399999999999999</c:v>
                </c:pt>
                <c:pt idx="36">
                  <c:v>-0.126</c:v>
                </c:pt>
                <c:pt idx="37">
                  <c:v>-0.13699999999999998</c:v>
                </c:pt>
                <c:pt idx="38">
                  <c:v>-0.14399999999999999</c:v>
                </c:pt>
                <c:pt idx="39">
                  <c:v>-0.152</c:v>
                </c:pt>
                <c:pt idx="40">
                  <c:v>-0.161</c:v>
                </c:pt>
                <c:pt idx="41">
                  <c:v>-0.17199999999999999</c:v>
                </c:pt>
                <c:pt idx="42">
                  <c:v>-0.18100000000000002</c:v>
                </c:pt>
                <c:pt idx="43">
                  <c:v>-0.18799999999999997</c:v>
                </c:pt>
                <c:pt idx="44">
                  <c:v>-0.19799999999999998</c:v>
                </c:pt>
                <c:pt idx="45">
                  <c:v>-0.20600000000000002</c:v>
                </c:pt>
                <c:pt idx="46">
                  <c:v>-0.21100000000000002</c:v>
                </c:pt>
                <c:pt idx="47">
                  <c:v>6.2E-2</c:v>
                </c:pt>
                <c:pt idx="48">
                  <c:v>5.5E-2</c:v>
                </c:pt>
                <c:pt idx="49">
                  <c:v>0.05</c:v>
                </c:pt>
                <c:pt idx="50">
                  <c:v>4.300000000000001E-2</c:v>
                </c:pt>
                <c:pt idx="51">
                  <c:v>3.5000000000000003E-2</c:v>
                </c:pt>
                <c:pt idx="52">
                  <c:v>2.9000000000000005E-2</c:v>
                </c:pt>
                <c:pt idx="53">
                  <c:v>2.0999999999999998E-2</c:v>
                </c:pt>
                <c:pt idx="54">
                  <c:v>1.0999999999999996E-2</c:v>
                </c:pt>
                <c:pt idx="55">
                  <c:v>-9.9999999999999655E-4</c:v>
                </c:pt>
                <c:pt idx="56">
                  <c:v>-1.0999999999999996E-2</c:v>
                </c:pt>
                <c:pt idx="57">
                  <c:v>-2.1000000000000015E-2</c:v>
                </c:pt>
                <c:pt idx="58">
                  <c:v>-2.8000000000000008E-2</c:v>
                </c:pt>
                <c:pt idx="59">
                  <c:v>-3.8999999999999986E-2</c:v>
                </c:pt>
                <c:pt idx="60">
                  <c:v>-4.8000000000000008E-2</c:v>
                </c:pt>
                <c:pt idx="61">
                  <c:v>-5.6999999999999995E-2</c:v>
                </c:pt>
                <c:pt idx="62">
                  <c:v>-6.8000000000000005E-2</c:v>
                </c:pt>
                <c:pt idx="63">
                  <c:v>-8.1000000000000016E-2</c:v>
                </c:pt>
                <c:pt idx="64">
                  <c:v>-0.09</c:v>
                </c:pt>
                <c:pt idx="65">
                  <c:v>-0.1</c:v>
                </c:pt>
                <c:pt idx="66">
                  <c:v>-0.11</c:v>
                </c:pt>
                <c:pt idx="67">
                  <c:v>-0.12</c:v>
                </c:pt>
                <c:pt idx="68">
                  <c:v>-0.127</c:v>
                </c:pt>
                <c:pt idx="69">
                  <c:v>-0.13200000000000001</c:v>
                </c:pt>
                <c:pt idx="70">
                  <c:v>-0.14000000000000001</c:v>
                </c:pt>
                <c:pt idx="71">
                  <c:v>-0.15</c:v>
                </c:pt>
                <c:pt idx="72">
                  <c:v>-0.16699999999999998</c:v>
                </c:pt>
                <c:pt idx="73">
                  <c:v>-0.17600000000000002</c:v>
                </c:pt>
                <c:pt idx="74">
                  <c:v>-0.185</c:v>
                </c:pt>
                <c:pt idx="75">
                  <c:v>-0.19299999999999998</c:v>
                </c:pt>
                <c:pt idx="76">
                  <c:v>-0.20799999999999996</c:v>
                </c:pt>
                <c:pt idx="77">
                  <c:v>-0.22399999999999998</c:v>
                </c:pt>
                <c:pt idx="78">
                  <c:v>-0.23499999999999999</c:v>
                </c:pt>
                <c:pt idx="79">
                  <c:v>-0.24600000000000002</c:v>
                </c:pt>
                <c:pt idx="80">
                  <c:v>-0.26</c:v>
                </c:pt>
                <c:pt idx="81">
                  <c:v>-0.27299999999999996</c:v>
                </c:pt>
                <c:pt idx="82">
                  <c:v>-0.28499999999999998</c:v>
                </c:pt>
                <c:pt idx="83">
                  <c:v>-0.29299999999999998</c:v>
                </c:pt>
                <c:pt idx="84">
                  <c:v>-0.3</c:v>
                </c:pt>
              </c:numCache>
            </c:numRef>
          </c:yVal>
          <c:smooth val="0"/>
          <c:extLst>
            <c:ext xmlns:c16="http://schemas.microsoft.com/office/drawing/2014/chart" uri="{C3380CC4-5D6E-409C-BE32-E72D297353CC}">
              <c16:uniqueId val="{00000001-8313-4183-927D-600EBFD31373}"/>
            </c:ext>
          </c:extLst>
        </c:ser>
        <c:dLbls>
          <c:showLegendKey val="0"/>
          <c:showVal val="0"/>
          <c:showCatName val="0"/>
          <c:showSerName val="0"/>
          <c:showPercent val="0"/>
          <c:showBubbleSize val="0"/>
        </c:dLbls>
        <c:axId val="496792864"/>
        <c:axId val="496793256"/>
      </c:scatterChart>
      <c:valAx>
        <c:axId val="496792864"/>
        <c:scaling>
          <c:orientation val="minMax"/>
          <c:max val="2014"/>
          <c:min val="18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6793256"/>
        <c:crossesAt val="50"/>
        <c:crossBetween val="midCat"/>
        <c:majorUnit val="10"/>
      </c:valAx>
      <c:valAx>
        <c:axId val="496793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6792864"/>
        <c:crosses val="autoZero"/>
        <c:crossBetween val="midCat"/>
        <c:majorUnit val="0.2"/>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12RAR-A Elev. Rel to 2012 HLS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153105635218217E-2"/>
          <c:y val="0.17035068533100028"/>
          <c:w val="0.8777837919731617"/>
          <c:h val="0.63292468649752109"/>
        </c:manualLayout>
      </c:layout>
      <c:scatterChart>
        <c:scatterStyle val="lineMarker"/>
        <c:varyColors val="0"/>
        <c:ser>
          <c:idx val="1"/>
          <c:order val="0"/>
          <c:tx>
            <c:v>12UGH-A</c:v>
          </c:tx>
          <c:spPr>
            <a:ln w="19050" cap="rnd">
              <a:solidFill>
                <a:srgbClr val="C00000"/>
              </a:solidFill>
              <a:round/>
            </a:ln>
            <a:effectLst/>
          </c:spPr>
          <c:marker>
            <c:symbol val="circle"/>
            <c:size val="5"/>
            <c:spPr>
              <a:solidFill>
                <a:srgbClr val="C00000"/>
              </a:solidFill>
              <a:ln w="9525">
                <a:solidFill>
                  <a:schemeClr val="accent2"/>
                </a:solidFill>
              </a:ln>
              <a:effectLst/>
            </c:spPr>
          </c:marker>
          <c:xVal>
            <c:strRef>
              <c:f>[8]Sheet1!$A$2:$A$102</c:f>
              <c:strCache>
                <c:ptCount val="101"/>
                <c:pt idx="0">
                  <c:v>yr CE</c:v>
                </c:pt>
                <c:pt idx="1">
                  <c:v>2012.8</c:v>
                </c:pt>
                <c:pt idx="2">
                  <c:v>2012</c:v>
                </c:pt>
                <c:pt idx="3">
                  <c:v>2011</c:v>
                </c:pt>
                <c:pt idx="4">
                  <c:v>2010</c:v>
                </c:pt>
                <c:pt idx="5">
                  <c:v>2009</c:v>
                </c:pt>
                <c:pt idx="6">
                  <c:v>2008</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strCache>
            </c:strRef>
          </c:xVal>
          <c:yVal>
            <c:numRef>
              <c:f>[8]Sheet1!$D$2:$D$102</c:f>
              <c:numCache>
                <c:formatCode>General</c:formatCode>
                <c:ptCount val="101"/>
                <c:pt idx="1">
                  <c:v>0</c:v>
                </c:pt>
                <c:pt idx="2">
                  <c:v>-9.9999999999999811E-3</c:v>
                </c:pt>
                <c:pt idx="3">
                  <c:v>-1.999999999999999E-2</c:v>
                </c:pt>
                <c:pt idx="4">
                  <c:v>-0.03</c:v>
                </c:pt>
                <c:pt idx="5">
                  <c:v>-4.4999999999999984E-2</c:v>
                </c:pt>
                <c:pt idx="6">
                  <c:v>-0.06</c:v>
                </c:pt>
                <c:pt idx="7">
                  <c:v>-7.2499999999999981E-2</c:v>
                </c:pt>
                <c:pt idx="8">
                  <c:v>-8.7499999999999994E-2</c:v>
                </c:pt>
                <c:pt idx="9">
                  <c:v>-0.10500000000000001</c:v>
                </c:pt>
                <c:pt idx="10">
                  <c:v>-0.11999999999999997</c:v>
                </c:pt>
                <c:pt idx="11">
                  <c:v>-0.12999999999999998</c:v>
                </c:pt>
                <c:pt idx="12">
                  <c:v>-0.14499999999999999</c:v>
                </c:pt>
                <c:pt idx="13">
                  <c:v>-0.155</c:v>
                </c:pt>
                <c:pt idx="14">
                  <c:v>-0.17</c:v>
                </c:pt>
                <c:pt idx="15">
                  <c:v>-0.18499999999999997</c:v>
                </c:pt>
                <c:pt idx="16">
                  <c:v>-0.19499999999999998</c:v>
                </c:pt>
                <c:pt idx="17">
                  <c:v>-0.21</c:v>
                </c:pt>
                <c:pt idx="18">
                  <c:v>-0.23500000000000001</c:v>
                </c:pt>
                <c:pt idx="19">
                  <c:v>-0.24999999999999997</c:v>
                </c:pt>
                <c:pt idx="20">
                  <c:v>-0.26</c:v>
                </c:pt>
                <c:pt idx="21">
                  <c:v>-0.27500000000000002</c:v>
                </c:pt>
                <c:pt idx="22">
                  <c:v>-0.29000000000000004</c:v>
                </c:pt>
                <c:pt idx="23">
                  <c:v>-0.255</c:v>
                </c:pt>
                <c:pt idx="24">
                  <c:v>-0.26500000000000001</c:v>
                </c:pt>
                <c:pt idx="25">
                  <c:v>-0.27500000000000002</c:v>
                </c:pt>
                <c:pt idx="26">
                  <c:v>-0.28500000000000003</c:v>
                </c:pt>
                <c:pt idx="27">
                  <c:v>-0.29000000000000004</c:v>
                </c:pt>
                <c:pt idx="28">
                  <c:v>-0.28500000000000003</c:v>
                </c:pt>
                <c:pt idx="29">
                  <c:v>-0.28500000000000003</c:v>
                </c:pt>
                <c:pt idx="30">
                  <c:v>-0.28500000000000003</c:v>
                </c:pt>
                <c:pt idx="31">
                  <c:v>-0.28500000000000003</c:v>
                </c:pt>
                <c:pt idx="32">
                  <c:v>-0.28500000000000003</c:v>
                </c:pt>
                <c:pt idx="33">
                  <c:v>-0.28500000000000003</c:v>
                </c:pt>
                <c:pt idx="34">
                  <c:v>-0.29000000000000004</c:v>
                </c:pt>
                <c:pt idx="35">
                  <c:v>-0.29500000000000004</c:v>
                </c:pt>
                <c:pt idx="36">
                  <c:v>-0.30499999999999994</c:v>
                </c:pt>
                <c:pt idx="37">
                  <c:v>-0.30499999999999994</c:v>
                </c:pt>
                <c:pt idx="38">
                  <c:v>-0.30499999999999994</c:v>
                </c:pt>
                <c:pt idx="39">
                  <c:v>-0.30999999999999994</c:v>
                </c:pt>
                <c:pt idx="40">
                  <c:v>-0.30999999999999994</c:v>
                </c:pt>
                <c:pt idx="41">
                  <c:v>-0.30999999999999994</c:v>
                </c:pt>
                <c:pt idx="42">
                  <c:v>-0.31499999999999995</c:v>
                </c:pt>
                <c:pt idx="43">
                  <c:v>-0.31499999999999995</c:v>
                </c:pt>
                <c:pt idx="44">
                  <c:v>-0.31999999999999995</c:v>
                </c:pt>
                <c:pt idx="45">
                  <c:v>-0.31499999999999995</c:v>
                </c:pt>
                <c:pt idx="46">
                  <c:v>-0.24999999999999997</c:v>
                </c:pt>
                <c:pt idx="47">
                  <c:v>-0.23</c:v>
                </c:pt>
                <c:pt idx="48">
                  <c:v>-0.22500000000000001</c:v>
                </c:pt>
                <c:pt idx="49">
                  <c:v>-0.22</c:v>
                </c:pt>
                <c:pt idx="50">
                  <c:v>-0.215</c:v>
                </c:pt>
                <c:pt idx="51">
                  <c:v>-0.21</c:v>
                </c:pt>
                <c:pt idx="52">
                  <c:v>-0.20499999999999999</c:v>
                </c:pt>
                <c:pt idx="53">
                  <c:v>-0.19999999999999998</c:v>
                </c:pt>
                <c:pt idx="54">
                  <c:v>-0.19999999999999998</c:v>
                </c:pt>
                <c:pt idx="55">
                  <c:v>-0.19499999999999998</c:v>
                </c:pt>
                <c:pt idx="56">
                  <c:v>-0.19499999999999998</c:v>
                </c:pt>
                <c:pt idx="57">
                  <c:v>-0.19999999999999998</c:v>
                </c:pt>
                <c:pt idx="58">
                  <c:v>-0.19999999999999998</c:v>
                </c:pt>
                <c:pt idx="59">
                  <c:v>-0.19999999999999998</c:v>
                </c:pt>
                <c:pt idx="60">
                  <c:v>-0.19999999999999998</c:v>
                </c:pt>
                <c:pt idx="61">
                  <c:v>-0.19499999999999998</c:v>
                </c:pt>
                <c:pt idx="62">
                  <c:v>-0.19499999999999998</c:v>
                </c:pt>
                <c:pt idx="63">
                  <c:v>-0.19499999999999998</c:v>
                </c:pt>
                <c:pt idx="64">
                  <c:v>-0.18999999999999997</c:v>
                </c:pt>
                <c:pt idx="65">
                  <c:v>-0.18999999999999997</c:v>
                </c:pt>
                <c:pt idx="66">
                  <c:v>-0.18999999999999997</c:v>
                </c:pt>
                <c:pt idx="67">
                  <c:v>-0.18999999999999997</c:v>
                </c:pt>
                <c:pt idx="68">
                  <c:v>-0.18999999999999997</c:v>
                </c:pt>
                <c:pt idx="69">
                  <c:v>-0.19999999999999998</c:v>
                </c:pt>
                <c:pt idx="70">
                  <c:v>-0.20499999999999999</c:v>
                </c:pt>
                <c:pt idx="71">
                  <c:v>-0.19999999999999998</c:v>
                </c:pt>
                <c:pt idx="72">
                  <c:v>-0.19499999999999998</c:v>
                </c:pt>
                <c:pt idx="73">
                  <c:v>-0.19499999999999998</c:v>
                </c:pt>
                <c:pt idx="74">
                  <c:v>-0.215</c:v>
                </c:pt>
                <c:pt idx="75">
                  <c:v>-0.22</c:v>
                </c:pt>
                <c:pt idx="76">
                  <c:v>-0.19999999999999998</c:v>
                </c:pt>
                <c:pt idx="77">
                  <c:v>-0.21</c:v>
                </c:pt>
                <c:pt idx="78">
                  <c:v>-0.20499999999999999</c:v>
                </c:pt>
                <c:pt idx="79">
                  <c:v>-0.21</c:v>
                </c:pt>
                <c:pt idx="80">
                  <c:v>-0.20499999999999999</c:v>
                </c:pt>
                <c:pt idx="81">
                  <c:v>-0.17500000000000002</c:v>
                </c:pt>
                <c:pt idx="82">
                  <c:v>-0.18999999999999997</c:v>
                </c:pt>
                <c:pt idx="83">
                  <c:v>-0.19999999999999998</c:v>
                </c:pt>
                <c:pt idx="84">
                  <c:v>-0.20499999999999999</c:v>
                </c:pt>
                <c:pt idx="85">
                  <c:v>-0.215</c:v>
                </c:pt>
                <c:pt idx="86">
                  <c:v>-0.22500000000000001</c:v>
                </c:pt>
                <c:pt idx="87">
                  <c:v>-0.24000000000000002</c:v>
                </c:pt>
                <c:pt idx="88">
                  <c:v>-0.255</c:v>
                </c:pt>
                <c:pt idx="89">
                  <c:v>-0.27</c:v>
                </c:pt>
                <c:pt idx="90">
                  <c:v>-0.28500000000000003</c:v>
                </c:pt>
                <c:pt idx="91">
                  <c:v>-0.30000000000000004</c:v>
                </c:pt>
                <c:pt idx="92">
                  <c:v>-0.32499999999999996</c:v>
                </c:pt>
                <c:pt idx="93">
                  <c:v>-0.34499999999999997</c:v>
                </c:pt>
                <c:pt idx="94">
                  <c:v>-0.36</c:v>
                </c:pt>
                <c:pt idx="95">
                  <c:v>-0.37</c:v>
                </c:pt>
                <c:pt idx="96">
                  <c:v>-0.38500000000000001</c:v>
                </c:pt>
                <c:pt idx="97">
                  <c:v>-0.39999999999999991</c:v>
                </c:pt>
                <c:pt idx="98">
                  <c:v>-0.40999999999999992</c:v>
                </c:pt>
                <c:pt idx="99">
                  <c:v>-0.41999999999999993</c:v>
                </c:pt>
                <c:pt idx="100">
                  <c:v>-0.42999999999999994</c:v>
                </c:pt>
              </c:numCache>
            </c:numRef>
          </c:yVal>
          <c:smooth val="0"/>
          <c:extLst>
            <c:ext xmlns:c16="http://schemas.microsoft.com/office/drawing/2014/chart" uri="{C3380CC4-5D6E-409C-BE32-E72D297353CC}">
              <c16:uniqueId val="{00000000-3CED-4C61-BFD5-21AD42FB8863}"/>
            </c:ext>
          </c:extLst>
        </c:ser>
        <c:ser>
          <c:idx val="0"/>
          <c:order val="1"/>
          <c:tx>
            <c:v>12RAR-A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'12RAR'!$A$3:$A$87</c:f>
              <c:numCache>
                <c:formatCode>General</c:formatCode>
                <c:ptCount val="8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numCache>
            </c:numRef>
          </c:xVal>
          <c:yVal>
            <c:numRef>
              <c:f>'12RAR'!$F$3:$F$87</c:f>
              <c:numCache>
                <c:formatCode>General</c:formatCode>
                <c:ptCount val="85"/>
                <c:pt idx="0">
                  <c:v>0</c:v>
                </c:pt>
                <c:pt idx="1">
                  <c:v>-0.01</c:v>
                </c:pt>
                <c:pt idx="2">
                  <c:v>-1.7500000000000002E-2</c:v>
                </c:pt>
                <c:pt idx="3">
                  <c:v>-0.02</c:v>
                </c:pt>
                <c:pt idx="4">
                  <c:v>-0.02</c:v>
                </c:pt>
                <c:pt idx="5">
                  <c:v>-1.4999999999999999E-2</c:v>
                </c:pt>
                <c:pt idx="6">
                  <c:v>8.8000000000000009E-2</c:v>
                </c:pt>
                <c:pt idx="7">
                  <c:v>9.4E-2</c:v>
                </c:pt>
                <c:pt idx="8">
                  <c:v>8.8000000000000009E-2</c:v>
                </c:pt>
                <c:pt idx="9">
                  <c:v>8.5000000000000006E-2</c:v>
                </c:pt>
                <c:pt idx="10">
                  <c:v>0.08</c:v>
                </c:pt>
                <c:pt idx="11">
                  <c:v>7.2000000000000008E-2</c:v>
                </c:pt>
                <c:pt idx="12">
                  <c:v>7.0000000000000007E-2</c:v>
                </c:pt>
                <c:pt idx="13">
                  <c:v>6.5000000000000002E-2</c:v>
                </c:pt>
                <c:pt idx="14">
                  <c:v>5.5999999999999994E-2</c:v>
                </c:pt>
                <c:pt idx="15">
                  <c:v>0.05</c:v>
                </c:pt>
                <c:pt idx="16">
                  <c:v>4.5999999999999999E-2</c:v>
                </c:pt>
                <c:pt idx="17">
                  <c:v>3.8000000000000006E-2</c:v>
                </c:pt>
                <c:pt idx="18">
                  <c:v>3.1999999999999994E-2</c:v>
                </c:pt>
                <c:pt idx="19">
                  <c:v>2.4000000000000004E-2</c:v>
                </c:pt>
                <c:pt idx="20">
                  <c:v>1.6999999999999994E-2</c:v>
                </c:pt>
                <c:pt idx="21">
                  <c:v>0.01</c:v>
                </c:pt>
                <c:pt idx="22">
                  <c:v>1.9999999999999931E-3</c:v>
                </c:pt>
                <c:pt idx="23">
                  <c:v>-6.9999999999999932E-3</c:v>
                </c:pt>
                <c:pt idx="24">
                  <c:v>-1.1999999999999993E-2</c:v>
                </c:pt>
                <c:pt idx="25">
                  <c:v>-1.6999999999999994E-2</c:v>
                </c:pt>
                <c:pt idx="26">
                  <c:v>-2.3000000000000007E-2</c:v>
                </c:pt>
                <c:pt idx="27">
                  <c:v>-0.03</c:v>
                </c:pt>
                <c:pt idx="28">
                  <c:v>-3.8000000000000006E-2</c:v>
                </c:pt>
                <c:pt idx="29">
                  <c:v>-0.05</c:v>
                </c:pt>
                <c:pt idx="30">
                  <c:v>-0.06</c:v>
                </c:pt>
                <c:pt idx="31">
                  <c:v>-7.4999999999999997E-2</c:v>
                </c:pt>
                <c:pt idx="32">
                  <c:v>-8.5000000000000006E-2</c:v>
                </c:pt>
                <c:pt idx="33">
                  <c:v>-9.1000000000000011E-2</c:v>
                </c:pt>
                <c:pt idx="34">
                  <c:v>-0.10100000000000002</c:v>
                </c:pt>
                <c:pt idx="35">
                  <c:v>-0.11399999999999999</c:v>
                </c:pt>
                <c:pt idx="36">
                  <c:v>-0.126</c:v>
                </c:pt>
                <c:pt idx="37">
                  <c:v>-0.13699999999999998</c:v>
                </c:pt>
                <c:pt idx="38">
                  <c:v>-0.14399999999999999</c:v>
                </c:pt>
                <c:pt idx="39">
                  <c:v>-0.152</c:v>
                </c:pt>
                <c:pt idx="40">
                  <c:v>-0.161</c:v>
                </c:pt>
                <c:pt idx="41">
                  <c:v>-0.17199999999999999</c:v>
                </c:pt>
                <c:pt idx="42">
                  <c:v>-0.18100000000000002</c:v>
                </c:pt>
                <c:pt idx="43">
                  <c:v>-0.18799999999999997</c:v>
                </c:pt>
                <c:pt idx="44">
                  <c:v>-0.19799999999999998</c:v>
                </c:pt>
                <c:pt idx="45">
                  <c:v>-0.20600000000000002</c:v>
                </c:pt>
                <c:pt idx="46">
                  <c:v>-0.21100000000000002</c:v>
                </c:pt>
                <c:pt idx="47">
                  <c:v>6.2E-2</c:v>
                </c:pt>
                <c:pt idx="48">
                  <c:v>5.5E-2</c:v>
                </c:pt>
                <c:pt idx="49">
                  <c:v>0.05</c:v>
                </c:pt>
                <c:pt idx="50">
                  <c:v>4.300000000000001E-2</c:v>
                </c:pt>
                <c:pt idx="51">
                  <c:v>3.5000000000000003E-2</c:v>
                </c:pt>
                <c:pt idx="52">
                  <c:v>2.9000000000000005E-2</c:v>
                </c:pt>
                <c:pt idx="53">
                  <c:v>2.0999999999999998E-2</c:v>
                </c:pt>
                <c:pt idx="54">
                  <c:v>1.0999999999999996E-2</c:v>
                </c:pt>
                <c:pt idx="55">
                  <c:v>-9.9999999999999655E-4</c:v>
                </c:pt>
                <c:pt idx="56">
                  <c:v>-1.0999999999999996E-2</c:v>
                </c:pt>
                <c:pt idx="57">
                  <c:v>-2.1000000000000015E-2</c:v>
                </c:pt>
                <c:pt idx="58">
                  <c:v>-2.8000000000000008E-2</c:v>
                </c:pt>
                <c:pt idx="59">
                  <c:v>-3.8999999999999986E-2</c:v>
                </c:pt>
                <c:pt idx="60">
                  <c:v>-4.8000000000000008E-2</c:v>
                </c:pt>
                <c:pt idx="61">
                  <c:v>-5.6999999999999995E-2</c:v>
                </c:pt>
                <c:pt idx="62">
                  <c:v>-6.8000000000000005E-2</c:v>
                </c:pt>
                <c:pt idx="63">
                  <c:v>-8.1000000000000016E-2</c:v>
                </c:pt>
                <c:pt idx="64">
                  <c:v>-0.09</c:v>
                </c:pt>
                <c:pt idx="65">
                  <c:v>-0.1</c:v>
                </c:pt>
                <c:pt idx="66">
                  <c:v>-0.11</c:v>
                </c:pt>
                <c:pt idx="67">
                  <c:v>-0.12</c:v>
                </c:pt>
                <c:pt idx="68">
                  <c:v>-0.127</c:v>
                </c:pt>
                <c:pt idx="69">
                  <c:v>-0.13200000000000001</c:v>
                </c:pt>
                <c:pt idx="70">
                  <c:v>-0.14000000000000001</c:v>
                </c:pt>
                <c:pt idx="71">
                  <c:v>-0.15</c:v>
                </c:pt>
                <c:pt idx="72">
                  <c:v>-0.16699999999999998</c:v>
                </c:pt>
                <c:pt idx="73">
                  <c:v>-0.17600000000000002</c:v>
                </c:pt>
                <c:pt idx="74">
                  <c:v>-0.185</c:v>
                </c:pt>
                <c:pt idx="75">
                  <c:v>-0.19299999999999998</c:v>
                </c:pt>
                <c:pt idx="76">
                  <c:v>-0.20799999999999996</c:v>
                </c:pt>
                <c:pt idx="77">
                  <c:v>-0.22399999999999998</c:v>
                </c:pt>
                <c:pt idx="78">
                  <c:v>-0.23499999999999999</c:v>
                </c:pt>
                <c:pt idx="79">
                  <c:v>-0.24600000000000002</c:v>
                </c:pt>
                <c:pt idx="80">
                  <c:v>-0.26</c:v>
                </c:pt>
                <c:pt idx="81">
                  <c:v>-0.27299999999999996</c:v>
                </c:pt>
                <c:pt idx="82">
                  <c:v>-0.28499999999999998</c:v>
                </c:pt>
                <c:pt idx="83">
                  <c:v>-0.29299999999999998</c:v>
                </c:pt>
                <c:pt idx="84">
                  <c:v>-0.3</c:v>
                </c:pt>
              </c:numCache>
            </c:numRef>
          </c:yVal>
          <c:smooth val="0"/>
          <c:extLst>
            <c:ext xmlns:c16="http://schemas.microsoft.com/office/drawing/2014/chart" uri="{C3380CC4-5D6E-409C-BE32-E72D297353CC}">
              <c16:uniqueId val="{00000001-3CED-4C61-BFD5-21AD42FB8863}"/>
            </c:ext>
          </c:extLst>
        </c:ser>
        <c:dLbls>
          <c:showLegendKey val="0"/>
          <c:showVal val="0"/>
          <c:showCatName val="0"/>
          <c:showSerName val="0"/>
          <c:showPercent val="0"/>
          <c:showBubbleSize val="0"/>
        </c:dLbls>
        <c:axId val="496794040"/>
        <c:axId val="496794432"/>
      </c:scatterChart>
      <c:valAx>
        <c:axId val="496794040"/>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Yr CE</a:t>
                </a:r>
              </a:p>
            </c:rich>
          </c:tx>
          <c:layout>
            <c:manualLayout>
              <c:xMode val="edge"/>
              <c:yMode val="edge"/>
              <c:x val="0.52166290958336992"/>
              <c:y val="0.937248017184401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4432"/>
        <c:crossesAt val="50"/>
        <c:crossBetween val="midCat"/>
        <c:majorUnit val="10"/>
      </c:valAx>
      <c:valAx>
        <c:axId val="496794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 M Rel to Living Coral in 2012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4040"/>
        <c:crosses val="autoZero"/>
        <c:crossBetween val="midCat"/>
        <c:majorUnit val="0.1"/>
      </c:valAx>
      <c:spPr>
        <a:noFill/>
        <a:ln>
          <a:noFill/>
        </a:ln>
        <a:effectLst/>
      </c:spPr>
    </c:plotArea>
    <c:legend>
      <c:legendPos val="r"/>
      <c:layout>
        <c:manualLayout>
          <c:xMode val="edge"/>
          <c:yMode val="edge"/>
          <c:x val="0.15876447714178321"/>
          <c:y val="0.31908618892673757"/>
          <c:w val="9.2036734569832301E-2"/>
          <c:h val="0.11906141512164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12NAK-A-H</a:t>
            </a:r>
          </a:p>
        </c:rich>
      </c:tx>
      <c:layout>
        <c:manualLayout>
          <c:xMode val="edge"/>
          <c:yMode val="edge"/>
          <c:x val="0.422678694259105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2497483620483"/>
          <c:y val="9.3009259259259264E-2"/>
          <c:w val="0.82423824068800411"/>
          <c:h val="0.72088764946048411"/>
        </c:manualLayout>
      </c:layout>
      <c:scatterChart>
        <c:scatterStyle val="lineMarker"/>
        <c:varyColors val="0"/>
        <c:ser>
          <c:idx val="1"/>
          <c:order val="0"/>
          <c:tx>
            <c:v>12MB-A</c:v>
          </c:tx>
          <c:spPr>
            <a:ln w="19050" cap="rnd">
              <a:solidFill>
                <a:srgbClr val="FF0000"/>
              </a:solidFill>
              <a:round/>
            </a:ln>
            <a:effectLst/>
          </c:spPr>
          <c:marker>
            <c:symbol val="circle"/>
            <c:size val="5"/>
            <c:spPr>
              <a:solidFill>
                <a:schemeClr val="accent2"/>
              </a:solidFill>
              <a:ln w="9525">
                <a:solidFill>
                  <a:schemeClr val="accent2"/>
                </a:solidFill>
              </a:ln>
              <a:effectLst/>
            </c:spPr>
          </c:marker>
          <c:xVal>
            <c:numRef>
              <c:f>'12MB-A'!$A$3:$A$54</c:f>
              <c:numCache>
                <c:formatCode>General</c:formatCode>
                <c:ptCount val="52"/>
                <c:pt idx="0">
                  <c:v>2012.7</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numCache>
            </c:numRef>
          </c:xVal>
          <c:yVal>
            <c:numRef>
              <c:f>'12MB-A'!$I$3:$I$54</c:f>
              <c:numCache>
                <c:formatCode>General</c:formatCode>
                <c:ptCount val="52"/>
                <c:pt idx="0">
                  <c:v>0</c:v>
                </c:pt>
                <c:pt idx="1">
                  <c:v>-8.0000000000004512E-3</c:v>
                </c:pt>
                <c:pt idx="2">
                  <c:v>-1.9000000000000128E-2</c:v>
                </c:pt>
                <c:pt idx="3">
                  <c:v>-2.5000000000000355E-2</c:v>
                </c:pt>
                <c:pt idx="4">
                  <c:v>3.2999999999999918E-2</c:v>
                </c:pt>
                <c:pt idx="5">
                  <c:v>2.9999999999999805E-2</c:v>
                </c:pt>
                <c:pt idx="6">
                  <c:v>2.4999999999999911E-2</c:v>
                </c:pt>
                <c:pt idx="7">
                  <c:v>0.35899999999999954</c:v>
                </c:pt>
                <c:pt idx="8">
                  <c:v>0.34899999999999975</c:v>
                </c:pt>
                <c:pt idx="9">
                  <c:v>0.33699999999999974</c:v>
                </c:pt>
                <c:pt idx="10">
                  <c:v>0.32600000000000007</c:v>
                </c:pt>
                <c:pt idx="11">
                  <c:v>0.31099999999999994</c:v>
                </c:pt>
                <c:pt idx="12">
                  <c:v>0.29699999999999971</c:v>
                </c:pt>
                <c:pt idx="13">
                  <c:v>0.28299999999999992</c:v>
                </c:pt>
                <c:pt idx="14">
                  <c:v>0.26499999999999968</c:v>
                </c:pt>
                <c:pt idx="15">
                  <c:v>0.25300000000000011</c:v>
                </c:pt>
                <c:pt idx="16">
                  <c:v>0.23699999999999966</c:v>
                </c:pt>
                <c:pt idx="17">
                  <c:v>0.22299999999999986</c:v>
                </c:pt>
                <c:pt idx="18">
                  <c:v>0.2110000000000003</c:v>
                </c:pt>
                <c:pt idx="19">
                  <c:v>0.20299999999999985</c:v>
                </c:pt>
                <c:pt idx="20">
                  <c:v>0.19499999999999984</c:v>
                </c:pt>
                <c:pt idx="21">
                  <c:v>0.19300000000000006</c:v>
                </c:pt>
                <c:pt idx="22">
                  <c:v>0.18500000000000005</c:v>
                </c:pt>
                <c:pt idx="23">
                  <c:v>0.17199999999999971</c:v>
                </c:pt>
                <c:pt idx="24">
                  <c:v>0.1549999999999998</c:v>
                </c:pt>
                <c:pt idx="25">
                  <c:v>0.13899999999999979</c:v>
                </c:pt>
                <c:pt idx="26">
                  <c:v>0.125</c:v>
                </c:pt>
                <c:pt idx="27">
                  <c:v>0.11199999999999966</c:v>
                </c:pt>
                <c:pt idx="28">
                  <c:v>9.9999999999999645E-2</c:v>
                </c:pt>
                <c:pt idx="29">
                  <c:v>8.0000000000000071E-2</c:v>
                </c:pt>
                <c:pt idx="30">
                  <c:v>0.10499999999999998</c:v>
                </c:pt>
                <c:pt idx="31">
                  <c:v>0.10299999999999976</c:v>
                </c:pt>
                <c:pt idx="32">
                  <c:v>9.4999999999999751E-2</c:v>
                </c:pt>
                <c:pt idx="33">
                  <c:v>8.3000000000000185E-2</c:v>
                </c:pt>
                <c:pt idx="34">
                  <c:v>6.6999999999999726E-2</c:v>
                </c:pt>
                <c:pt idx="35">
                  <c:v>5.2999999999999936E-2</c:v>
                </c:pt>
                <c:pt idx="36">
                  <c:v>3.8999999999999702E-2</c:v>
                </c:pt>
                <c:pt idx="37">
                  <c:v>2.9999999999999805E-2</c:v>
                </c:pt>
                <c:pt idx="38">
                  <c:v>1.399999999999979E-2</c:v>
                </c:pt>
                <c:pt idx="39">
                  <c:v>3.0000000000001137E-3</c:v>
                </c:pt>
                <c:pt idx="40">
                  <c:v>-1.2000000000000011E-2</c:v>
                </c:pt>
                <c:pt idx="41">
                  <c:v>-3.0000000000000249E-2</c:v>
                </c:pt>
                <c:pt idx="42">
                  <c:v>-4.4999999999999929E-2</c:v>
                </c:pt>
                <c:pt idx="43">
                  <c:v>-6.0000000000000053E-2</c:v>
                </c:pt>
                <c:pt idx="44">
                  <c:v>-8.0000000000000071E-2</c:v>
                </c:pt>
                <c:pt idx="45">
                  <c:v>-0.10000000000000009</c:v>
                </c:pt>
                <c:pt idx="46">
                  <c:v>-0.12000000000000011</c:v>
                </c:pt>
                <c:pt idx="47">
                  <c:v>-0.14000000000000012</c:v>
                </c:pt>
                <c:pt idx="48">
                  <c:v>-0.15100000000000025</c:v>
                </c:pt>
                <c:pt idx="49">
                  <c:v>-0.16999999999999993</c:v>
                </c:pt>
              </c:numCache>
            </c:numRef>
          </c:yVal>
          <c:smooth val="0"/>
          <c:extLst>
            <c:ext xmlns:c16="http://schemas.microsoft.com/office/drawing/2014/chart" uri="{C3380CC4-5D6E-409C-BE32-E72D297353CC}">
              <c16:uniqueId val="{00000000-371B-4C3D-A9EF-8FB4AA406133}"/>
            </c:ext>
          </c:extLst>
        </c:ser>
        <c:ser>
          <c:idx val="0"/>
          <c:order val="1"/>
          <c:tx>
            <c:v>12NAK-H</c:v>
          </c:tx>
          <c:spPr>
            <a:ln w="19050" cap="rnd">
              <a:solidFill>
                <a:srgbClr val="92D050"/>
              </a:solidFill>
              <a:round/>
            </a:ln>
            <a:effectLst/>
          </c:spPr>
          <c:marker>
            <c:symbol val="circle"/>
            <c:size val="5"/>
            <c:spPr>
              <a:solidFill>
                <a:srgbClr val="92D050"/>
              </a:solidFill>
              <a:ln w="9525">
                <a:solidFill>
                  <a:srgbClr val="92D050"/>
                </a:solidFill>
              </a:ln>
              <a:effectLst/>
            </c:spPr>
          </c:marker>
          <c:xVal>
            <c:numRef>
              <c:f>'12NAK'!$A$4:$A$125</c:f>
              <c:numCache>
                <c:formatCode>0.00</c:formatCode>
                <c:ptCount val="122"/>
                <c:pt idx="0">
                  <c:v>2012.8</c:v>
                </c:pt>
                <c:pt idx="1">
                  <c:v>2012</c:v>
                </c:pt>
                <c:pt idx="2">
                  <c:v>2011</c:v>
                </c:pt>
                <c:pt idx="3">
                  <c:v>2010</c:v>
                </c:pt>
                <c:pt idx="4">
                  <c:v>2009</c:v>
                </c:pt>
                <c:pt idx="5">
                  <c:v>2008</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numCache>
            </c:numRef>
          </c:xVal>
          <c:yVal>
            <c:numRef>
              <c:f>'12NAK'!$E$4:$E$125</c:f>
              <c:numCache>
                <c:formatCode>General</c:formatCode>
                <c:ptCount val="122"/>
                <c:pt idx="0">
                  <c:v>0</c:v>
                </c:pt>
                <c:pt idx="1">
                  <c:v>0</c:v>
                </c:pt>
                <c:pt idx="2">
                  <c:v>0</c:v>
                </c:pt>
                <c:pt idx="3">
                  <c:v>0</c:v>
                </c:pt>
                <c:pt idx="4">
                  <c:v>0</c:v>
                </c:pt>
                <c:pt idx="5">
                  <c:v>0</c:v>
                </c:pt>
                <c:pt idx="6">
                  <c:v>0.86</c:v>
                </c:pt>
                <c:pt idx="7">
                  <c:v>0.85</c:v>
                </c:pt>
                <c:pt idx="8">
                  <c:v>0.84</c:v>
                </c:pt>
                <c:pt idx="9">
                  <c:v>0.83</c:v>
                </c:pt>
                <c:pt idx="10">
                  <c:v>0.83</c:v>
                </c:pt>
                <c:pt idx="11">
                  <c:v>0.82</c:v>
                </c:pt>
                <c:pt idx="12">
                  <c:v>0.81</c:v>
                </c:pt>
                <c:pt idx="13">
                  <c:v>0.8</c:v>
                </c:pt>
                <c:pt idx="14">
                  <c:v>0.79</c:v>
                </c:pt>
                <c:pt idx="15">
                  <c:v>0.77</c:v>
                </c:pt>
                <c:pt idx="16">
                  <c:v>0.76</c:v>
                </c:pt>
                <c:pt idx="17">
                  <c:v>0.75</c:v>
                </c:pt>
                <c:pt idx="18">
                  <c:v>0.74</c:v>
                </c:pt>
                <c:pt idx="19">
                  <c:v>0.74</c:v>
                </c:pt>
                <c:pt idx="20">
                  <c:v>0.73</c:v>
                </c:pt>
                <c:pt idx="21">
                  <c:v>0.72</c:v>
                </c:pt>
                <c:pt idx="22">
                  <c:v>0.71</c:v>
                </c:pt>
                <c:pt idx="23">
                  <c:v>0.69</c:v>
                </c:pt>
                <c:pt idx="24">
                  <c:v>0.68</c:v>
                </c:pt>
                <c:pt idx="25">
                  <c:v>0.67</c:v>
                </c:pt>
                <c:pt idx="26">
                  <c:v>0.66</c:v>
                </c:pt>
                <c:pt idx="27">
                  <c:v>0.65</c:v>
                </c:pt>
                <c:pt idx="28">
                  <c:v>0.64</c:v>
                </c:pt>
                <c:pt idx="29">
                  <c:v>0.63</c:v>
                </c:pt>
                <c:pt idx="30">
                  <c:v>0.62</c:v>
                </c:pt>
                <c:pt idx="31">
                  <c:v>0.61</c:v>
                </c:pt>
                <c:pt idx="32">
                  <c:v>0.6</c:v>
                </c:pt>
                <c:pt idx="33">
                  <c:v>0.59</c:v>
                </c:pt>
                <c:pt idx="34">
                  <c:v>0.56999999999999995</c:v>
                </c:pt>
                <c:pt idx="35">
                  <c:v>0.56000000000000005</c:v>
                </c:pt>
                <c:pt idx="36">
                  <c:v>0.55000000000000004</c:v>
                </c:pt>
                <c:pt idx="37">
                  <c:v>0.54</c:v>
                </c:pt>
                <c:pt idx="38">
                  <c:v>0.53</c:v>
                </c:pt>
                <c:pt idx="39">
                  <c:v>0.52</c:v>
                </c:pt>
                <c:pt idx="40">
                  <c:v>0.51</c:v>
                </c:pt>
                <c:pt idx="41">
                  <c:v>0.5</c:v>
                </c:pt>
                <c:pt idx="42">
                  <c:v>0.49</c:v>
                </c:pt>
                <c:pt idx="43">
                  <c:v>0.48</c:v>
                </c:pt>
                <c:pt idx="44">
                  <c:v>0.47</c:v>
                </c:pt>
                <c:pt idx="45">
                  <c:v>0.46500000000000002</c:v>
                </c:pt>
                <c:pt idx="46">
                  <c:v>0.46</c:v>
                </c:pt>
                <c:pt idx="47">
                  <c:v>0.45500000000000002</c:v>
                </c:pt>
                <c:pt idx="48">
                  <c:v>0.45</c:v>
                </c:pt>
                <c:pt idx="49">
                  <c:v>0.44</c:v>
                </c:pt>
                <c:pt idx="50">
                  <c:v>0.43</c:v>
                </c:pt>
                <c:pt idx="51">
                  <c:v>0.42</c:v>
                </c:pt>
                <c:pt idx="52">
                  <c:v>0.39</c:v>
                </c:pt>
                <c:pt idx="53">
                  <c:v>0.39</c:v>
                </c:pt>
                <c:pt idx="54">
                  <c:v>0.37</c:v>
                </c:pt>
                <c:pt idx="55">
                  <c:v>0.36</c:v>
                </c:pt>
                <c:pt idx="56">
                  <c:v>0.36</c:v>
                </c:pt>
                <c:pt idx="57">
                  <c:v>0.36</c:v>
                </c:pt>
                <c:pt idx="58">
                  <c:v>0.36</c:v>
                </c:pt>
                <c:pt idx="59">
                  <c:v>0.34</c:v>
                </c:pt>
                <c:pt idx="60">
                  <c:v>0.315</c:v>
                </c:pt>
                <c:pt idx="61">
                  <c:v>0.3</c:v>
                </c:pt>
                <c:pt idx="62">
                  <c:v>0.28999999999999998</c:v>
                </c:pt>
                <c:pt idx="63">
                  <c:v>0.27199999999999991</c:v>
                </c:pt>
                <c:pt idx="64">
                  <c:v>0.26</c:v>
                </c:pt>
                <c:pt idx="65">
                  <c:v>0.245</c:v>
                </c:pt>
                <c:pt idx="66">
                  <c:v>0.23</c:v>
                </c:pt>
                <c:pt idx="67">
                  <c:v>0.215</c:v>
                </c:pt>
                <c:pt idx="68">
                  <c:v>0.20499999999999999</c:v>
                </c:pt>
                <c:pt idx="69">
                  <c:v>0.19</c:v>
                </c:pt>
                <c:pt idx="70">
                  <c:v>0.18</c:v>
                </c:pt>
                <c:pt idx="71">
                  <c:v>0.16800000000000012</c:v>
                </c:pt>
                <c:pt idx="72">
                  <c:v>0.15</c:v>
                </c:pt>
                <c:pt idx="73">
                  <c:v>0.13500000000000001</c:v>
                </c:pt>
                <c:pt idx="74">
                  <c:v>0.12</c:v>
                </c:pt>
                <c:pt idx="75">
                  <c:v>0.10850000000000022</c:v>
                </c:pt>
                <c:pt idx="76">
                  <c:v>9.7000000000000461E-2</c:v>
                </c:pt>
                <c:pt idx="77">
                  <c:v>8.5500000000000687E-2</c:v>
                </c:pt>
                <c:pt idx="78">
                  <c:v>7.4000000000000912E-2</c:v>
                </c:pt>
                <c:pt idx="79">
                  <c:v>6.2500000000001138E-2</c:v>
                </c:pt>
                <c:pt idx="80">
                  <c:v>5.1000000000001364E-2</c:v>
                </c:pt>
                <c:pt idx="81">
                  <c:v>3.9500000000001589E-2</c:v>
                </c:pt>
                <c:pt idx="82">
                  <c:v>2.8000000000001819E-2</c:v>
                </c:pt>
                <c:pt idx="83">
                  <c:v>1.6500000000002048E-2</c:v>
                </c:pt>
                <c:pt idx="84">
                  <c:v>0.01</c:v>
                </c:pt>
                <c:pt idx="85">
                  <c:v>-1.4999999999997726E-3</c:v>
                </c:pt>
                <c:pt idx="86">
                  <c:v>-1.2999999999999545E-2</c:v>
                </c:pt>
                <c:pt idx="87">
                  <c:v>-2.4499999999999317E-2</c:v>
                </c:pt>
                <c:pt idx="88">
                  <c:v>-3.5999999999999088E-2</c:v>
                </c:pt>
                <c:pt idx="89">
                  <c:v>-0.04</c:v>
                </c:pt>
                <c:pt idx="90">
                  <c:v>-5.1499999999999775E-2</c:v>
                </c:pt>
                <c:pt idx="91">
                  <c:v>-6.2999999999999542E-2</c:v>
                </c:pt>
                <c:pt idx="92">
                  <c:v>-0.09</c:v>
                </c:pt>
                <c:pt idx="93">
                  <c:v>-0.10149999999999977</c:v>
                </c:pt>
                <c:pt idx="94">
                  <c:v>-0.11299999999999955</c:v>
                </c:pt>
                <c:pt idx="95">
                  <c:v>-0.12449999999999932</c:v>
                </c:pt>
                <c:pt idx="96">
                  <c:v>-0.13599999999999909</c:v>
                </c:pt>
                <c:pt idx="97">
                  <c:v>-0.14749999999999885</c:v>
                </c:pt>
                <c:pt idx="98">
                  <c:v>-0.15899999999999864</c:v>
                </c:pt>
                <c:pt idx="99">
                  <c:v>-0.14199999999999988</c:v>
                </c:pt>
                <c:pt idx="100">
                  <c:v>-0.15349999999999966</c:v>
                </c:pt>
                <c:pt idx="101">
                  <c:v>-0.16</c:v>
                </c:pt>
                <c:pt idx="102">
                  <c:v>-0.16</c:v>
                </c:pt>
                <c:pt idx="103">
                  <c:v>-0.16</c:v>
                </c:pt>
                <c:pt idx="104">
                  <c:v>-0.16</c:v>
                </c:pt>
                <c:pt idx="105">
                  <c:v>-0.16</c:v>
                </c:pt>
                <c:pt idx="106">
                  <c:v>-0.16</c:v>
                </c:pt>
                <c:pt idx="107">
                  <c:v>-0.16</c:v>
                </c:pt>
                <c:pt idx="108">
                  <c:v>-0.16</c:v>
                </c:pt>
                <c:pt idx="109">
                  <c:v>-0.16</c:v>
                </c:pt>
                <c:pt idx="110">
                  <c:v>-0.16</c:v>
                </c:pt>
                <c:pt idx="111">
                  <c:v>-0.16</c:v>
                </c:pt>
                <c:pt idx="112">
                  <c:v>-0.16</c:v>
                </c:pt>
                <c:pt idx="113">
                  <c:v>-0.16</c:v>
                </c:pt>
                <c:pt idx="114">
                  <c:v>-0.16</c:v>
                </c:pt>
              </c:numCache>
            </c:numRef>
          </c:yVal>
          <c:smooth val="0"/>
          <c:extLst>
            <c:ext xmlns:c16="http://schemas.microsoft.com/office/drawing/2014/chart" uri="{C3380CC4-5D6E-409C-BE32-E72D297353CC}">
              <c16:uniqueId val="{00000001-371B-4C3D-A9EF-8FB4AA406133}"/>
            </c:ext>
          </c:extLst>
        </c:ser>
        <c:dLbls>
          <c:showLegendKey val="0"/>
          <c:showVal val="0"/>
          <c:showCatName val="0"/>
          <c:showSerName val="0"/>
          <c:showPercent val="0"/>
          <c:showBubbleSize val="0"/>
        </c:dLbls>
        <c:axId val="496795216"/>
        <c:axId val="496795608"/>
      </c:scatterChart>
      <c:valAx>
        <c:axId val="496795216"/>
        <c:scaling>
          <c:orientation val="minMax"/>
          <c:max val="2015"/>
          <c:min val="19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Yr CE</a:t>
                </a:r>
              </a:p>
            </c:rich>
          </c:tx>
          <c:layout>
            <c:manualLayout>
              <c:xMode val="edge"/>
              <c:yMode val="edge"/>
              <c:x val="0.53172499599014533"/>
              <c:y val="0.925925925925925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accent6">
                <a:alpha val="99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5608"/>
        <c:crossesAt val="100"/>
        <c:crossBetween val="midCat"/>
        <c:majorUnit val="5"/>
      </c:valAx>
      <c:valAx>
        <c:axId val="496795608"/>
        <c:scaling>
          <c:orientation val="minMax"/>
          <c:max val="1"/>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 Relative to Living Coral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5216"/>
        <c:crossesAt val="1500"/>
        <c:crossBetween val="midCat"/>
      </c:valAx>
      <c:spPr>
        <a:noFill/>
        <a:ln>
          <a:noFill/>
        </a:ln>
        <a:effectLst/>
      </c:spPr>
    </c:plotArea>
    <c:legend>
      <c:legendPos val="l"/>
      <c:layout>
        <c:manualLayout>
          <c:xMode val="edge"/>
          <c:yMode val="edge"/>
          <c:x val="0.25300869848524465"/>
          <c:y val="0.3646915471329612"/>
          <c:w val="0.14145003902409267"/>
          <c:h val="0.109172348852911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12MBU-B, NW Gizo, 12 SPL-A, 12SP-A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12SPL-A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[6]Sheet1!$A$2:$A$83</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[6]Sheet1!$D$2:$D$83</c:f>
              <c:numCache>
                <c:formatCode>General</c:formatCode>
                <c:ptCount val="82"/>
                <c:pt idx="0">
                  <c:v>0</c:v>
                </c:pt>
                <c:pt idx="1">
                  <c:v>4.0000000000000565E-3</c:v>
                </c:pt>
                <c:pt idx="2">
                  <c:v>-5.9999999999999429E-3</c:v>
                </c:pt>
                <c:pt idx="3">
                  <c:v>-1.5999999999999945E-2</c:v>
                </c:pt>
                <c:pt idx="4">
                  <c:v>-2.5999999999999943E-2</c:v>
                </c:pt>
                <c:pt idx="5">
                  <c:v>-3.7999999999999971E-2</c:v>
                </c:pt>
                <c:pt idx="6">
                  <c:v>-4.5999999999999944E-2</c:v>
                </c:pt>
                <c:pt idx="7">
                  <c:v>0.6140000000000001</c:v>
                </c:pt>
                <c:pt idx="8">
                  <c:v>0.59400000000000008</c:v>
                </c:pt>
                <c:pt idx="9">
                  <c:v>0.57400000000000007</c:v>
                </c:pt>
                <c:pt idx="10">
                  <c:v>0.55400000000000005</c:v>
                </c:pt>
                <c:pt idx="11">
                  <c:v>0.53400000000000003</c:v>
                </c:pt>
                <c:pt idx="12">
                  <c:v>0.52400000000000002</c:v>
                </c:pt>
                <c:pt idx="13">
                  <c:v>0.49400000000000005</c:v>
                </c:pt>
                <c:pt idx="14">
                  <c:v>0.48900000000000005</c:v>
                </c:pt>
                <c:pt idx="15">
                  <c:v>0.48400000000000004</c:v>
                </c:pt>
                <c:pt idx="16">
                  <c:v>0.47400000000000003</c:v>
                </c:pt>
                <c:pt idx="17">
                  <c:v>0.46900000000000008</c:v>
                </c:pt>
                <c:pt idx="18">
                  <c:v>0.47400000000000003</c:v>
                </c:pt>
                <c:pt idx="19">
                  <c:v>0.46400000000000008</c:v>
                </c:pt>
                <c:pt idx="20">
                  <c:v>0.45400000000000007</c:v>
                </c:pt>
                <c:pt idx="21">
                  <c:v>0.44400000000000006</c:v>
                </c:pt>
                <c:pt idx="22">
                  <c:v>0.43400000000000005</c:v>
                </c:pt>
                <c:pt idx="23">
                  <c:v>0.46400000000000008</c:v>
                </c:pt>
                <c:pt idx="24">
                  <c:v>0.44400000000000006</c:v>
                </c:pt>
                <c:pt idx="25">
                  <c:v>0.43400000000000005</c:v>
                </c:pt>
                <c:pt idx="26">
                  <c:v>0.42900000000000005</c:v>
                </c:pt>
                <c:pt idx="27">
                  <c:v>0.41400000000000003</c:v>
                </c:pt>
                <c:pt idx="28">
                  <c:v>0.41900000000000004</c:v>
                </c:pt>
                <c:pt idx="29">
                  <c:v>0.41400000000000003</c:v>
                </c:pt>
                <c:pt idx="30">
                  <c:v>0.41400000000000003</c:v>
                </c:pt>
                <c:pt idx="31">
                  <c:v>0.41900000000000004</c:v>
                </c:pt>
                <c:pt idx="32">
                  <c:v>0.42400000000000004</c:v>
                </c:pt>
                <c:pt idx="33">
                  <c:v>0.41900000000000004</c:v>
                </c:pt>
                <c:pt idx="34">
                  <c:v>0.42400000000000004</c:v>
                </c:pt>
                <c:pt idx="35">
                  <c:v>0.42800000000000005</c:v>
                </c:pt>
                <c:pt idx="36">
                  <c:v>0.43000000000000005</c:v>
                </c:pt>
                <c:pt idx="37">
                  <c:v>0.43400000000000005</c:v>
                </c:pt>
                <c:pt idx="38">
                  <c:v>0.43700000000000006</c:v>
                </c:pt>
                <c:pt idx="39">
                  <c:v>0.44400000000000006</c:v>
                </c:pt>
                <c:pt idx="40">
                  <c:v>0.44400000000000006</c:v>
                </c:pt>
                <c:pt idx="41">
                  <c:v>0.44900000000000007</c:v>
                </c:pt>
                <c:pt idx="42">
                  <c:v>0.59400000000000008</c:v>
                </c:pt>
                <c:pt idx="43">
                  <c:v>0.57400000000000007</c:v>
                </c:pt>
                <c:pt idx="44">
                  <c:v>0.56400000000000006</c:v>
                </c:pt>
                <c:pt idx="45">
                  <c:v>0.55900000000000005</c:v>
                </c:pt>
                <c:pt idx="46">
                  <c:v>0.55400000000000005</c:v>
                </c:pt>
                <c:pt idx="47">
                  <c:v>0.54400000000000004</c:v>
                </c:pt>
                <c:pt idx="48">
                  <c:v>0.53400000000000003</c:v>
                </c:pt>
                <c:pt idx="49">
                  <c:v>0.52400000000000002</c:v>
                </c:pt>
                <c:pt idx="50">
                  <c:v>0.51400000000000001</c:v>
                </c:pt>
                <c:pt idx="51">
                  <c:v>0.504</c:v>
                </c:pt>
                <c:pt idx="52">
                  <c:v>0.49900000000000005</c:v>
                </c:pt>
                <c:pt idx="53">
                  <c:v>0.52400000000000002</c:v>
                </c:pt>
                <c:pt idx="54">
                  <c:v>0.52900000000000003</c:v>
                </c:pt>
                <c:pt idx="55">
                  <c:v>0.53400000000000003</c:v>
                </c:pt>
                <c:pt idx="56">
                  <c:v>0.53900000000000003</c:v>
                </c:pt>
                <c:pt idx="57">
                  <c:v>0.54900000000000004</c:v>
                </c:pt>
                <c:pt idx="58">
                  <c:v>0.55900000000000005</c:v>
                </c:pt>
                <c:pt idx="59">
                  <c:v>0.63900000000000001</c:v>
                </c:pt>
                <c:pt idx="60">
                  <c:v>0.63400000000000001</c:v>
                </c:pt>
                <c:pt idx="61">
                  <c:v>0.63400000000000001</c:v>
                </c:pt>
                <c:pt idx="62">
                  <c:v>0.63400000000000001</c:v>
                </c:pt>
                <c:pt idx="63">
                  <c:v>0.61900000000000011</c:v>
                </c:pt>
                <c:pt idx="64">
                  <c:v>0.6090000000000001</c:v>
                </c:pt>
                <c:pt idx="65">
                  <c:v>0.59400000000000008</c:v>
                </c:pt>
                <c:pt idx="66">
                  <c:v>0.58400000000000007</c:v>
                </c:pt>
                <c:pt idx="67">
                  <c:v>0.56900000000000006</c:v>
                </c:pt>
                <c:pt idx="68">
                  <c:v>0.56400000000000006</c:v>
                </c:pt>
                <c:pt idx="69">
                  <c:v>0.54900000000000004</c:v>
                </c:pt>
                <c:pt idx="70">
                  <c:v>0.52400000000000002</c:v>
                </c:pt>
                <c:pt idx="71">
                  <c:v>0.51400000000000001</c:v>
                </c:pt>
                <c:pt idx="72">
                  <c:v>0.54400000000000004</c:v>
                </c:pt>
                <c:pt idx="73">
                  <c:v>0.53400000000000003</c:v>
                </c:pt>
                <c:pt idx="74">
                  <c:v>0.52400000000000002</c:v>
                </c:pt>
                <c:pt idx="75">
                  <c:v>0.51400000000000001</c:v>
                </c:pt>
                <c:pt idx="76">
                  <c:v>0.51200000000000001</c:v>
                </c:pt>
                <c:pt idx="77">
                  <c:v>0.51000000000000012</c:v>
                </c:pt>
                <c:pt idx="78">
                  <c:v>0.50800000000000001</c:v>
                </c:pt>
                <c:pt idx="79">
                  <c:v>0.50600000000000012</c:v>
                </c:pt>
                <c:pt idx="80">
                  <c:v>0.504</c:v>
                </c:pt>
                <c:pt idx="81">
                  <c:v>0.49900000000000005</c:v>
                </c:pt>
              </c:numCache>
            </c:numRef>
          </c:yVal>
          <c:smooth val="0"/>
          <c:extLst>
            <c:ext xmlns:c16="http://schemas.microsoft.com/office/drawing/2014/chart" uri="{C3380CC4-5D6E-409C-BE32-E72D297353CC}">
              <c16:uniqueId val="{00000000-E2C2-4743-AF8F-D74146630B38}"/>
            </c:ext>
          </c:extLst>
        </c:ser>
        <c:ser>
          <c:idx val="2"/>
          <c:order val="1"/>
          <c:tx>
            <c:v>12SP-A</c:v>
          </c:tx>
          <c:spPr>
            <a:ln w="19050" cap="rnd">
              <a:solidFill>
                <a:srgbClr val="92D050"/>
              </a:solidFill>
              <a:round/>
            </a:ln>
            <a:effectLst/>
          </c:spPr>
          <c:marker>
            <c:symbol val="circle"/>
            <c:size val="5"/>
            <c:spPr>
              <a:solidFill>
                <a:srgbClr val="92D050"/>
              </a:solidFill>
              <a:ln w="9525">
                <a:solidFill>
                  <a:schemeClr val="accent3"/>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[7]Sheet1!$D$6:$D$99</c:f>
              <c:numCache>
                <c:formatCode>General</c:formatCode>
                <c:ptCount val="94"/>
                <c:pt idx="0">
                  <c:v>0</c:v>
                </c:pt>
                <c:pt idx="1">
                  <c:v>0.1</c:v>
                </c:pt>
                <c:pt idx="2">
                  <c:v>0.18</c:v>
                </c:pt>
                <c:pt idx="3">
                  <c:v>0.17</c:v>
                </c:pt>
                <c:pt idx="4">
                  <c:v>0.38</c:v>
                </c:pt>
                <c:pt idx="5">
                  <c:v>0.37</c:v>
                </c:pt>
                <c:pt idx="6">
                  <c:v>0.35</c:v>
                </c:pt>
                <c:pt idx="7">
                  <c:v>0.32</c:v>
                </c:pt>
                <c:pt idx="8">
                  <c:v>0.3</c:v>
                </c:pt>
                <c:pt idx="9">
                  <c:v>0.28000000000000003</c:v>
                </c:pt>
                <c:pt idx="10">
                  <c:v>0.27</c:v>
                </c:pt>
                <c:pt idx="11">
                  <c:v>0.26</c:v>
                </c:pt>
                <c:pt idx="12">
                  <c:v>0.25</c:v>
                </c:pt>
                <c:pt idx="13">
                  <c:v>0.23</c:v>
                </c:pt>
                <c:pt idx="14">
                  <c:v>0.22500000000000001</c:v>
                </c:pt>
                <c:pt idx="15">
                  <c:v>0.22</c:v>
                </c:pt>
                <c:pt idx="16">
                  <c:v>0.22</c:v>
                </c:pt>
                <c:pt idx="17">
                  <c:v>0.2</c:v>
                </c:pt>
                <c:pt idx="18">
                  <c:v>0.24</c:v>
                </c:pt>
                <c:pt idx="19">
                  <c:v>0.23499999999999999</c:v>
                </c:pt>
                <c:pt idx="20">
                  <c:v>0.23499999999999999</c:v>
                </c:pt>
                <c:pt idx="21">
                  <c:v>0.23</c:v>
                </c:pt>
                <c:pt idx="22">
                  <c:v>0.215</c:v>
                </c:pt>
                <c:pt idx="23">
                  <c:v>0.2</c:v>
                </c:pt>
                <c:pt idx="24">
                  <c:v>0.19500000000000001</c:v>
                </c:pt>
                <c:pt idx="25">
                  <c:v>0.19</c:v>
                </c:pt>
                <c:pt idx="26">
                  <c:v>0.185</c:v>
                </c:pt>
                <c:pt idx="27">
                  <c:v>0.17499999999999999</c:v>
                </c:pt>
                <c:pt idx="28">
                  <c:v>0.17</c:v>
                </c:pt>
                <c:pt idx="29">
                  <c:v>0.16</c:v>
                </c:pt>
                <c:pt idx="30">
                  <c:v>0.16</c:v>
                </c:pt>
                <c:pt idx="31">
                  <c:v>0.155</c:v>
                </c:pt>
                <c:pt idx="32">
                  <c:v>0.15</c:v>
                </c:pt>
                <c:pt idx="33">
                  <c:v>0.14000000000000001</c:v>
                </c:pt>
                <c:pt idx="34">
                  <c:v>0.13500000000000001</c:v>
                </c:pt>
                <c:pt idx="35">
                  <c:v>0.13500000000000001</c:v>
                </c:pt>
                <c:pt idx="36">
                  <c:v>0.125</c:v>
                </c:pt>
                <c:pt idx="37">
                  <c:v>0.19</c:v>
                </c:pt>
                <c:pt idx="38">
                  <c:v>0.23</c:v>
                </c:pt>
                <c:pt idx="39">
                  <c:v>0.21</c:v>
                </c:pt>
                <c:pt idx="40">
                  <c:v>0.19500000000000001</c:v>
                </c:pt>
                <c:pt idx="41">
                  <c:v>0.19</c:v>
                </c:pt>
                <c:pt idx="42">
                  <c:v>0.18</c:v>
                </c:pt>
                <c:pt idx="43">
                  <c:v>0.17</c:v>
                </c:pt>
                <c:pt idx="44">
                  <c:v>0.15</c:v>
                </c:pt>
                <c:pt idx="45">
                  <c:v>0.14000000000000001</c:v>
                </c:pt>
                <c:pt idx="46">
                  <c:v>0.12</c:v>
                </c:pt>
                <c:pt idx="47">
                  <c:v>0.105</c:v>
                </c:pt>
                <c:pt idx="48">
                  <c:v>7.0000000000000007E-2</c:v>
                </c:pt>
                <c:pt idx="49">
                  <c:v>6.5000000000000002E-2</c:v>
                </c:pt>
                <c:pt idx="50">
                  <c:v>0.06</c:v>
                </c:pt>
                <c:pt idx="51">
                  <c:v>5.5E-2</c:v>
                </c:pt>
                <c:pt idx="52">
                  <c:v>0.05</c:v>
                </c:pt>
                <c:pt idx="53">
                  <c:v>0.04</c:v>
                </c:pt>
                <c:pt idx="54">
                  <c:v>0.03</c:v>
                </c:pt>
                <c:pt idx="55">
                  <c:v>0.13</c:v>
                </c:pt>
                <c:pt idx="56">
                  <c:v>0.14000000000000001</c:v>
                </c:pt>
                <c:pt idx="57">
                  <c:v>0.14499999999999999</c:v>
                </c:pt>
                <c:pt idx="58">
                  <c:v>0.15</c:v>
                </c:pt>
                <c:pt idx="59">
                  <c:v>0.16</c:v>
                </c:pt>
                <c:pt idx="60">
                  <c:v>0.245</c:v>
                </c:pt>
                <c:pt idx="61">
                  <c:v>0.24</c:v>
                </c:pt>
                <c:pt idx="62">
                  <c:v>0.22</c:v>
                </c:pt>
                <c:pt idx="63">
                  <c:v>0.21</c:v>
                </c:pt>
                <c:pt idx="64">
                  <c:v>0.19</c:v>
                </c:pt>
                <c:pt idx="65">
                  <c:v>0.17</c:v>
                </c:pt>
                <c:pt idx="66">
                  <c:v>0.16</c:v>
                </c:pt>
                <c:pt idx="67">
                  <c:v>0.16</c:v>
                </c:pt>
                <c:pt idx="68">
                  <c:v>0.14499999999999999</c:v>
                </c:pt>
                <c:pt idx="69">
                  <c:v>0.12</c:v>
                </c:pt>
                <c:pt idx="70">
                  <c:v>0.11</c:v>
                </c:pt>
                <c:pt idx="71">
                  <c:v>0.09</c:v>
                </c:pt>
                <c:pt idx="72">
                  <c:v>0.08</c:v>
                </c:pt>
                <c:pt idx="73">
                  <c:v>7.0000000000000007E-2</c:v>
                </c:pt>
                <c:pt idx="74">
                  <c:v>0.06</c:v>
                </c:pt>
                <c:pt idx="75">
                  <c:v>0.05</c:v>
                </c:pt>
                <c:pt idx="76">
                  <c:v>0.02</c:v>
                </c:pt>
                <c:pt idx="77">
                  <c:v>0</c:v>
                </c:pt>
                <c:pt idx="78">
                  <c:v>0.1</c:v>
                </c:pt>
                <c:pt idx="79">
                  <c:v>0.16</c:v>
                </c:pt>
                <c:pt idx="80">
                  <c:v>0.14499999999999999</c:v>
                </c:pt>
                <c:pt idx="81">
                  <c:v>0.13</c:v>
                </c:pt>
                <c:pt idx="82">
                  <c:v>0.12</c:v>
                </c:pt>
                <c:pt idx="83">
                  <c:v>0.11</c:v>
                </c:pt>
                <c:pt idx="84">
                  <c:v>0.09</c:v>
                </c:pt>
                <c:pt idx="85">
                  <c:v>0.08</c:v>
                </c:pt>
                <c:pt idx="86">
                  <c:v>7.0000000000000007E-2</c:v>
                </c:pt>
                <c:pt idx="87">
                  <c:v>0.06</c:v>
                </c:pt>
                <c:pt idx="88">
                  <c:v>0.05</c:v>
                </c:pt>
                <c:pt idx="89">
                  <c:v>0.04</c:v>
                </c:pt>
                <c:pt idx="90">
                  <c:v>0.02</c:v>
                </c:pt>
                <c:pt idx="91">
                  <c:v>0</c:v>
                </c:pt>
                <c:pt idx="92">
                  <c:v>-0.02</c:v>
                </c:pt>
                <c:pt idx="93">
                  <c:v>-0.05</c:v>
                </c:pt>
              </c:numCache>
            </c:numRef>
          </c:yVal>
          <c:smooth val="0"/>
          <c:extLst>
            <c:ext xmlns:c16="http://schemas.microsoft.com/office/drawing/2014/chart" uri="{C3380CC4-5D6E-409C-BE32-E72D297353CC}">
              <c16:uniqueId val="{00000001-E2C2-4743-AF8F-D74146630B38}"/>
            </c:ext>
          </c:extLst>
        </c:ser>
        <c:ser>
          <c:idx val="0"/>
          <c:order val="2"/>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2-E2C2-4743-AF8F-D74146630B38}"/>
            </c:ext>
          </c:extLst>
        </c:ser>
        <c:dLbls>
          <c:showLegendKey val="0"/>
          <c:showVal val="0"/>
          <c:showCatName val="0"/>
          <c:showSerName val="0"/>
          <c:showPercent val="0"/>
          <c:showBubbleSize val="0"/>
        </c:dLbls>
        <c:axId val="496797176"/>
        <c:axId val="496797568"/>
      </c:scatterChart>
      <c:valAx>
        <c:axId val="496797176"/>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7568"/>
        <c:crossesAt val="-1"/>
        <c:crossBetween val="midCat"/>
        <c:majorUnit val="5"/>
        <c:minorUnit val="1"/>
      </c:valAx>
      <c:valAx>
        <c:axId val="496797568"/>
        <c:scaling>
          <c:orientation val="minMax"/>
          <c:max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7176"/>
        <c:crosses val="autoZero"/>
        <c:crossBetween val="midCat"/>
        <c:majorUnit val="0.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12NAK-A-H</a:t>
            </a:r>
          </a:p>
        </c:rich>
      </c:tx>
      <c:layout>
        <c:manualLayout>
          <c:xMode val="edge"/>
          <c:yMode val="edge"/>
          <c:x val="0.422678694259105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2497483620483"/>
          <c:y val="9.3009259259259264E-2"/>
          <c:w val="0.82423824068800411"/>
          <c:h val="0.72088764946048411"/>
        </c:manualLayout>
      </c:layout>
      <c:scatterChart>
        <c:scatterStyle val="lineMarker"/>
        <c:varyColors val="0"/>
        <c:ser>
          <c:idx val="2"/>
          <c:order val="0"/>
          <c:tx>
            <c:v>13Pin-O</c:v>
          </c:tx>
          <c:spPr>
            <a:ln w="19050" cap="rnd">
              <a:solidFill>
                <a:schemeClr val="accent3"/>
              </a:solidFill>
              <a:round/>
            </a:ln>
            <a:effectLst/>
          </c:spPr>
          <c:marker>
            <c:symbol val="circle"/>
            <c:size val="5"/>
            <c:spPr>
              <a:solidFill>
                <a:srgbClr val="FF0000"/>
              </a:solidFill>
              <a:ln w="9525">
                <a:solidFill>
                  <a:srgbClr val="FF0000"/>
                </a:solidFill>
              </a:ln>
              <a:effectLst/>
            </c:spPr>
          </c:marker>
          <c:xVal>
            <c:numRef>
              <c:f>'13PIN_02012.8'!#REF!</c:f>
            </c:numRef>
          </c:xVal>
          <c:yVal>
            <c:numRef>
              <c:f>'13PIN_02012.8'!#REF!</c:f>
              <c:numCache>
                <c:formatCode>General</c:formatCode>
                <c:ptCount val="1"/>
                <c:pt idx="0">
                  <c:v>1</c:v>
                </c:pt>
              </c:numCache>
            </c:numRef>
          </c:yVal>
          <c:smooth val="0"/>
          <c:extLst>
            <c:ext xmlns:c16="http://schemas.microsoft.com/office/drawing/2014/chart" uri="{C3380CC4-5D6E-409C-BE32-E72D297353CC}">
              <c16:uniqueId val="{00000000-E2E6-4FD1-94B9-BDF9B46E69DF}"/>
            </c:ext>
          </c:extLst>
        </c:ser>
        <c:ser>
          <c:idx val="3"/>
          <c:order val="1"/>
          <c:tx>
            <c:v>13KolomaliNorth</c:v>
          </c:tx>
          <c:spPr>
            <a:ln w="19050" cap="rnd">
              <a:solidFill>
                <a:srgbClr val="00B0F0"/>
              </a:solidFill>
              <a:round/>
            </a:ln>
            <a:effectLst/>
          </c:spPr>
          <c:marker>
            <c:symbol val="circle"/>
            <c:size val="5"/>
            <c:spPr>
              <a:solidFill>
                <a:schemeClr val="accent1"/>
              </a:solidFill>
              <a:ln w="9525">
                <a:solidFill>
                  <a:schemeClr val="accent1"/>
                </a:solidFill>
              </a:ln>
              <a:effectLst/>
            </c:spPr>
          </c:marker>
          <c:xVal>
            <c:numRef>
              <c:f>[3]Sheet1!$A$2:$A$306</c:f>
              <c:numCache>
                <c:formatCode>General</c:formatCode>
                <c:ptCount val="305"/>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pt idx="264">
                  <c:v>1749</c:v>
                </c:pt>
                <c:pt idx="265">
                  <c:v>1748</c:v>
                </c:pt>
                <c:pt idx="266">
                  <c:v>1747</c:v>
                </c:pt>
                <c:pt idx="267">
                  <c:v>1746</c:v>
                </c:pt>
                <c:pt idx="268">
                  <c:v>1745</c:v>
                </c:pt>
                <c:pt idx="269">
                  <c:v>1744</c:v>
                </c:pt>
                <c:pt idx="270">
                  <c:v>1743</c:v>
                </c:pt>
                <c:pt idx="271">
                  <c:v>1742</c:v>
                </c:pt>
                <c:pt idx="272">
                  <c:v>1741</c:v>
                </c:pt>
                <c:pt idx="273">
                  <c:v>1740</c:v>
                </c:pt>
                <c:pt idx="274">
                  <c:v>1739</c:v>
                </c:pt>
                <c:pt idx="275">
                  <c:v>1738</c:v>
                </c:pt>
                <c:pt idx="276">
                  <c:v>1737</c:v>
                </c:pt>
                <c:pt idx="277">
                  <c:v>1736</c:v>
                </c:pt>
                <c:pt idx="278">
                  <c:v>1735</c:v>
                </c:pt>
                <c:pt idx="279">
                  <c:v>1734</c:v>
                </c:pt>
                <c:pt idx="280">
                  <c:v>1733</c:v>
                </c:pt>
                <c:pt idx="281">
                  <c:v>1732</c:v>
                </c:pt>
                <c:pt idx="282">
                  <c:v>1731</c:v>
                </c:pt>
                <c:pt idx="283">
                  <c:v>1730</c:v>
                </c:pt>
                <c:pt idx="284">
                  <c:v>1729</c:v>
                </c:pt>
                <c:pt idx="285">
                  <c:v>1728</c:v>
                </c:pt>
                <c:pt idx="286">
                  <c:v>1727</c:v>
                </c:pt>
                <c:pt idx="287">
                  <c:v>1726</c:v>
                </c:pt>
                <c:pt idx="288">
                  <c:v>1725</c:v>
                </c:pt>
                <c:pt idx="289">
                  <c:v>1724</c:v>
                </c:pt>
                <c:pt idx="290">
                  <c:v>1723</c:v>
                </c:pt>
                <c:pt idx="291">
                  <c:v>1722</c:v>
                </c:pt>
                <c:pt idx="292">
                  <c:v>1721</c:v>
                </c:pt>
                <c:pt idx="293">
                  <c:v>1720</c:v>
                </c:pt>
                <c:pt idx="294">
                  <c:v>1719</c:v>
                </c:pt>
                <c:pt idx="295">
                  <c:v>1718</c:v>
                </c:pt>
                <c:pt idx="296">
                  <c:v>1717</c:v>
                </c:pt>
                <c:pt idx="297">
                  <c:v>1716</c:v>
                </c:pt>
                <c:pt idx="298">
                  <c:v>1715</c:v>
                </c:pt>
                <c:pt idx="299">
                  <c:v>1714</c:v>
                </c:pt>
                <c:pt idx="300">
                  <c:v>1713</c:v>
                </c:pt>
                <c:pt idx="301">
                  <c:v>1712</c:v>
                </c:pt>
                <c:pt idx="302">
                  <c:v>1711</c:v>
                </c:pt>
                <c:pt idx="303">
                  <c:v>1710</c:v>
                </c:pt>
                <c:pt idx="304">
                  <c:v>1709</c:v>
                </c:pt>
              </c:numCache>
            </c:numRef>
          </c:xVal>
          <c:yVal>
            <c:numRef>
              <c:f>[3]Sheet1!$E$2:$E$306</c:f>
              <c:numCache>
                <c:formatCode>General</c:formatCode>
                <c:ptCount val="305"/>
                <c:pt idx="2">
                  <c:v>0</c:v>
                </c:pt>
                <c:pt idx="3">
                  <c:v>0</c:v>
                </c:pt>
                <c:pt idx="4">
                  <c:v>0</c:v>
                </c:pt>
                <c:pt idx="5">
                  <c:v>0</c:v>
                </c:pt>
                <c:pt idx="6">
                  <c:v>0.9</c:v>
                </c:pt>
                <c:pt idx="7">
                  <c:v>0.88837200000000005</c:v>
                </c:pt>
                <c:pt idx="8">
                  <c:v>0.87674400000000008</c:v>
                </c:pt>
                <c:pt idx="9">
                  <c:v>0.86511600000000011</c:v>
                </c:pt>
                <c:pt idx="10">
                  <c:v>0.85348800000000014</c:v>
                </c:pt>
                <c:pt idx="11">
                  <c:v>0.84186000000000016</c:v>
                </c:pt>
                <c:pt idx="12">
                  <c:v>0.83023200000000019</c:v>
                </c:pt>
                <c:pt idx="13">
                  <c:v>0.81860400000000022</c:v>
                </c:pt>
                <c:pt idx="14">
                  <c:v>0.80697600000000025</c:v>
                </c:pt>
                <c:pt idx="15">
                  <c:v>0.79534800000000028</c:v>
                </c:pt>
                <c:pt idx="16">
                  <c:v>0.78372000000000031</c:v>
                </c:pt>
                <c:pt idx="17">
                  <c:v>0.77209200000000033</c:v>
                </c:pt>
                <c:pt idx="18">
                  <c:v>0.76046400000000036</c:v>
                </c:pt>
                <c:pt idx="19">
                  <c:v>0.74883600000000039</c:v>
                </c:pt>
                <c:pt idx="20">
                  <c:v>0.73720800000000042</c:v>
                </c:pt>
                <c:pt idx="21">
                  <c:v>0.72558000000000045</c:v>
                </c:pt>
                <c:pt idx="22">
                  <c:v>0.71395200000000048</c:v>
                </c:pt>
                <c:pt idx="23">
                  <c:v>0.7023240000000005</c:v>
                </c:pt>
                <c:pt idx="24">
                  <c:v>0.69069600000000053</c:v>
                </c:pt>
                <c:pt idx="25">
                  <c:v>0.67906800000000056</c:v>
                </c:pt>
                <c:pt idx="26">
                  <c:v>0.66744000000000059</c:v>
                </c:pt>
                <c:pt idx="27">
                  <c:v>0.65581200000000062</c:v>
                </c:pt>
                <c:pt idx="28">
                  <c:v>0.64418400000000064</c:v>
                </c:pt>
                <c:pt idx="29">
                  <c:v>0.63255600000000067</c:v>
                </c:pt>
                <c:pt idx="30">
                  <c:v>0.6209280000000007</c:v>
                </c:pt>
                <c:pt idx="31">
                  <c:v>0.60930000000000073</c:v>
                </c:pt>
                <c:pt idx="32">
                  <c:v>0.59767200000000076</c:v>
                </c:pt>
                <c:pt idx="33">
                  <c:v>0.58604400000000079</c:v>
                </c:pt>
                <c:pt idx="34">
                  <c:v>0.57441600000000081</c:v>
                </c:pt>
                <c:pt idx="35">
                  <c:v>0.56278800000000084</c:v>
                </c:pt>
                <c:pt idx="36">
                  <c:v>0.55116000000000087</c:v>
                </c:pt>
                <c:pt idx="37">
                  <c:v>0.5395320000000009</c:v>
                </c:pt>
                <c:pt idx="38">
                  <c:v>0.52790400000000093</c:v>
                </c:pt>
                <c:pt idx="39">
                  <c:v>0.51627600000000096</c:v>
                </c:pt>
                <c:pt idx="40">
                  <c:v>0.50464800000000098</c:v>
                </c:pt>
                <c:pt idx="41">
                  <c:v>0.49302000000000101</c:v>
                </c:pt>
                <c:pt idx="42">
                  <c:v>0.48139200000000104</c:v>
                </c:pt>
                <c:pt idx="43">
                  <c:v>0.46976400000000107</c:v>
                </c:pt>
                <c:pt idx="44">
                  <c:v>0.4581360000000011</c:v>
                </c:pt>
                <c:pt idx="45">
                  <c:v>0.44650800000000113</c:v>
                </c:pt>
                <c:pt idx="46">
                  <c:v>0.43488000000000115</c:v>
                </c:pt>
                <c:pt idx="47">
                  <c:v>0.42325200000000118</c:v>
                </c:pt>
                <c:pt idx="48">
                  <c:v>0.41162400000000121</c:v>
                </c:pt>
                <c:pt idx="49">
                  <c:v>0.39999600000000124</c:v>
                </c:pt>
                <c:pt idx="50">
                  <c:v>0.38836800000000127</c:v>
                </c:pt>
                <c:pt idx="51">
                  <c:v>0.3767400000000013</c:v>
                </c:pt>
                <c:pt idx="52">
                  <c:v>0.36511200000000132</c:v>
                </c:pt>
                <c:pt idx="53">
                  <c:v>0.35348400000000135</c:v>
                </c:pt>
                <c:pt idx="54">
                  <c:v>0.34185600000000138</c:v>
                </c:pt>
                <c:pt idx="55">
                  <c:v>0.33022800000000141</c:v>
                </c:pt>
                <c:pt idx="56">
                  <c:v>0.31860000000000144</c:v>
                </c:pt>
                <c:pt idx="57">
                  <c:v>0.30697200000000147</c:v>
                </c:pt>
                <c:pt idx="58">
                  <c:v>0.29534400000000149</c:v>
                </c:pt>
                <c:pt idx="59">
                  <c:v>0.28371600000000152</c:v>
                </c:pt>
                <c:pt idx="60">
                  <c:v>0.27208800000000155</c:v>
                </c:pt>
                <c:pt idx="61">
                  <c:v>0.26046000000000158</c:v>
                </c:pt>
                <c:pt idx="62">
                  <c:v>0.24883200000000158</c:v>
                </c:pt>
                <c:pt idx="63">
                  <c:v>0.23720400000000158</c:v>
                </c:pt>
                <c:pt idx="64">
                  <c:v>0.22557600000000158</c:v>
                </c:pt>
                <c:pt idx="65">
                  <c:v>0.21394800000000158</c:v>
                </c:pt>
                <c:pt idx="66">
                  <c:v>0.20232000000000158</c:v>
                </c:pt>
                <c:pt idx="67">
                  <c:v>0.19069200000000158</c:v>
                </c:pt>
                <c:pt idx="68">
                  <c:v>0.17906400000000158</c:v>
                </c:pt>
                <c:pt idx="69">
                  <c:v>0.16743600000000158</c:v>
                </c:pt>
                <c:pt idx="70">
                  <c:v>0.15580800000000158</c:v>
                </c:pt>
                <c:pt idx="71">
                  <c:v>0.14418000000000158</c:v>
                </c:pt>
                <c:pt idx="72">
                  <c:v>0.13255200000000159</c:v>
                </c:pt>
                <c:pt idx="73">
                  <c:v>0.12092400000000159</c:v>
                </c:pt>
                <c:pt idx="74">
                  <c:v>0.10929600000000159</c:v>
                </c:pt>
                <c:pt idx="75">
                  <c:v>9.7668000000001587E-2</c:v>
                </c:pt>
                <c:pt idx="76">
                  <c:v>8.6040000000001587E-2</c:v>
                </c:pt>
                <c:pt idx="77">
                  <c:v>7.4412000000001588E-2</c:v>
                </c:pt>
                <c:pt idx="78">
                  <c:v>6.2784000000001589E-2</c:v>
                </c:pt>
                <c:pt idx="79">
                  <c:v>5.1156000000001589E-2</c:v>
                </c:pt>
                <c:pt idx="80">
                  <c:v>3.952800000000159E-2</c:v>
                </c:pt>
                <c:pt idx="81">
                  <c:v>2.790000000000159E-2</c:v>
                </c:pt>
                <c:pt idx="82">
                  <c:v>1.6272000000001591E-2</c:v>
                </c:pt>
                <c:pt idx="83">
                  <c:v>4.6440000000015913E-3</c:v>
                </c:pt>
                <c:pt idx="84">
                  <c:v>-6.9839999999984081E-3</c:v>
                </c:pt>
                <c:pt idx="85">
                  <c:v>-1.8611999999998408E-2</c:v>
                </c:pt>
                <c:pt idx="86">
                  <c:v>-3.0239999999998407E-2</c:v>
                </c:pt>
                <c:pt idx="87">
                  <c:v>-4.1867999999998406E-2</c:v>
                </c:pt>
                <c:pt idx="88">
                  <c:v>-5.3495999999998406E-2</c:v>
                </c:pt>
                <c:pt idx="89">
                  <c:v>-6.5123999999998405E-2</c:v>
                </c:pt>
                <c:pt idx="90">
                  <c:v>-7.6751999999998405E-2</c:v>
                </c:pt>
                <c:pt idx="91">
                  <c:v>-8.8379999999998404E-2</c:v>
                </c:pt>
                <c:pt idx="92">
                  <c:v>-0.1000079999999984</c:v>
                </c:pt>
                <c:pt idx="93">
                  <c:v>-0.1116359999999984</c:v>
                </c:pt>
                <c:pt idx="94">
                  <c:v>-0.1232639999999984</c:v>
                </c:pt>
                <c:pt idx="95">
                  <c:v>-0.11999999999999966</c:v>
                </c:pt>
                <c:pt idx="96">
                  <c:v>-0.11999999999999966</c:v>
                </c:pt>
                <c:pt idx="97">
                  <c:v>-0.11999999999999966</c:v>
                </c:pt>
                <c:pt idx="98">
                  <c:v>-0.11999999999999966</c:v>
                </c:pt>
                <c:pt idx="99">
                  <c:v>-0.11999999999999966</c:v>
                </c:pt>
                <c:pt idx="100">
                  <c:v>-0.11999999999999966</c:v>
                </c:pt>
                <c:pt idx="101">
                  <c:v>-0.11999999999999966</c:v>
                </c:pt>
                <c:pt idx="102">
                  <c:v>-0.11999999999999966</c:v>
                </c:pt>
                <c:pt idx="103">
                  <c:v>-0.11999999999999966</c:v>
                </c:pt>
                <c:pt idx="104">
                  <c:v>-0.11999999999999966</c:v>
                </c:pt>
                <c:pt idx="105">
                  <c:v>-0.11999999999999966</c:v>
                </c:pt>
                <c:pt idx="106">
                  <c:v>-0.11999999999999966</c:v>
                </c:pt>
                <c:pt idx="107">
                  <c:v>-0.11999999999999966</c:v>
                </c:pt>
                <c:pt idx="108">
                  <c:v>-0.11999999999999966</c:v>
                </c:pt>
                <c:pt idx="109">
                  <c:v>-0.11999999999999966</c:v>
                </c:pt>
                <c:pt idx="110">
                  <c:v>-0.11999999999999966</c:v>
                </c:pt>
                <c:pt idx="111">
                  <c:v>-0.11999999999999966</c:v>
                </c:pt>
                <c:pt idx="112">
                  <c:v>-0.11999999999999966</c:v>
                </c:pt>
                <c:pt idx="113">
                  <c:v>-0.11999999999999966</c:v>
                </c:pt>
                <c:pt idx="114">
                  <c:v>-0.11999999999999966</c:v>
                </c:pt>
                <c:pt idx="115">
                  <c:v>-0.11999999999999966</c:v>
                </c:pt>
                <c:pt idx="116">
                  <c:v>-0.11999999999999966</c:v>
                </c:pt>
                <c:pt idx="117">
                  <c:v>-0.11999999999999966</c:v>
                </c:pt>
                <c:pt idx="118">
                  <c:v>-0.11999999999999966</c:v>
                </c:pt>
                <c:pt idx="119">
                  <c:v>-0.11999999999999966</c:v>
                </c:pt>
                <c:pt idx="120">
                  <c:v>-0.11999999999999966</c:v>
                </c:pt>
                <c:pt idx="121">
                  <c:v>-0.11999999999999966</c:v>
                </c:pt>
                <c:pt idx="122">
                  <c:v>-0.11999999999999966</c:v>
                </c:pt>
                <c:pt idx="123">
                  <c:v>-0.11999999999999966</c:v>
                </c:pt>
                <c:pt idx="124">
                  <c:v>-0.11999999999999966</c:v>
                </c:pt>
                <c:pt idx="125">
                  <c:v>-0.11999999999999966</c:v>
                </c:pt>
                <c:pt idx="126">
                  <c:v>-0.11999999999999966</c:v>
                </c:pt>
                <c:pt idx="127">
                  <c:v>-0.11999999999999966</c:v>
                </c:pt>
                <c:pt idx="128">
                  <c:v>-0.11999999999999966</c:v>
                </c:pt>
                <c:pt idx="129">
                  <c:v>-0.11999999999999966</c:v>
                </c:pt>
                <c:pt idx="130">
                  <c:v>-0.11999999999999966</c:v>
                </c:pt>
                <c:pt idx="131">
                  <c:v>-0.11999999999999966</c:v>
                </c:pt>
                <c:pt idx="132">
                  <c:v>-0.11999999999999966</c:v>
                </c:pt>
                <c:pt idx="133">
                  <c:v>-0.11999999999999966</c:v>
                </c:pt>
                <c:pt idx="134">
                  <c:v>-0.11999999999999966</c:v>
                </c:pt>
                <c:pt idx="135">
                  <c:v>-0.11999999999999966</c:v>
                </c:pt>
                <c:pt idx="136">
                  <c:v>-0.11999999999999966</c:v>
                </c:pt>
                <c:pt idx="137">
                  <c:v>-0.11999999999999966</c:v>
                </c:pt>
                <c:pt idx="138">
                  <c:v>-0.11999999999999966</c:v>
                </c:pt>
                <c:pt idx="139">
                  <c:v>-0.11999999999999966</c:v>
                </c:pt>
                <c:pt idx="140">
                  <c:v>-0.11999999999999966</c:v>
                </c:pt>
                <c:pt idx="141">
                  <c:v>-0.11999999999999966</c:v>
                </c:pt>
                <c:pt idx="142">
                  <c:v>-0.11999999999999966</c:v>
                </c:pt>
                <c:pt idx="143">
                  <c:v>-0.11999999999999966</c:v>
                </c:pt>
                <c:pt idx="144">
                  <c:v>-0.11999999999999966</c:v>
                </c:pt>
                <c:pt idx="145">
                  <c:v>-0.11999999999999966</c:v>
                </c:pt>
                <c:pt idx="146">
                  <c:v>0.16000000000000014</c:v>
                </c:pt>
                <c:pt idx="147">
                  <c:v>0.16000000000000014</c:v>
                </c:pt>
                <c:pt idx="148">
                  <c:v>0.16000000000000014</c:v>
                </c:pt>
                <c:pt idx="149">
                  <c:v>0.16000000000000014</c:v>
                </c:pt>
                <c:pt idx="150">
                  <c:v>0.16000000000000014</c:v>
                </c:pt>
                <c:pt idx="151">
                  <c:v>0.16000000000000014</c:v>
                </c:pt>
                <c:pt idx="152">
                  <c:v>0.16000000000000014</c:v>
                </c:pt>
                <c:pt idx="153">
                  <c:v>0.16000000000000014</c:v>
                </c:pt>
                <c:pt idx="154">
                  <c:v>0.16000000000000014</c:v>
                </c:pt>
                <c:pt idx="155">
                  <c:v>0.83000000000000007</c:v>
                </c:pt>
                <c:pt idx="156">
                  <c:v>0.81500000000000017</c:v>
                </c:pt>
                <c:pt idx="157">
                  <c:v>0.80000000000000027</c:v>
                </c:pt>
                <c:pt idx="158">
                  <c:v>0.78500000000000014</c:v>
                </c:pt>
                <c:pt idx="159">
                  <c:v>0.77000000000000024</c:v>
                </c:pt>
                <c:pt idx="160">
                  <c:v>0.75500000000000012</c:v>
                </c:pt>
                <c:pt idx="161">
                  <c:v>0.74000000000000021</c:v>
                </c:pt>
                <c:pt idx="162">
                  <c:v>0.72500000000000009</c:v>
                </c:pt>
                <c:pt idx="163">
                  <c:v>0.71000000000000019</c:v>
                </c:pt>
                <c:pt idx="164">
                  <c:v>0.69500000000000028</c:v>
                </c:pt>
                <c:pt idx="165">
                  <c:v>0.68000000000000016</c:v>
                </c:pt>
                <c:pt idx="166">
                  <c:v>0.66500000000000026</c:v>
                </c:pt>
                <c:pt idx="167">
                  <c:v>0.65000000000000013</c:v>
                </c:pt>
                <c:pt idx="168">
                  <c:v>0.63500000000000023</c:v>
                </c:pt>
                <c:pt idx="169">
                  <c:v>0.62000000000000011</c:v>
                </c:pt>
                <c:pt idx="170">
                  <c:v>0.6050000000000002</c:v>
                </c:pt>
                <c:pt idx="171">
                  <c:v>0.59000000000000008</c:v>
                </c:pt>
                <c:pt idx="172">
                  <c:v>0.57500000000000018</c:v>
                </c:pt>
                <c:pt idx="173">
                  <c:v>0.56000000000000028</c:v>
                </c:pt>
                <c:pt idx="174">
                  <c:v>0.54500000000000015</c:v>
                </c:pt>
                <c:pt idx="175">
                  <c:v>0.53000000000000025</c:v>
                </c:pt>
                <c:pt idx="176">
                  <c:v>0.51500000000000012</c:v>
                </c:pt>
                <c:pt idx="177">
                  <c:v>0.50000000000000022</c:v>
                </c:pt>
                <c:pt idx="178">
                  <c:v>0.4850000000000001</c:v>
                </c:pt>
                <c:pt idx="179">
                  <c:v>0.4700000000000002</c:v>
                </c:pt>
                <c:pt idx="180">
                  <c:v>0.45500000000000007</c:v>
                </c:pt>
                <c:pt idx="181">
                  <c:v>0.44000000000000017</c:v>
                </c:pt>
                <c:pt idx="182">
                  <c:v>0.42500000000000027</c:v>
                </c:pt>
                <c:pt idx="183">
                  <c:v>0.41000000000000014</c:v>
                </c:pt>
                <c:pt idx="184">
                  <c:v>0.39500000000000024</c:v>
                </c:pt>
                <c:pt idx="185">
                  <c:v>0.38000000000000012</c:v>
                </c:pt>
                <c:pt idx="186">
                  <c:v>0.36500000000000021</c:v>
                </c:pt>
                <c:pt idx="187">
                  <c:v>0.35000000000000009</c:v>
                </c:pt>
                <c:pt idx="188">
                  <c:v>0.33500000000000019</c:v>
                </c:pt>
                <c:pt idx="189">
                  <c:v>0.32000000000000028</c:v>
                </c:pt>
                <c:pt idx="190">
                  <c:v>0.30500000000000016</c:v>
                </c:pt>
                <c:pt idx="191">
                  <c:v>0.29000000000000026</c:v>
                </c:pt>
                <c:pt idx="192">
                  <c:v>0.27500000000000013</c:v>
                </c:pt>
                <c:pt idx="193">
                  <c:v>0.26000000000000023</c:v>
                </c:pt>
                <c:pt idx="194">
                  <c:v>0.24500000000000011</c:v>
                </c:pt>
                <c:pt idx="195">
                  <c:v>0.2300000000000002</c:v>
                </c:pt>
                <c:pt idx="196">
                  <c:v>0.21500000000000008</c:v>
                </c:pt>
                <c:pt idx="197">
                  <c:v>0.20000000000000018</c:v>
                </c:pt>
                <c:pt idx="198">
                  <c:v>0.18500000000000005</c:v>
                </c:pt>
                <c:pt idx="199">
                  <c:v>0.17000000000000037</c:v>
                </c:pt>
                <c:pt idx="200">
                  <c:v>0.15500000000000025</c:v>
                </c:pt>
                <c:pt idx="201">
                  <c:v>0.14000000000000012</c:v>
                </c:pt>
                <c:pt idx="202">
                  <c:v>0.125</c:v>
                </c:pt>
                <c:pt idx="203">
                  <c:v>0.11000000000000032</c:v>
                </c:pt>
                <c:pt idx="204">
                  <c:v>9.5000000000000195E-2</c:v>
                </c:pt>
                <c:pt idx="205">
                  <c:v>8.0000000000000071E-2</c:v>
                </c:pt>
                <c:pt idx="206">
                  <c:v>6.5000000000000391E-2</c:v>
                </c:pt>
                <c:pt idx="207">
                  <c:v>5.0000000000000266E-2</c:v>
                </c:pt>
                <c:pt idx="208">
                  <c:v>3.5000000000000142E-2</c:v>
                </c:pt>
                <c:pt idx="209">
                  <c:v>2.0000000000000018E-2</c:v>
                </c:pt>
                <c:pt idx="210">
                  <c:v>5.0000000000003375E-3</c:v>
                </c:pt>
                <c:pt idx="211">
                  <c:v>-9.9999999999997868E-3</c:v>
                </c:pt>
                <c:pt idx="212">
                  <c:v>-2.4999999999999911E-2</c:v>
                </c:pt>
                <c:pt idx="213">
                  <c:v>-4.0000000000000036E-2</c:v>
                </c:pt>
                <c:pt idx="214">
                  <c:v>-5.4999999999999716E-2</c:v>
                </c:pt>
                <c:pt idx="215">
                  <c:v>-6.999999999999984E-2</c:v>
                </c:pt>
                <c:pt idx="216">
                  <c:v>-8.4999999999999964E-2</c:v>
                </c:pt>
                <c:pt idx="217">
                  <c:v>-9.9999999999999645E-2</c:v>
                </c:pt>
                <c:pt idx="218">
                  <c:v>-0.11499999999999977</c:v>
                </c:pt>
                <c:pt idx="219">
                  <c:v>-0.12999999999999989</c:v>
                </c:pt>
                <c:pt idx="220">
                  <c:v>-0.14500000000000002</c:v>
                </c:pt>
                <c:pt idx="221">
                  <c:v>-0.1599999999999997</c:v>
                </c:pt>
                <c:pt idx="222">
                  <c:v>-0.17499999999999982</c:v>
                </c:pt>
                <c:pt idx="223">
                  <c:v>-0.18999999999999995</c:v>
                </c:pt>
                <c:pt idx="224">
                  <c:v>-0.20499999999999963</c:v>
                </c:pt>
                <c:pt idx="225">
                  <c:v>-0.21999999999999975</c:v>
                </c:pt>
                <c:pt idx="226">
                  <c:v>-0.23499999999999988</c:v>
                </c:pt>
                <c:pt idx="227">
                  <c:v>-0.25</c:v>
                </c:pt>
                <c:pt idx="228">
                  <c:v>-0.26499999999999968</c:v>
                </c:pt>
                <c:pt idx="229">
                  <c:v>-0.2799999999999998</c:v>
                </c:pt>
                <c:pt idx="230">
                  <c:v>-0.29499999999999993</c:v>
                </c:pt>
                <c:pt idx="231">
                  <c:v>-0.30999999999999961</c:v>
                </c:pt>
                <c:pt idx="232">
                  <c:v>-0.32499999999999973</c:v>
                </c:pt>
                <c:pt idx="233">
                  <c:v>-0.33999999999999986</c:v>
                </c:pt>
                <c:pt idx="234">
                  <c:v>-0.35499999999999998</c:v>
                </c:pt>
                <c:pt idx="235">
                  <c:v>-0.36999999999999966</c:v>
                </c:pt>
                <c:pt idx="236">
                  <c:v>-0.38499999999999979</c:v>
                </c:pt>
                <c:pt idx="237">
                  <c:v>-0.39999999999999991</c:v>
                </c:pt>
              </c:numCache>
            </c:numRef>
          </c:yVal>
          <c:smooth val="0"/>
          <c:extLst>
            <c:ext xmlns:c16="http://schemas.microsoft.com/office/drawing/2014/chart" uri="{C3380CC4-5D6E-409C-BE32-E72D297353CC}">
              <c16:uniqueId val="{00000001-E2E6-4FD1-94B9-BDF9B46E69DF}"/>
            </c:ext>
          </c:extLst>
        </c:ser>
        <c:ser>
          <c:idx val="4"/>
          <c:order val="2"/>
          <c:tx>
            <c:v>2013 HLS</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[3]Sheet1!$A$2:$A$7</c:f>
              <c:numCache>
                <c:formatCode>General</c:formatCode>
                <c:ptCount val="6"/>
                <c:pt idx="0">
                  <c:v>2013</c:v>
                </c:pt>
                <c:pt idx="1">
                  <c:v>2012</c:v>
                </c:pt>
                <c:pt idx="2">
                  <c:v>2011</c:v>
                </c:pt>
                <c:pt idx="3">
                  <c:v>2010</c:v>
                </c:pt>
                <c:pt idx="4">
                  <c:v>2009</c:v>
                </c:pt>
                <c:pt idx="5">
                  <c:v>2008</c:v>
                </c:pt>
              </c:numCache>
            </c:numRef>
          </c:xVal>
          <c:yVal>
            <c:numRef>
              <c:f>[3]Sheet1!$H$2:$H$7</c:f>
              <c:numCache>
                <c:formatCode>General</c:formatCode>
                <c:ptCount val="6"/>
                <c:pt idx="0">
                  <c:v>-0.29000000000000004</c:v>
                </c:pt>
                <c:pt idx="1">
                  <c:v>-0.29000000000000004</c:v>
                </c:pt>
                <c:pt idx="2">
                  <c:v>-0.29000000000000004</c:v>
                </c:pt>
                <c:pt idx="3">
                  <c:v>-0.29000000000000004</c:v>
                </c:pt>
                <c:pt idx="4">
                  <c:v>-0.29000000000000004</c:v>
                </c:pt>
                <c:pt idx="5">
                  <c:v>-0.29000000000000004</c:v>
                </c:pt>
              </c:numCache>
            </c:numRef>
          </c:yVal>
          <c:smooth val="0"/>
          <c:extLst>
            <c:ext xmlns:c16="http://schemas.microsoft.com/office/drawing/2014/chart" uri="{C3380CC4-5D6E-409C-BE32-E72D297353CC}">
              <c16:uniqueId val="{00000002-E2E6-4FD1-94B9-BDF9B46E69DF}"/>
            </c:ext>
          </c:extLst>
        </c:ser>
        <c:ser>
          <c:idx val="5"/>
          <c:order val="3"/>
          <c:tx>
            <c:v>2007 HLS</c:v>
          </c:tx>
          <c:spPr>
            <a:ln w="19050" cap="rnd">
              <a:solidFill>
                <a:srgbClr val="7030A0"/>
              </a:solidFill>
              <a:round/>
            </a:ln>
            <a:effectLst/>
          </c:spPr>
          <c:marker>
            <c:symbol val="circle"/>
            <c:size val="5"/>
            <c:spPr>
              <a:solidFill>
                <a:schemeClr val="accent6"/>
              </a:solidFill>
              <a:ln w="9525">
                <a:solidFill>
                  <a:schemeClr val="accent6"/>
                </a:solidFill>
              </a:ln>
              <a:effectLst/>
            </c:spPr>
          </c:marker>
          <c:xVal>
            <c:numRef>
              <c:f>[3]Sheet1!$A$8</c:f>
              <c:numCache>
                <c:formatCode>General</c:formatCode>
                <c:ptCount val="1"/>
                <c:pt idx="0">
                  <c:v>2007</c:v>
                </c:pt>
              </c:numCache>
            </c:numRef>
          </c:xVal>
          <c:yVal>
            <c:numRef>
              <c:f>[3]Sheet1!$I$8</c:f>
              <c:numCache>
                <c:formatCode>General</c:formatCode>
                <c:ptCount val="1"/>
                <c:pt idx="0">
                  <c:v>0.96</c:v>
                </c:pt>
              </c:numCache>
            </c:numRef>
          </c:yVal>
          <c:smooth val="0"/>
          <c:extLst>
            <c:ext xmlns:c16="http://schemas.microsoft.com/office/drawing/2014/chart" uri="{C3380CC4-5D6E-409C-BE32-E72D297353CC}">
              <c16:uniqueId val="{00000003-E2E6-4FD1-94B9-BDF9B46E69DF}"/>
            </c:ext>
          </c:extLst>
        </c:ser>
        <c:ser>
          <c:idx val="6"/>
          <c:order val="4"/>
          <c:tx>
            <c:v>13Patu-Dh</c:v>
          </c:tx>
          <c:spPr>
            <a:ln w="19050" cap="rnd">
              <a:solidFill>
                <a:srgbClr val="7030A0"/>
              </a:solidFill>
              <a:round/>
            </a:ln>
            <a:effectLst/>
          </c:spPr>
          <c:marker>
            <c:symbol val="circle"/>
            <c:size val="5"/>
            <c:spPr>
              <a:solidFill>
                <a:srgbClr val="7030A0"/>
              </a:solidFill>
              <a:ln w="9525">
                <a:solidFill>
                  <a:srgbClr val="7030A0"/>
                </a:solidFill>
              </a:ln>
              <a:effectLst/>
            </c:spPr>
          </c:marker>
          <c:xVal>
            <c:numRef>
              <c:f>[2]Sheet1!$A$8:$A$144</c:f>
              <c:numCache>
                <c:formatCode>General</c:formatCode>
                <c:ptCount val="137"/>
                <c:pt idx="0">
                  <c:v>2007.25</c:v>
                </c:pt>
                <c:pt idx="1">
                  <c:v>2007</c:v>
                </c:pt>
                <c:pt idx="2">
                  <c:v>2006</c:v>
                </c:pt>
                <c:pt idx="3">
                  <c:v>2005</c:v>
                </c:pt>
                <c:pt idx="4">
                  <c:v>2004</c:v>
                </c:pt>
                <c:pt idx="5">
                  <c:v>2003</c:v>
                </c:pt>
                <c:pt idx="6">
                  <c:v>2002</c:v>
                </c:pt>
                <c:pt idx="7">
                  <c:v>2001</c:v>
                </c:pt>
                <c:pt idx="8">
                  <c:v>2000</c:v>
                </c:pt>
                <c:pt idx="9">
                  <c:v>1999</c:v>
                </c:pt>
                <c:pt idx="10">
                  <c:v>1998</c:v>
                </c:pt>
                <c:pt idx="11">
                  <c:v>1997</c:v>
                </c:pt>
                <c:pt idx="12">
                  <c:v>1996</c:v>
                </c:pt>
                <c:pt idx="13">
                  <c:v>1995</c:v>
                </c:pt>
                <c:pt idx="14">
                  <c:v>1994</c:v>
                </c:pt>
                <c:pt idx="15">
                  <c:v>1993</c:v>
                </c:pt>
                <c:pt idx="16">
                  <c:v>1992</c:v>
                </c:pt>
                <c:pt idx="17">
                  <c:v>1991</c:v>
                </c:pt>
                <c:pt idx="18">
                  <c:v>1990</c:v>
                </c:pt>
                <c:pt idx="19">
                  <c:v>1989</c:v>
                </c:pt>
                <c:pt idx="20">
                  <c:v>1988</c:v>
                </c:pt>
                <c:pt idx="21">
                  <c:v>1987</c:v>
                </c:pt>
                <c:pt idx="22">
                  <c:v>1986</c:v>
                </c:pt>
                <c:pt idx="23">
                  <c:v>1985</c:v>
                </c:pt>
                <c:pt idx="24">
                  <c:v>1984</c:v>
                </c:pt>
                <c:pt idx="25">
                  <c:v>1983</c:v>
                </c:pt>
                <c:pt idx="26">
                  <c:v>1982</c:v>
                </c:pt>
                <c:pt idx="27">
                  <c:v>1981</c:v>
                </c:pt>
                <c:pt idx="28">
                  <c:v>1980</c:v>
                </c:pt>
                <c:pt idx="29">
                  <c:v>1979</c:v>
                </c:pt>
                <c:pt idx="30">
                  <c:v>1978</c:v>
                </c:pt>
                <c:pt idx="31">
                  <c:v>1977</c:v>
                </c:pt>
                <c:pt idx="32">
                  <c:v>1976</c:v>
                </c:pt>
                <c:pt idx="33">
                  <c:v>1975</c:v>
                </c:pt>
                <c:pt idx="34">
                  <c:v>1974</c:v>
                </c:pt>
                <c:pt idx="35">
                  <c:v>1973</c:v>
                </c:pt>
                <c:pt idx="36">
                  <c:v>1972</c:v>
                </c:pt>
                <c:pt idx="37">
                  <c:v>1971</c:v>
                </c:pt>
                <c:pt idx="38">
                  <c:v>1970</c:v>
                </c:pt>
                <c:pt idx="39">
                  <c:v>1969</c:v>
                </c:pt>
                <c:pt idx="40">
                  <c:v>1968</c:v>
                </c:pt>
                <c:pt idx="41">
                  <c:v>1967</c:v>
                </c:pt>
                <c:pt idx="42">
                  <c:v>1966</c:v>
                </c:pt>
                <c:pt idx="43">
                  <c:v>1965</c:v>
                </c:pt>
                <c:pt idx="44">
                  <c:v>1964</c:v>
                </c:pt>
                <c:pt idx="45">
                  <c:v>1963</c:v>
                </c:pt>
                <c:pt idx="46">
                  <c:v>1962</c:v>
                </c:pt>
                <c:pt idx="47">
                  <c:v>1961</c:v>
                </c:pt>
                <c:pt idx="48">
                  <c:v>1960</c:v>
                </c:pt>
                <c:pt idx="49">
                  <c:v>1959</c:v>
                </c:pt>
                <c:pt idx="50">
                  <c:v>1958</c:v>
                </c:pt>
                <c:pt idx="51">
                  <c:v>1957</c:v>
                </c:pt>
                <c:pt idx="52">
                  <c:v>1956</c:v>
                </c:pt>
                <c:pt idx="53">
                  <c:v>1955</c:v>
                </c:pt>
                <c:pt idx="54">
                  <c:v>1954</c:v>
                </c:pt>
                <c:pt idx="55">
                  <c:v>1953</c:v>
                </c:pt>
                <c:pt idx="56">
                  <c:v>1952</c:v>
                </c:pt>
                <c:pt idx="57">
                  <c:v>1951</c:v>
                </c:pt>
                <c:pt idx="58">
                  <c:v>1950</c:v>
                </c:pt>
                <c:pt idx="59">
                  <c:v>1949</c:v>
                </c:pt>
                <c:pt idx="60">
                  <c:v>1948</c:v>
                </c:pt>
                <c:pt idx="61">
                  <c:v>1947</c:v>
                </c:pt>
                <c:pt idx="62">
                  <c:v>1946</c:v>
                </c:pt>
                <c:pt idx="63">
                  <c:v>1945</c:v>
                </c:pt>
                <c:pt idx="64">
                  <c:v>1944</c:v>
                </c:pt>
                <c:pt idx="65">
                  <c:v>1943</c:v>
                </c:pt>
                <c:pt idx="66">
                  <c:v>1942</c:v>
                </c:pt>
                <c:pt idx="67">
                  <c:v>1941</c:v>
                </c:pt>
                <c:pt idx="68">
                  <c:v>1940</c:v>
                </c:pt>
                <c:pt idx="69">
                  <c:v>1939</c:v>
                </c:pt>
                <c:pt idx="70">
                  <c:v>1938</c:v>
                </c:pt>
                <c:pt idx="71">
                  <c:v>1937</c:v>
                </c:pt>
                <c:pt idx="72">
                  <c:v>1936</c:v>
                </c:pt>
                <c:pt idx="73">
                  <c:v>1935</c:v>
                </c:pt>
                <c:pt idx="74">
                  <c:v>1934</c:v>
                </c:pt>
                <c:pt idx="75">
                  <c:v>1933</c:v>
                </c:pt>
                <c:pt idx="76">
                  <c:v>1932</c:v>
                </c:pt>
                <c:pt idx="77">
                  <c:v>1931</c:v>
                </c:pt>
                <c:pt idx="78">
                  <c:v>1930</c:v>
                </c:pt>
                <c:pt idx="79">
                  <c:v>1929</c:v>
                </c:pt>
                <c:pt idx="80">
                  <c:v>1928</c:v>
                </c:pt>
                <c:pt idx="81">
                  <c:v>1927</c:v>
                </c:pt>
                <c:pt idx="82">
                  <c:v>1926</c:v>
                </c:pt>
                <c:pt idx="83">
                  <c:v>1925</c:v>
                </c:pt>
                <c:pt idx="84">
                  <c:v>1924</c:v>
                </c:pt>
                <c:pt idx="85">
                  <c:v>1923</c:v>
                </c:pt>
                <c:pt idx="86">
                  <c:v>1922</c:v>
                </c:pt>
                <c:pt idx="87">
                  <c:v>1921</c:v>
                </c:pt>
                <c:pt idx="88">
                  <c:v>1920</c:v>
                </c:pt>
                <c:pt idx="89">
                  <c:v>1919</c:v>
                </c:pt>
                <c:pt idx="90">
                  <c:v>1918</c:v>
                </c:pt>
                <c:pt idx="91">
                  <c:v>1917</c:v>
                </c:pt>
                <c:pt idx="92">
                  <c:v>1916</c:v>
                </c:pt>
                <c:pt idx="93">
                  <c:v>1915</c:v>
                </c:pt>
                <c:pt idx="94">
                  <c:v>1914</c:v>
                </c:pt>
                <c:pt idx="95">
                  <c:v>1913</c:v>
                </c:pt>
                <c:pt idx="96">
                  <c:v>1912</c:v>
                </c:pt>
                <c:pt idx="97">
                  <c:v>1911</c:v>
                </c:pt>
                <c:pt idx="98">
                  <c:v>1910</c:v>
                </c:pt>
                <c:pt idx="99">
                  <c:v>1909</c:v>
                </c:pt>
                <c:pt idx="100">
                  <c:v>1908</c:v>
                </c:pt>
                <c:pt idx="101">
                  <c:v>1907</c:v>
                </c:pt>
                <c:pt idx="102">
                  <c:v>1906</c:v>
                </c:pt>
                <c:pt idx="103">
                  <c:v>1905</c:v>
                </c:pt>
                <c:pt idx="104">
                  <c:v>1904</c:v>
                </c:pt>
                <c:pt idx="105">
                  <c:v>1903</c:v>
                </c:pt>
                <c:pt idx="106">
                  <c:v>1902</c:v>
                </c:pt>
                <c:pt idx="107">
                  <c:v>1901</c:v>
                </c:pt>
                <c:pt idx="108">
                  <c:v>1900</c:v>
                </c:pt>
                <c:pt idx="109">
                  <c:v>1899</c:v>
                </c:pt>
                <c:pt idx="110">
                  <c:v>1898</c:v>
                </c:pt>
                <c:pt idx="111">
                  <c:v>1897</c:v>
                </c:pt>
                <c:pt idx="112">
                  <c:v>1896</c:v>
                </c:pt>
                <c:pt idx="113">
                  <c:v>1895</c:v>
                </c:pt>
                <c:pt idx="114">
                  <c:v>1894</c:v>
                </c:pt>
                <c:pt idx="115">
                  <c:v>1893</c:v>
                </c:pt>
                <c:pt idx="116">
                  <c:v>1892</c:v>
                </c:pt>
                <c:pt idx="117">
                  <c:v>1891</c:v>
                </c:pt>
                <c:pt idx="118">
                  <c:v>1890</c:v>
                </c:pt>
                <c:pt idx="119">
                  <c:v>1889</c:v>
                </c:pt>
                <c:pt idx="120">
                  <c:v>1888</c:v>
                </c:pt>
                <c:pt idx="121">
                  <c:v>1887</c:v>
                </c:pt>
                <c:pt idx="122">
                  <c:v>1886</c:v>
                </c:pt>
                <c:pt idx="123">
                  <c:v>1885</c:v>
                </c:pt>
                <c:pt idx="124">
                  <c:v>1884</c:v>
                </c:pt>
                <c:pt idx="125">
                  <c:v>1883</c:v>
                </c:pt>
                <c:pt idx="126">
                  <c:v>1882</c:v>
                </c:pt>
                <c:pt idx="127">
                  <c:v>1881</c:v>
                </c:pt>
                <c:pt idx="128">
                  <c:v>1880</c:v>
                </c:pt>
                <c:pt idx="129">
                  <c:v>1879</c:v>
                </c:pt>
                <c:pt idx="130">
                  <c:v>1878</c:v>
                </c:pt>
                <c:pt idx="131">
                  <c:v>1877</c:v>
                </c:pt>
                <c:pt idx="132">
                  <c:v>1876</c:v>
                </c:pt>
                <c:pt idx="133">
                  <c:v>1875</c:v>
                </c:pt>
                <c:pt idx="134">
                  <c:v>1874</c:v>
                </c:pt>
                <c:pt idx="135">
                  <c:v>1873</c:v>
                </c:pt>
                <c:pt idx="136">
                  <c:v>1872</c:v>
                </c:pt>
              </c:numCache>
            </c:numRef>
          </c:xVal>
          <c:yVal>
            <c:numRef>
              <c:f>[2]Sheet1!$C$8:$C$144</c:f>
              <c:numCache>
                <c:formatCode>General</c:formatCode>
                <c:ptCount val="137"/>
                <c:pt idx="0">
                  <c:v>0.4</c:v>
                </c:pt>
                <c:pt idx="1">
                  <c:v>0.39520000000000005</c:v>
                </c:pt>
                <c:pt idx="2">
                  <c:v>0.39040000000000008</c:v>
                </c:pt>
                <c:pt idx="3">
                  <c:v>0.38560000000000011</c:v>
                </c:pt>
                <c:pt idx="4">
                  <c:v>0.38080000000000014</c:v>
                </c:pt>
                <c:pt idx="5">
                  <c:v>0.37600000000000017</c:v>
                </c:pt>
                <c:pt idx="6">
                  <c:v>0.3712000000000002</c:v>
                </c:pt>
                <c:pt idx="7">
                  <c:v>0.36640000000000023</c:v>
                </c:pt>
                <c:pt idx="8">
                  <c:v>0.36160000000000025</c:v>
                </c:pt>
                <c:pt idx="9">
                  <c:v>0.35680000000000028</c:v>
                </c:pt>
                <c:pt idx="10">
                  <c:v>0.35200000000000031</c:v>
                </c:pt>
                <c:pt idx="11">
                  <c:v>0.34720000000000034</c:v>
                </c:pt>
                <c:pt idx="12">
                  <c:v>0.34240000000000037</c:v>
                </c:pt>
                <c:pt idx="13">
                  <c:v>0.3376000000000004</c:v>
                </c:pt>
                <c:pt idx="14">
                  <c:v>0.33280000000000043</c:v>
                </c:pt>
                <c:pt idx="15">
                  <c:v>0.32800000000000046</c:v>
                </c:pt>
                <c:pt idx="16">
                  <c:v>0.32320000000000049</c:v>
                </c:pt>
                <c:pt idx="17">
                  <c:v>0.31840000000000052</c:v>
                </c:pt>
                <c:pt idx="18">
                  <c:v>0.31360000000000049</c:v>
                </c:pt>
                <c:pt idx="19">
                  <c:v>0.30880000000000046</c:v>
                </c:pt>
                <c:pt idx="20">
                  <c:v>0.30400000000000049</c:v>
                </c:pt>
                <c:pt idx="21">
                  <c:v>0.29920000000000047</c:v>
                </c:pt>
                <c:pt idx="22">
                  <c:v>0.29440000000000049</c:v>
                </c:pt>
                <c:pt idx="23">
                  <c:v>0.28960000000000047</c:v>
                </c:pt>
                <c:pt idx="24">
                  <c:v>0.28480000000000044</c:v>
                </c:pt>
                <c:pt idx="25">
                  <c:v>0.28000000000000047</c:v>
                </c:pt>
                <c:pt idx="26">
                  <c:v>0.27520000000000044</c:v>
                </c:pt>
                <c:pt idx="27">
                  <c:v>0.27040000000000047</c:v>
                </c:pt>
                <c:pt idx="28">
                  <c:v>0.26560000000000045</c:v>
                </c:pt>
                <c:pt idx="29">
                  <c:v>0.26080000000000042</c:v>
                </c:pt>
                <c:pt idx="30">
                  <c:v>0.25600000000000045</c:v>
                </c:pt>
                <c:pt idx="31">
                  <c:v>0.25120000000000042</c:v>
                </c:pt>
                <c:pt idx="32">
                  <c:v>0.24640000000000042</c:v>
                </c:pt>
                <c:pt idx="33">
                  <c:v>0.24160000000000043</c:v>
                </c:pt>
                <c:pt idx="34">
                  <c:v>0.23680000000000043</c:v>
                </c:pt>
                <c:pt idx="35">
                  <c:v>0.23200000000000043</c:v>
                </c:pt>
                <c:pt idx="36">
                  <c:v>0.2272000000000004</c:v>
                </c:pt>
                <c:pt idx="37">
                  <c:v>0.2224000000000004</c:v>
                </c:pt>
                <c:pt idx="38">
                  <c:v>0.2176000000000004</c:v>
                </c:pt>
                <c:pt idx="39">
                  <c:v>0.21280000000000041</c:v>
                </c:pt>
                <c:pt idx="40">
                  <c:v>0.20800000000000041</c:v>
                </c:pt>
                <c:pt idx="41">
                  <c:v>0.20320000000000038</c:v>
                </c:pt>
                <c:pt idx="42">
                  <c:v>0.19840000000000038</c:v>
                </c:pt>
                <c:pt idx="43">
                  <c:v>0.19360000000000038</c:v>
                </c:pt>
                <c:pt idx="44">
                  <c:v>0.18880000000000038</c:v>
                </c:pt>
                <c:pt idx="45">
                  <c:v>0.18400000000000039</c:v>
                </c:pt>
                <c:pt idx="46">
                  <c:v>0.17920000000000036</c:v>
                </c:pt>
                <c:pt idx="47">
                  <c:v>0.17440000000000036</c:v>
                </c:pt>
                <c:pt idx="48">
                  <c:v>0.16960000000000036</c:v>
                </c:pt>
                <c:pt idx="49">
                  <c:v>0.16480000000000036</c:v>
                </c:pt>
                <c:pt idx="50">
                  <c:v>0.16000000000000036</c:v>
                </c:pt>
                <c:pt idx="51">
                  <c:v>0.15520000000000034</c:v>
                </c:pt>
                <c:pt idx="52">
                  <c:v>0.15040000000000034</c:v>
                </c:pt>
                <c:pt idx="53">
                  <c:v>0.14560000000000034</c:v>
                </c:pt>
                <c:pt idx="54">
                  <c:v>0.14080000000000034</c:v>
                </c:pt>
                <c:pt idx="55">
                  <c:v>0.13600000000000034</c:v>
                </c:pt>
                <c:pt idx="56">
                  <c:v>0.13120000000000032</c:v>
                </c:pt>
                <c:pt idx="57">
                  <c:v>0.12640000000000032</c:v>
                </c:pt>
                <c:pt idx="58">
                  <c:v>0.12160000000000032</c:v>
                </c:pt>
                <c:pt idx="59">
                  <c:v>0.11680000000000032</c:v>
                </c:pt>
                <c:pt idx="60">
                  <c:v>0.1168</c:v>
                </c:pt>
                <c:pt idx="61">
                  <c:v>0.1168</c:v>
                </c:pt>
                <c:pt idx="62">
                  <c:v>0.1168</c:v>
                </c:pt>
                <c:pt idx="63">
                  <c:v>0.1168</c:v>
                </c:pt>
                <c:pt idx="64">
                  <c:v>0.1168</c:v>
                </c:pt>
                <c:pt idx="65">
                  <c:v>0.1168</c:v>
                </c:pt>
                <c:pt idx="66">
                  <c:v>0.1168</c:v>
                </c:pt>
                <c:pt idx="67">
                  <c:v>0.1168</c:v>
                </c:pt>
                <c:pt idx="68">
                  <c:v>0.1168</c:v>
                </c:pt>
                <c:pt idx="69">
                  <c:v>0.1168</c:v>
                </c:pt>
                <c:pt idx="70">
                  <c:v>0.1168</c:v>
                </c:pt>
                <c:pt idx="71">
                  <c:v>0.1168</c:v>
                </c:pt>
                <c:pt idx="72">
                  <c:v>0.1168</c:v>
                </c:pt>
                <c:pt idx="73">
                  <c:v>0.1168</c:v>
                </c:pt>
                <c:pt idx="74">
                  <c:v>0.1168</c:v>
                </c:pt>
                <c:pt idx="75">
                  <c:v>0.1168</c:v>
                </c:pt>
                <c:pt idx="76">
                  <c:v>0.1168</c:v>
                </c:pt>
                <c:pt idx="77">
                  <c:v>0.1168</c:v>
                </c:pt>
                <c:pt idx="78">
                  <c:v>0.11199999999999999</c:v>
                </c:pt>
                <c:pt idx="79">
                  <c:v>0.10719999999999999</c:v>
                </c:pt>
                <c:pt idx="80">
                  <c:v>0.10239999999999999</c:v>
                </c:pt>
                <c:pt idx="81">
                  <c:v>9.7599999999999978E-2</c:v>
                </c:pt>
                <c:pt idx="82">
                  <c:v>9.279999999999998E-2</c:v>
                </c:pt>
                <c:pt idx="83">
                  <c:v>8.7999999999999967E-2</c:v>
                </c:pt>
                <c:pt idx="84">
                  <c:v>8.3199999999999968E-2</c:v>
                </c:pt>
                <c:pt idx="85">
                  <c:v>7.839999999999997E-2</c:v>
                </c:pt>
                <c:pt idx="86">
                  <c:v>7.3599999999999957E-2</c:v>
                </c:pt>
                <c:pt idx="87">
                  <c:v>6.8799999999999958E-2</c:v>
                </c:pt>
                <c:pt idx="88">
                  <c:v>6.3999999999999946E-2</c:v>
                </c:pt>
                <c:pt idx="89">
                  <c:v>5.9199999999999947E-2</c:v>
                </c:pt>
                <c:pt idx="90">
                  <c:v>5.4399999999999941E-2</c:v>
                </c:pt>
                <c:pt idx="91">
                  <c:v>4.9599999999999936E-2</c:v>
                </c:pt>
                <c:pt idx="92">
                  <c:v>4.479999999999993E-2</c:v>
                </c:pt>
                <c:pt idx="93">
                  <c:v>3.9999999999999931E-2</c:v>
                </c:pt>
                <c:pt idx="94">
                  <c:v>3.5199999999999933E-2</c:v>
                </c:pt>
                <c:pt idx="95">
                  <c:v>3.0399999999999934E-2</c:v>
                </c:pt>
                <c:pt idx="96">
                  <c:v>2.5599999999999935E-2</c:v>
                </c:pt>
                <c:pt idx="97">
                  <c:v>2.0799999999999933E-2</c:v>
                </c:pt>
                <c:pt idx="98">
                  <c:v>1.5999999999999934E-2</c:v>
                </c:pt>
                <c:pt idx="99">
                  <c:v>1.1199999999999934E-2</c:v>
                </c:pt>
                <c:pt idx="100">
                  <c:v>6.3999999999999344E-3</c:v>
                </c:pt>
                <c:pt idx="101">
                  <c:v>1.5999999999999348E-3</c:v>
                </c:pt>
                <c:pt idx="102">
                  <c:v>-3.2000000000000652E-3</c:v>
                </c:pt>
                <c:pt idx="103">
                  <c:v>-8.0000000000000644E-3</c:v>
                </c:pt>
                <c:pt idx="104">
                  <c:v>-1.2800000000000065E-2</c:v>
                </c:pt>
                <c:pt idx="105">
                  <c:v>-1.7600000000000064E-2</c:v>
                </c:pt>
                <c:pt idx="106">
                  <c:v>-2.2400000000000066E-2</c:v>
                </c:pt>
                <c:pt idx="107">
                  <c:v>-2.7200000000000064E-2</c:v>
                </c:pt>
                <c:pt idx="108">
                  <c:v>-3.2000000000000063E-2</c:v>
                </c:pt>
                <c:pt idx="109">
                  <c:v>-3.6800000000000062E-2</c:v>
                </c:pt>
                <c:pt idx="110">
                  <c:v>-4.1600000000000061E-2</c:v>
                </c:pt>
                <c:pt idx="111">
                  <c:v>-4.6400000000000059E-2</c:v>
                </c:pt>
                <c:pt idx="112">
                  <c:v>-5.1200000000000065E-2</c:v>
                </c:pt>
                <c:pt idx="113">
                  <c:v>-5.6000000000000071E-2</c:v>
                </c:pt>
                <c:pt idx="114">
                  <c:v>-6.0800000000000069E-2</c:v>
                </c:pt>
                <c:pt idx="115">
                  <c:v>-6.5600000000000075E-2</c:v>
                </c:pt>
                <c:pt idx="116">
                  <c:v>-7.0400000000000074E-2</c:v>
                </c:pt>
                <c:pt idx="117">
                  <c:v>-7.5200000000000086E-2</c:v>
                </c:pt>
                <c:pt idx="118">
                  <c:v>-8.0000000000000085E-2</c:v>
                </c:pt>
                <c:pt idx="119">
                  <c:v>-8.4800000000000098E-2</c:v>
                </c:pt>
                <c:pt idx="120">
                  <c:v>-8.9600000000000096E-2</c:v>
                </c:pt>
                <c:pt idx="121">
                  <c:v>-9.4400000000000095E-2</c:v>
                </c:pt>
                <c:pt idx="122">
                  <c:v>-9.9200000000000108E-2</c:v>
                </c:pt>
                <c:pt idx="123">
                  <c:v>-0.10400000000000011</c:v>
                </c:pt>
                <c:pt idx="124">
                  <c:v>-0.10880000000000012</c:v>
                </c:pt>
                <c:pt idx="125">
                  <c:v>-0.11360000000000012</c:v>
                </c:pt>
                <c:pt idx="126">
                  <c:v>-0.11840000000000012</c:v>
                </c:pt>
                <c:pt idx="127">
                  <c:v>-0.12320000000000013</c:v>
                </c:pt>
                <c:pt idx="128">
                  <c:v>-0.12800000000000014</c:v>
                </c:pt>
                <c:pt idx="129">
                  <c:v>-0.13280000000000014</c:v>
                </c:pt>
                <c:pt idx="130">
                  <c:v>-0.13760000000000014</c:v>
                </c:pt>
                <c:pt idx="131">
                  <c:v>-0.14240000000000014</c:v>
                </c:pt>
                <c:pt idx="132">
                  <c:v>-0.14720000000000014</c:v>
                </c:pt>
                <c:pt idx="133">
                  <c:v>-0.15200000000000016</c:v>
                </c:pt>
                <c:pt idx="134">
                  <c:v>-0.15680000000000016</c:v>
                </c:pt>
                <c:pt idx="135">
                  <c:v>-0.16160000000000013</c:v>
                </c:pt>
                <c:pt idx="136">
                  <c:v>-0.16640000000000016</c:v>
                </c:pt>
              </c:numCache>
            </c:numRef>
          </c:yVal>
          <c:smooth val="0"/>
          <c:extLst>
            <c:ext xmlns:c16="http://schemas.microsoft.com/office/drawing/2014/chart" uri="{C3380CC4-5D6E-409C-BE32-E72D297353CC}">
              <c16:uniqueId val="{00000004-E2E6-4FD1-94B9-BDF9B46E69DF}"/>
            </c:ext>
          </c:extLst>
        </c:ser>
        <c:ser>
          <c:idx val="1"/>
          <c:order val="5"/>
          <c:tx>
            <c:v>12MB-A</c:v>
          </c:tx>
          <c:spPr>
            <a:ln w="19050" cap="rnd">
              <a:solidFill>
                <a:srgbClr val="FF0000"/>
              </a:solidFill>
              <a:round/>
            </a:ln>
            <a:effectLst/>
          </c:spPr>
          <c:marker>
            <c:symbol val="circle"/>
            <c:size val="5"/>
            <c:spPr>
              <a:solidFill>
                <a:schemeClr val="accent2"/>
              </a:solidFill>
              <a:ln w="9525">
                <a:solidFill>
                  <a:schemeClr val="accent2"/>
                </a:solidFill>
              </a:ln>
              <a:effectLst/>
            </c:spPr>
          </c:marker>
          <c:xVal>
            <c:numRef>
              <c:f>'12MB-A'!$A$3:$A$54</c:f>
              <c:numCache>
                <c:formatCode>General</c:formatCode>
                <c:ptCount val="52"/>
                <c:pt idx="0">
                  <c:v>2012.7</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numCache>
            </c:numRef>
          </c:xVal>
          <c:yVal>
            <c:numRef>
              <c:f>'12MB-A'!$I$3:$I$54</c:f>
              <c:numCache>
                <c:formatCode>General</c:formatCode>
                <c:ptCount val="52"/>
                <c:pt idx="0">
                  <c:v>0</c:v>
                </c:pt>
                <c:pt idx="1">
                  <c:v>-8.0000000000004512E-3</c:v>
                </c:pt>
                <c:pt idx="2">
                  <c:v>-1.9000000000000128E-2</c:v>
                </c:pt>
                <c:pt idx="3">
                  <c:v>-2.5000000000000355E-2</c:v>
                </c:pt>
                <c:pt idx="4">
                  <c:v>3.2999999999999918E-2</c:v>
                </c:pt>
                <c:pt idx="5">
                  <c:v>2.9999999999999805E-2</c:v>
                </c:pt>
                <c:pt idx="6">
                  <c:v>2.4999999999999911E-2</c:v>
                </c:pt>
                <c:pt idx="7">
                  <c:v>0.35899999999999954</c:v>
                </c:pt>
                <c:pt idx="8">
                  <c:v>0.34899999999999975</c:v>
                </c:pt>
                <c:pt idx="9">
                  <c:v>0.33699999999999974</c:v>
                </c:pt>
                <c:pt idx="10">
                  <c:v>0.32600000000000007</c:v>
                </c:pt>
                <c:pt idx="11">
                  <c:v>0.31099999999999994</c:v>
                </c:pt>
                <c:pt idx="12">
                  <c:v>0.29699999999999971</c:v>
                </c:pt>
                <c:pt idx="13">
                  <c:v>0.28299999999999992</c:v>
                </c:pt>
                <c:pt idx="14">
                  <c:v>0.26499999999999968</c:v>
                </c:pt>
                <c:pt idx="15">
                  <c:v>0.25300000000000011</c:v>
                </c:pt>
                <c:pt idx="16">
                  <c:v>0.23699999999999966</c:v>
                </c:pt>
                <c:pt idx="17">
                  <c:v>0.22299999999999986</c:v>
                </c:pt>
                <c:pt idx="18">
                  <c:v>0.2110000000000003</c:v>
                </c:pt>
                <c:pt idx="19">
                  <c:v>0.20299999999999985</c:v>
                </c:pt>
                <c:pt idx="20">
                  <c:v>0.19499999999999984</c:v>
                </c:pt>
                <c:pt idx="21">
                  <c:v>0.19300000000000006</c:v>
                </c:pt>
                <c:pt idx="22">
                  <c:v>0.18500000000000005</c:v>
                </c:pt>
                <c:pt idx="23">
                  <c:v>0.17199999999999971</c:v>
                </c:pt>
                <c:pt idx="24">
                  <c:v>0.1549999999999998</c:v>
                </c:pt>
                <c:pt idx="25">
                  <c:v>0.13899999999999979</c:v>
                </c:pt>
                <c:pt idx="26">
                  <c:v>0.125</c:v>
                </c:pt>
                <c:pt idx="27">
                  <c:v>0.11199999999999966</c:v>
                </c:pt>
                <c:pt idx="28">
                  <c:v>9.9999999999999645E-2</c:v>
                </c:pt>
                <c:pt idx="29">
                  <c:v>8.0000000000000071E-2</c:v>
                </c:pt>
                <c:pt idx="30">
                  <c:v>0.10499999999999998</c:v>
                </c:pt>
                <c:pt idx="31">
                  <c:v>0.10299999999999976</c:v>
                </c:pt>
                <c:pt idx="32">
                  <c:v>9.4999999999999751E-2</c:v>
                </c:pt>
                <c:pt idx="33">
                  <c:v>8.3000000000000185E-2</c:v>
                </c:pt>
                <c:pt idx="34">
                  <c:v>6.6999999999999726E-2</c:v>
                </c:pt>
                <c:pt idx="35">
                  <c:v>5.2999999999999936E-2</c:v>
                </c:pt>
                <c:pt idx="36">
                  <c:v>3.8999999999999702E-2</c:v>
                </c:pt>
                <c:pt idx="37">
                  <c:v>2.9999999999999805E-2</c:v>
                </c:pt>
                <c:pt idx="38">
                  <c:v>1.399999999999979E-2</c:v>
                </c:pt>
                <c:pt idx="39">
                  <c:v>3.0000000000001137E-3</c:v>
                </c:pt>
                <c:pt idx="40">
                  <c:v>-1.2000000000000011E-2</c:v>
                </c:pt>
                <c:pt idx="41">
                  <c:v>-3.0000000000000249E-2</c:v>
                </c:pt>
                <c:pt idx="42">
                  <c:v>-4.4999999999999929E-2</c:v>
                </c:pt>
                <c:pt idx="43">
                  <c:v>-6.0000000000000053E-2</c:v>
                </c:pt>
                <c:pt idx="44">
                  <c:v>-8.0000000000000071E-2</c:v>
                </c:pt>
                <c:pt idx="45">
                  <c:v>-0.10000000000000009</c:v>
                </c:pt>
                <c:pt idx="46">
                  <c:v>-0.12000000000000011</c:v>
                </c:pt>
                <c:pt idx="47">
                  <c:v>-0.14000000000000012</c:v>
                </c:pt>
                <c:pt idx="48">
                  <c:v>-0.15100000000000025</c:v>
                </c:pt>
                <c:pt idx="49">
                  <c:v>-0.16999999999999993</c:v>
                </c:pt>
              </c:numCache>
            </c:numRef>
          </c:yVal>
          <c:smooth val="0"/>
          <c:extLst>
            <c:ext xmlns:c16="http://schemas.microsoft.com/office/drawing/2014/chart" uri="{C3380CC4-5D6E-409C-BE32-E72D297353CC}">
              <c16:uniqueId val="{00000005-E2E6-4FD1-94B9-BDF9B46E69DF}"/>
            </c:ext>
          </c:extLst>
        </c:ser>
        <c:ser>
          <c:idx val="0"/>
          <c:order val="6"/>
          <c:tx>
            <c:v>12NAK-H</c:v>
          </c:tx>
          <c:spPr>
            <a:ln w="19050" cap="rnd">
              <a:solidFill>
                <a:srgbClr val="92D050"/>
              </a:solidFill>
              <a:round/>
            </a:ln>
            <a:effectLst/>
          </c:spPr>
          <c:marker>
            <c:symbol val="circle"/>
            <c:size val="5"/>
            <c:spPr>
              <a:solidFill>
                <a:srgbClr val="92D050"/>
              </a:solidFill>
              <a:ln w="9525">
                <a:solidFill>
                  <a:srgbClr val="92D050"/>
                </a:solidFill>
              </a:ln>
              <a:effectLst/>
            </c:spPr>
          </c:marker>
          <c:xVal>
            <c:numRef>
              <c:f>'12NAK'!$A$4:$A$125</c:f>
              <c:numCache>
                <c:formatCode>0.00</c:formatCode>
                <c:ptCount val="122"/>
                <c:pt idx="0">
                  <c:v>2012.8</c:v>
                </c:pt>
                <c:pt idx="1">
                  <c:v>2012</c:v>
                </c:pt>
                <c:pt idx="2">
                  <c:v>2011</c:v>
                </c:pt>
                <c:pt idx="3">
                  <c:v>2010</c:v>
                </c:pt>
                <c:pt idx="4">
                  <c:v>2009</c:v>
                </c:pt>
                <c:pt idx="5">
                  <c:v>2008</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numCache>
            </c:numRef>
          </c:xVal>
          <c:yVal>
            <c:numRef>
              <c:f>'12NAK'!$E$4:$E$125</c:f>
              <c:numCache>
                <c:formatCode>General</c:formatCode>
                <c:ptCount val="122"/>
                <c:pt idx="0">
                  <c:v>0</c:v>
                </c:pt>
                <c:pt idx="1">
                  <c:v>0</c:v>
                </c:pt>
                <c:pt idx="2">
                  <c:v>0</c:v>
                </c:pt>
                <c:pt idx="3">
                  <c:v>0</c:v>
                </c:pt>
                <c:pt idx="4">
                  <c:v>0</c:v>
                </c:pt>
                <c:pt idx="5">
                  <c:v>0</c:v>
                </c:pt>
                <c:pt idx="6">
                  <c:v>0.86</c:v>
                </c:pt>
                <c:pt idx="7">
                  <c:v>0.85</c:v>
                </c:pt>
                <c:pt idx="8">
                  <c:v>0.84</c:v>
                </c:pt>
                <c:pt idx="9">
                  <c:v>0.83</c:v>
                </c:pt>
                <c:pt idx="10">
                  <c:v>0.83</c:v>
                </c:pt>
                <c:pt idx="11">
                  <c:v>0.82</c:v>
                </c:pt>
                <c:pt idx="12">
                  <c:v>0.81</c:v>
                </c:pt>
                <c:pt idx="13">
                  <c:v>0.8</c:v>
                </c:pt>
                <c:pt idx="14">
                  <c:v>0.79</c:v>
                </c:pt>
                <c:pt idx="15">
                  <c:v>0.77</c:v>
                </c:pt>
                <c:pt idx="16">
                  <c:v>0.76</c:v>
                </c:pt>
                <c:pt idx="17">
                  <c:v>0.75</c:v>
                </c:pt>
                <c:pt idx="18">
                  <c:v>0.74</c:v>
                </c:pt>
                <c:pt idx="19">
                  <c:v>0.74</c:v>
                </c:pt>
                <c:pt idx="20">
                  <c:v>0.73</c:v>
                </c:pt>
                <c:pt idx="21">
                  <c:v>0.72</c:v>
                </c:pt>
                <c:pt idx="22">
                  <c:v>0.71</c:v>
                </c:pt>
                <c:pt idx="23">
                  <c:v>0.69</c:v>
                </c:pt>
                <c:pt idx="24">
                  <c:v>0.68</c:v>
                </c:pt>
                <c:pt idx="25">
                  <c:v>0.67</c:v>
                </c:pt>
                <c:pt idx="26">
                  <c:v>0.66</c:v>
                </c:pt>
                <c:pt idx="27">
                  <c:v>0.65</c:v>
                </c:pt>
                <c:pt idx="28">
                  <c:v>0.64</c:v>
                </c:pt>
                <c:pt idx="29">
                  <c:v>0.63</c:v>
                </c:pt>
                <c:pt idx="30">
                  <c:v>0.62</c:v>
                </c:pt>
                <c:pt idx="31">
                  <c:v>0.61</c:v>
                </c:pt>
                <c:pt idx="32">
                  <c:v>0.6</c:v>
                </c:pt>
                <c:pt idx="33">
                  <c:v>0.59</c:v>
                </c:pt>
                <c:pt idx="34">
                  <c:v>0.56999999999999995</c:v>
                </c:pt>
                <c:pt idx="35">
                  <c:v>0.56000000000000005</c:v>
                </c:pt>
                <c:pt idx="36">
                  <c:v>0.55000000000000004</c:v>
                </c:pt>
                <c:pt idx="37">
                  <c:v>0.54</c:v>
                </c:pt>
                <c:pt idx="38">
                  <c:v>0.53</c:v>
                </c:pt>
                <c:pt idx="39">
                  <c:v>0.52</c:v>
                </c:pt>
                <c:pt idx="40">
                  <c:v>0.51</c:v>
                </c:pt>
                <c:pt idx="41">
                  <c:v>0.5</c:v>
                </c:pt>
                <c:pt idx="42">
                  <c:v>0.49</c:v>
                </c:pt>
                <c:pt idx="43">
                  <c:v>0.48</c:v>
                </c:pt>
                <c:pt idx="44">
                  <c:v>0.47</c:v>
                </c:pt>
                <c:pt idx="45">
                  <c:v>0.46500000000000002</c:v>
                </c:pt>
                <c:pt idx="46">
                  <c:v>0.46</c:v>
                </c:pt>
                <c:pt idx="47">
                  <c:v>0.45500000000000002</c:v>
                </c:pt>
                <c:pt idx="48">
                  <c:v>0.45</c:v>
                </c:pt>
                <c:pt idx="49">
                  <c:v>0.44</c:v>
                </c:pt>
                <c:pt idx="50">
                  <c:v>0.43</c:v>
                </c:pt>
                <c:pt idx="51">
                  <c:v>0.42</c:v>
                </c:pt>
                <c:pt idx="52">
                  <c:v>0.39</c:v>
                </c:pt>
                <c:pt idx="53">
                  <c:v>0.39</c:v>
                </c:pt>
                <c:pt idx="54">
                  <c:v>0.37</c:v>
                </c:pt>
                <c:pt idx="55">
                  <c:v>0.36</c:v>
                </c:pt>
                <c:pt idx="56">
                  <c:v>0.36</c:v>
                </c:pt>
                <c:pt idx="57">
                  <c:v>0.36</c:v>
                </c:pt>
                <c:pt idx="58">
                  <c:v>0.36</c:v>
                </c:pt>
                <c:pt idx="59">
                  <c:v>0.34</c:v>
                </c:pt>
                <c:pt idx="60">
                  <c:v>0.315</c:v>
                </c:pt>
                <c:pt idx="61">
                  <c:v>0.3</c:v>
                </c:pt>
                <c:pt idx="62">
                  <c:v>0.28999999999999998</c:v>
                </c:pt>
                <c:pt idx="63">
                  <c:v>0.27199999999999991</c:v>
                </c:pt>
                <c:pt idx="64">
                  <c:v>0.26</c:v>
                </c:pt>
                <c:pt idx="65">
                  <c:v>0.245</c:v>
                </c:pt>
                <c:pt idx="66">
                  <c:v>0.23</c:v>
                </c:pt>
                <c:pt idx="67">
                  <c:v>0.215</c:v>
                </c:pt>
                <c:pt idx="68">
                  <c:v>0.20499999999999999</c:v>
                </c:pt>
                <c:pt idx="69">
                  <c:v>0.19</c:v>
                </c:pt>
                <c:pt idx="70">
                  <c:v>0.18</c:v>
                </c:pt>
                <c:pt idx="71">
                  <c:v>0.16800000000000012</c:v>
                </c:pt>
                <c:pt idx="72">
                  <c:v>0.15</c:v>
                </c:pt>
                <c:pt idx="73">
                  <c:v>0.13500000000000001</c:v>
                </c:pt>
                <c:pt idx="74">
                  <c:v>0.12</c:v>
                </c:pt>
                <c:pt idx="75">
                  <c:v>0.10850000000000022</c:v>
                </c:pt>
                <c:pt idx="76">
                  <c:v>9.7000000000000461E-2</c:v>
                </c:pt>
                <c:pt idx="77">
                  <c:v>8.5500000000000687E-2</c:v>
                </c:pt>
                <c:pt idx="78">
                  <c:v>7.4000000000000912E-2</c:v>
                </c:pt>
                <c:pt idx="79">
                  <c:v>6.2500000000001138E-2</c:v>
                </c:pt>
                <c:pt idx="80">
                  <c:v>5.1000000000001364E-2</c:v>
                </c:pt>
                <c:pt idx="81">
                  <c:v>3.9500000000001589E-2</c:v>
                </c:pt>
                <c:pt idx="82">
                  <c:v>2.8000000000001819E-2</c:v>
                </c:pt>
                <c:pt idx="83">
                  <c:v>1.6500000000002048E-2</c:v>
                </c:pt>
                <c:pt idx="84">
                  <c:v>0.01</c:v>
                </c:pt>
                <c:pt idx="85">
                  <c:v>-1.4999999999997726E-3</c:v>
                </c:pt>
                <c:pt idx="86">
                  <c:v>-1.2999999999999545E-2</c:v>
                </c:pt>
                <c:pt idx="87">
                  <c:v>-2.4499999999999317E-2</c:v>
                </c:pt>
                <c:pt idx="88">
                  <c:v>-3.5999999999999088E-2</c:v>
                </c:pt>
                <c:pt idx="89">
                  <c:v>-0.04</c:v>
                </c:pt>
                <c:pt idx="90">
                  <c:v>-5.1499999999999775E-2</c:v>
                </c:pt>
                <c:pt idx="91">
                  <c:v>-6.2999999999999542E-2</c:v>
                </c:pt>
                <c:pt idx="92">
                  <c:v>-0.09</c:v>
                </c:pt>
                <c:pt idx="93">
                  <c:v>-0.10149999999999977</c:v>
                </c:pt>
                <c:pt idx="94">
                  <c:v>-0.11299999999999955</c:v>
                </c:pt>
                <c:pt idx="95">
                  <c:v>-0.12449999999999932</c:v>
                </c:pt>
                <c:pt idx="96">
                  <c:v>-0.13599999999999909</c:v>
                </c:pt>
                <c:pt idx="97">
                  <c:v>-0.14749999999999885</c:v>
                </c:pt>
                <c:pt idx="98">
                  <c:v>-0.15899999999999864</c:v>
                </c:pt>
                <c:pt idx="99">
                  <c:v>-0.14199999999999988</c:v>
                </c:pt>
                <c:pt idx="100">
                  <c:v>-0.15349999999999966</c:v>
                </c:pt>
                <c:pt idx="101">
                  <c:v>-0.16</c:v>
                </c:pt>
                <c:pt idx="102">
                  <c:v>-0.16</c:v>
                </c:pt>
                <c:pt idx="103">
                  <c:v>-0.16</c:v>
                </c:pt>
                <c:pt idx="104">
                  <c:v>-0.16</c:v>
                </c:pt>
                <c:pt idx="105">
                  <c:v>-0.16</c:v>
                </c:pt>
                <c:pt idx="106">
                  <c:v>-0.16</c:v>
                </c:pt>
                <c:pt idx="107">
                  <c:v>-0.16</c:v>
                </c:pt>
                <c:pt idx="108">
                  <c:v>-0.16</c:v>
                </c:pt>
                <c:pt idx="109">
                  <c:v>-0.16</c:v>
                </c:pt>
                <c:pt idx="110">
                  <c:v>-0.16</c:v>
                </c:pt>
                <c:pt idx="111">
                  <c:v>-0.16</c:v>
                </c:pt>
                <c:pt idx="112">
                  <c:v>-0.16</c:v>
                </c:pt>
                <c:pt idx="113">
                  <c:v>-0.16</c:v>
                </c:pt>
                <c:pt idx="114">
                  <c:v>-0.16</c:v>
                </c:pt>
              </c:numCache>
            </c:numRef>
          </c:yVal>
          <c:smooth val="0"/>
          <c:extLst>
            <c:ext xmlns:c16="http://schemas.microsoft.com/office/drawing/2014/chart" uri="{C3380CC4-5D6E-409C-BE32-E72D297353CC}">
              <c16:uniqueId val="{00000006-E2E6-4FD1-94B9-BDF9B46E69DF}"/>
            </c:ext>
          </c:extLst>
        </c:ser>
        <c:dLbls>
          <c:showLegendKey val="0"/>
          <c:showVal val="0"/>
          <c:showCatName val="0"/>
          <c:showSerName val="0"/>
          <c:showPercent val="0"/>
          <c:showBubbleSize val="0"/>
        </c:dLbls>
        <c:axId val="496798352"/>
        <c:axId val="496798744"/>
      </c:scatterChart>
      <c:valAx>
        <c:axId val="496798352"/>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Yr CE</a:t>
                </a:r>
              </a:p>
            </c:rich>
          </c:tx>
          <c:layout>
            <c:manualLayout>
              <c:xMode val="edge"/>
              <c:yMode val="edge"/>
              <c:x val="0.53172499599014533"/>
              <c:y val="0.925925925925925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accent6">
                <a:alpha val="99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8744"/>
        <c:crossesAt val="100"/>
        <c:crossBetween val="midCat"/>
        <c:majorUnit val="10"/>
      </c:valAx>
      <c:valAx>
        <c:axId val="496798744"/>
        <c:scaling>
          <c:orientation val="minMax"/>
          <c:max val="1.1000000000000001"/>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 Relative to Living Coral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98352"/>
        <c:crossesAt val="1500"/>
        <c:crossBetween val="midCat"/>
      </c:valAx>
      <c:spPr>
        <a:noFill/>
        <a:ln>
          <a:noFill/>
        </a:ln>
        <a:effectLst/>
      </c:spPr>
    </c:plotArea>
    <c:legend>
      <c:legendPos val="l"/>
      <c:layout>
        <c:manualLayout>
          <c:xMode val="edge"/>
          <c:yMode val="edge"/>
          <c:x val="0.18463187586147409"/>
          <c:y val="6.1506183679802191E-4"/>
          <c:w val="0.18959706798765955"/>
          <c:h val="0.44683512708994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12NAK-A-H Coral HLS History</a:t>
            </a:r>
          </a:p>
        </c:rich>
      </c:tx>
      <c:layout>
        <c:manualLayout>
          <c:xMode val="edge"/>
          <c:yMode val="edge"/>
          <c:x val="0.43814403397990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2497483620483"/>
          <c:y val="9.3009259259259264E-2"/>
          <c:w val="0.82423824068800411"/>
          <c:h val="0.65229724318473081"/>
        </c:manualLayout>
      </c:layout>
      <c:scatterChart>
        <c:scatterStyle val="lineMarker"/>
        <c:varyColors val="0"/>
        <c:ser>
          <c:idx val="0"/>
          <c:order val="0"/>
          <c:tx>
            <c:v>12NAK-H</c:v>
          </c:tx>
          <c:spPr>
            <a:ln w="38100" cap="rnd">
              <a:solidFill>
                <a:schemeClr val="accent1"/>
              </a:solidFill>
              <a:round/>
            </a:ln>
            <a:effectLst/>
          </c:spPr>
          <c:marker>
            <c:symbol val="circle"/>
            <c:size val="5"/>
            <c:spPr>
              <a:solidFill>
                <a:schemeClr val="accent1"/>
              </a:solidFill>
              <a:ln w="9525">
                <a:solidFill>
                  <a:schemeClr val="accent1"/>
                </a:solidFill>
              </a:ln>
              <a:effectLst/>
            </c:spPr>
          </c:marker>
          <c:xVal>
            <c:numRef>
              <c:f>'12NAK'!$A$4:$A$120</c:f>
              <c:numCache>
                <c:formatCode>0.00</c:formatCode>
                <c:ptCount val="117"/>
                <c:pt idx="0">
                  <c:v>2012.8</c:v>
                </c:pt>
                <c:pt idx="1">
                  <c:v>2012</c:v>
                </c:pt>
                <c:pt idx="2">
                  <c:v>2011</c:v>
                </c:pt>
                <c:pt idx="3">
                  <c:v>2010</c:v>
                </c:pt>
                <c:pt idx="4">
                  <c:v>2009</c:v>
                </c:pt>
                <c:pt idx="5">
                  <c:v>2008</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numCache>
            </c:numRef>
          </c:xVal>
          <c:yVal>
            <c:numRef>
              <c:f>'12NAK'!$E$4:$E$120</c:f>
              <c:numCache>
                <c:formatCode>General</c:formatCode>
                <c:ptCount val="117"/>
                <c:pt idx="0">
                  <c:v>0</c:v>
                </c:pt>
                <c:pt idx="1">
                  <c:v>0</c:v>
                </c:pt>
                <c:pt idx="2">
                  <c:v>0</c:v>
                </c:pt>
                <c:pt idx="3">
                  <c:v>0</c:v>
                </c:pt>
                <c:pt idx="4">
                  <c:v>0</c:v>
                </c:pt>
                <c:pt idx="5">
                  <c:v>0</c:v>
                </c:pt>
                <c:pt idx="6">
                  <c:v>0.86</c:v>
                </c:pt>
                <c:pt idx="7">
                  <c:v>0.85</c:v>
                </c:pt>
                <c:pt idx="8">
                  <c:v>0.84</c:v>
                </c:pt>
                <c:pt idx="9">
                  <c:v>0.83</c:v>
                </c:pt>
                <c:pt idx="10">
                  <c:v>0.83</c:v>
                </c:pt>
                <c:pt idx="11">
                  <c:v>0.82</c:v>
                </c:pt>
                <c:pt idx="12">
                  <c:v>0.81</c:v>
                </c:pt>
                <c:pt idx="13">
                  <c:v>0.8</c:v>
                </c:pt>
                <c:pt idx="14">
                  <c:v>0.79</c:v>
                </c:pt>
                <c:pt idx="15">
                  <c:v>0.77</c:v>
                </c:pt>
                <c:pt idx="16">
                  <c:v>0.76</c:v>
                </c:pt>
                <c:pt idx="17">
                  <c:v>0.75</c:v>
                </c:pt>
                <c:pt idx="18">
                  <c:v>0.74</c:v>
                </c:pt>
                <c:pt idx="19">
                  <c:v>0.74</c:v>
                </c:pt>
                <c:pt idx="20">
                  <c:v>0.73</c:v>
                </c:pt>
                <c:pt idx="21">
                  <c:v>0.72</c:v>
                </c:pt>
                <c:pt idx="22">
                  <c:v>0.71</c:v>
                </c:pt>
                <c:pt idx="23">
                  <c:v>0.69</c:v>
                </c:pt>
                <c:pt idx="24">
                  <c:v>0.68</c:v>
                </c:pt>
                <c:pt idx="25">
                  <c:v>0.67</c:v>
                </c:pt>
                <c:pt idx="26">
                  <c:v>0.66</c:v>
                </c:pt>
                <c:pt idx="27">
                  <c:v>0.65</c:v>
                </c:pt>
                <c:pt idx="28">
                  <c:v>0.64</c:v>
                </c:pt>
                <c:pt idx="29">
                  <c:v>0.63</c:v>
                </c:pt>
                <c:pt idx="30">
                  <c:v>0.62</c:v>
                </c:pt>
                <c:pt idx="31">
                  <c:v>0.61</c:v>
                </c:pt>
                <c:pt idx="32">
                  <c:v>0.6</c:v>
                </c:pt>
                <c:pt idx="33">
                  <c:v>0.59</c:v>
                </c:pt>
                <c:pt idx="34">
                  <c:v>0.56999999999999995</c:v>
                </c:pt>
                <c:pt idx="35">
                  <c:v>0.56000000000000005</c:v>
                </c:pt>
                <c:pt idx="36">
                  <c:v>0.55000000000000004</c:v>
                </c:pt>
                <c:pt idx="37">
                  <c:v>0.54</c:v>
                </c:pt>
                <c:pt idx="38">
                  <c:v>0.53</c:v>
                </c:pt>
                <c:pt idx="39">
                  <c:v>0.52</c:v>
                </c:pt>
                <c:pt idx="40">
                  <c:v>0.51</c:v>
                </c:pt>
                <c:pt idx="41">
                  <c:v>0.5</c:v>
                </c:pt>
                <c:pt idx="42">
                  <c:v>0.49</c:v>
                </c:pt>
                <c:pt idx="43">
                  <c:v>0.48</c:v>
                </c:pt>
                <c:pt idx="44">
                  <c:v>0.47</c:v>
                </c:pt>
                <c:pt idx="45">
                  <c:v>0.46500000000000002</c:v>
                </c:pt>
                <c:pt idx="46">
                  <c:v>0.46</c:v>
                </c:pt>
                <c:pt idx="47">
                  <c:v>0.45500000000000002</c:v>
                </c:pt>
                <c:pt idx="48">
                  <c:v>0.45</c:v>
                </c:pt>
                <c:pt idx="49">
                  <c:v>0.44</c:v>
                </c:pt>
                <c:pt idx="50">
                  <c:v>0.43</c:v>
                </c:pt>
                <c:pt idx="51">
                  <c:v>0.42</c:v>
                </c:pt>
                <c:pt idx="52">
                  <c:v>0.39</c:v>
                </c:pt>
                <c:pt idx="53">
                  <c:v>0.39</c:v>
                </c:pt>
                <c:pt idx="54">
                  <c:v>0.37</c:v>
                </c:pt>
                <c:pt idx="55">
                  <c:v>0.36</c:v>
                </c:pt>
                <c:pt idx="56">
                  <c:v>0.36</c:v>
                </c:pt>
                <c:pt idx="57">
                  <c:v>0.36</c:v>
                </c:pt>
                <c:pt idx="58">
                  <c:v>0.36</c:v>
                </c:pt>
                <c:pt idx="59">
                  <c:v>0.34</c:v>
                </c:pt>
                <c:pt idx="60">
                  <c:v>0.315</c:v>
                </c:pt>
                <c:pt idx="61">
                  <c:v>0.3</c:v>
                </c:pt>
                <c:pt idx="62">
                  <c:v>0.28999999999999998</c:v>
                </c:pt>
                <c:pt idx="63">
                  <c:v>0.27199999999999991</c:v>
                </c:pt>
                <c:pt idx="64">
                  <c:v>0.26</c:v>
                </c:pt>
                <c:pt idx="65">
                  <c:v>0.245</c:v>
                </c:pt>
                <c:pt idx="66">
                  <c:v>0.23</c:v>
                </c:pt>
                <c:pt idx="67">
                  <c:v>0.215</c:v>
                </c:pt>
                <c:pt idx="68">
                  <c:v>0.20499999999999999</c:v>
                </c:pt>
                <c:pt idx="69">
                  <c:v>0.19</c:v>
                </c:pt>
                <c:pt idx="70">
                  <c:v>0.18</c:v>
                </c:pt>
                <c:pt idx="71">
                  <c:v>0.16800000000000012</c:v>
                </c:pt>
                <c:pt idx="72">
                  <c:v>0.15</c:v>
                </c:pt>
                <c:pt idx="73">
                  <c:v>0.13500000000000001</c:v>
                </c:pt>
                <c:pt idx="74">
                  <c:v>0.12</c:v>
                </c:pt>
                <c:pt idx="75">
                  <c:v>0.10850000000000022</c:v>
                </c:pt>
                <c:pt idx="76">
                  <c:v>9.7000000000000461E-2</c:v>
                </c:pt>
                <c:pt idx="77">
                  <c:v>8.5500000000000687E-2</c:v>
                </c:pt>
                <c:pt idx="78">
                  <c:v>7.4000000000000912E-2</c:v>
                </c:pt>
                <c:pt idx="79">
                  <c:v>6.2500000000001138E-2</c:v>
                </c:pt>
                <c:pt idx="80">
                  <c:v>5.1000000000001364E-2</c:v>
                </c:pt>
                <c:pt idx="81">
                  <c:v>3.9500000000001589E-2</c:v>
                </c:pt>
                <c:pt idx="82">
                  <c:v>2.8000000000001819E-2</c:v>
                </c:pt>
                <c:pt idx="83">
                  <c:v>1.6500000000002048E-2</c:v>
                </c:pt>
                <c:pt idx="84">
                  <c:v>0.01</c:v>
                </c:pt>
                <c:pt idx="85">
                  <c:v>-1.4999999999997726E-3</c:v>
                </c:pt>
                <c:pt idx="86">
                  <c:v>-1.2999999999999545E-2</c:v>
                </c:pt>
                <c:pt idx="87">
                  <c:v>-2.4499999999999317E-2</c:v>
                </c:pt>
                <c:pt idx="88">
                  <c:v>-3.5999999999999088E-2</c:v>
                </c:pt>
                <c:pt idx="89">
                  <c:v>-0.04</c:v>
                </c:pt>
                <c:pt idx="90">
                  <c:v>-5.1499999999999775E-2</c:v>
                </c:pt>
                <c:pt idx="91">
                  <c:v>-6.2999999999999542E-2</c:v>
                </c:pt>
                <c:pt idx="92">
                  <c:v>-0.09</c:v>
                </c:pt>
                <c:pt idx="93">
                  <c:v>-0.10149999999999977</c:v>
                </c:pt>
                <c:pt idx="94">
                  <c:v>-0.11299999999999955</c:v>
                </c:pt>
                <c:pt idx="95">
                  <c:v>-0.12449999999999932</c:v>
                </c:pt>
                <c:pt idx="96">
                  <c:v>-0.13599999999999909</c:v>
                </c:pt>
                <c:pt idx="97">
                  <c:v>-0.14749999999999885</c:v>
                </c:pt>
                <c:pt idx="98">
                  <c:v>-0.15899999999999864</c:v>
                </c:pt>
                <c:pt idx="99">
                  <c:v>-0.14199999999999988</c:v>
                </c:pt>
                <c:pt idx="100">
                  <c:v>-0.15349999999999966</c:v>
                </c:pt>
                <c:pt idx="101">
                  <c:v>-0.16</c:v>
                </c:pt>
                <c:pt idx="102">
                  <c:v>-0.16</c:v>
                </c:pt>
                <c:pt idx="103">
                  <c:v>-0.16</c:v>
                </c:pt>
                <c:pt idx="104">
                  <c:v>-0.16</c:v>
                </c:pt>
                <c:pt idx="105">
                  <c:v>-0.16</c:v>
                </c:pt>
                <c:pt idx="106">
                  <c:v>-0.16</c:v>
                </c:pt>
                <c:pt idx="107">
                  <c:v>-0.16</c:v>
                </c:pt>
                <c:pt idx="108">
                  <c:v>-0.16</c:v>
                </c:pt>
                <c:pt idx="109">
                  <c:v>-0.16</c:v>
                </c:pt>
                <c:pt idx="110">
                  <c:v>-0.16</c:v>
                </c:pt>
                <c:pt idx="111">
                  <c:v>-0.16</c:v>
                </c:pt>
                <c:pt idx="112">
                  <c:v>-0.16</c:v>
                </c:pt>
                <c:pt idx="113">
                  <c:v>-0.16</c:v>
                </c:pt>
                <c:pt idx="114">
                  <c:v>-0.16</c:v>
                </c:pt>
              </c:numCache>
            </c:numRef>
          </c:yVal>
          <c:smooth val="0"/>
          <c:extLst>
            <c:ext xmlns:c16="http://schemas.microsoft.com/office/drawing/2014/chart" uri="{C3380CC4-5D6E-409C-BE32-E72D297353CC}">
              <c16:uniqueId val="{00000000-6AB1-4C28-B106-818E02330DEA}"/>
            </c:ext>
          </c:extLst>
        </c:ser>
        <c:dLbls>
          <c:showLegendKey val="0"/>
          <c:showVal val="0"/>
          <c:showCatName val="0"/>
          <c:showSerName val="0"/>
          <c:showPercent val="0"/>
          <c:showBubbleSize val="0"/>
        </c:dLbls>
        <c:axId val="497308968"/>
        <c:axId val="497309360"/>
      </c:scatterChart>
      <c:valAx>
        <c:axId val="497308968"/>
        <c:scaling>
          <c:orientation val="minMax"/>
          <c:max val="2015"/>
          <c:min val="188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53172499599014533"/>
              <c:y val="0.925925925925925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accent6">
                <a:alpha val="99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09360"/>
        <c:crossesAt val="100"/>
        <c:crossBetween val="midCat"/>
        <c:majorUnit val="10"/>
      </c:valAx>
      <c:valAx>
        <c:axId val="497309360"/>
        <c:scaling>
          <c:orientation val="minMax"/>
          <c:max val="1"/>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Elev Relative to Living Coral</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08968"/>
        <c:crossesAt val="1500"/>
        <c:crossBetween val="midCat"/>
      </c:valAx>
      <c:spPr>
        <a:noFill/>
        <a:ln>
          <a:solidFill>
            <a:schemeClr val="tx1">
              <a:lumMod val="15000"/>
              <a:lumOff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12MBU-A</a:t>
            </a:r>
          </a:p>
          <a:p>
            <a:pPr>
              <a:defRPr sz="1600"/>
            </a:pPr>
            <a:r>
              <a:rPr lang="en-US" sz="1600"/>
              <a:t>12MBU-B</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57102998437694"/>
          <c:y val="0.18994402085537773"/>
          <c:w val="0.85643718621532472"/>
          <c:h val="0.66733705860408188"/>
        </c:manualLayout>
      </c:layout>
      <c:scatterChart>
        <c:scatterStyle val="lineMarker"/>
        <c:varyColors val="0"/>
        <c:ser>
          <c:idx val="1"/>
          <c:order val="0"/>
          <c:tx>
            <c:v>12MBU-A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[4]Sheet1!$B$3:$B$81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[4]Sheet1!$F$3:$F$81</c:f>
              <c:numCache>
                <c:formatCode>General</c:formatCode>
                <c:ptCount val="79"/>
                <c:pt idx="0">
                  <c:v>0</c:v>
                </c:pt>
                <c:pt idx="1">
                  <c:v>-1.1000000000000001E-2</c:v>
                </c:pt>
                <c:pt idx="2">
                  <c:v>-2.1000000000000001E-2</c:v>
                </c:pt>
                <c:pt idx="3">
                  <c:v>-3.1E-2</c:v>
                </c:pt>
                <c:pt idx="4">
                  <c:v>-0.04</c:v>
                </c:pt>
                <c:pt idx="5">
                  <c:v>-4.8000000000000001E-2</c:v>
                </c:pt>
                <c:pt idx="6">
                  <c:v>-0.05</c:v>
                </c:pt>
                <c:pt idx="7">
                  <c:v>-4.8999999999999995E-2</c:v>
                </c:pt>
                <c:pt idx="8">
                  <c:v>-3.1E-2</c:v>
                </c:pt>
                <c:pt idx="9">
                  <c:v>-0.04</c:v>
                </c:pt>
                <c:pt idx="10">
                  <c:v>-0.05</c:v>
                </c:pt>
                <c:pt idx="11">
                  <c:v>-5.8999999999999997E-2</c:v>
                </c:pt>
                <c:pt idx="12">
                  <c:v>-6.6000000000000003E-2</c:v>
                </c:pt>
                <c:pt idx="13">
                  <c:v>-7.9000000000000001E-2</c:v>
                </c:pt>
                <c:pt idx="14">
                  <c:v>-8.900000000000001E-2</c:v>
                </c:pt>
                <c:pt idx="15">
                  <c:v>-9.6000000000000002E-2</c:v>
                </c:pt>
                <c:pt idx="16">
                  <c:v>-0.10400000000000001</c:v>
                </c:pt>
                <c:pt idx="17">
                  <c:v>-0.11199999999999999</c:v>
                </c:pt>
                <c:pt idx="18">
                  <c:v>-0.12299999999999998</c:v>
                </c:pt>
                <c:pt idx="19">
                  <c:v>-0.13500000000000001</c:v>
                </c:pt>
                <c:pt idx="20">
                  <c:v>-0.14400000000000002</c:v>
                </c:pt>
                <c:pt idx="21">
                  <c:v>-0.151</c:v>
                </c:pt>
                <c:pt idx="22">
                  <c:v>-0.16200000000000003</c:v>
                </c:pt>
                <c:pt idx="23">
                  <c:v>-0.17400000000000002</c:v>
                </c:pt>
                <c:pt idx="24">
                  <c:v>-0.18100000000000002</c:v>
                </c:pt>
                <c:pt idx="25">
                  <c:v>-0.191</c:v>
                </c:pt>
                <c:pt idx="26">
                  <c:v>-0.19500000000000001</c:v>
                </c:pt>
                <c:pt idx="27">
                  <c:v>-0.2</c:v>
                </c:pt>
                <c:pt idx="28">
                  <c:v>-0.20600000000000002</c:v>
                </c:pt>
                <c:pt idx="29">
                  <c:v>-0.21200000000000002</c:v>
                </c:pt>
                <c:pt idx="30">
                  <c:v>-0.22200000000000003</c:v>
                </c:pt>
                <c:pt idx="31">
                  <c:v>-0.22500000000000001</c:v>
                </c:pt>
                <c:pt idx="32">
                  <c:v>-0.22600000000000001</c:v>
                </c:pt>
                <c:pt idx="33">
                  <c:v>-0.22600000000000001</c:v>
                </c:pt>
                <c:pt idx="34">
                  <c:v>-0.22400000000000003</c:v>
                </c:pt>
                <c:pt idx="35">
                  <c:v>-0.21600000000000003</c:v>
                </c:pt>
                <c:pt idx="36">
                  <c:v>-0.21600000000000003</c:v>
                </c:pt>
                <c:pt idx="37">
                  <c:v>-0.21700000000000003</c:v>
                </c:pt>
                <c:pt idx="38">
                  <c:v>-0.18900000000000003</c:v>
                </c:pt>
                <c:pt idx="39">
                  <c:v>-0.18700000000000003</c:v>
                </c:pt>
                <c:pt idx="40">
                  <c:v>-0.12299999999999998</c:v>
                </c:pt>
                <c:pt idx="41">
                  <c:v>-0.11699999999999999</c:v>
                </c:pt>
                <c:pt idx="42">
                  <c:v>-0.111</c:v>
                </c:pt>
                <c:pt idx="43">
                  <c:v>-9.9000000000000005E-2</c:v>
                </c:pt>
                <c:pt idx="44">
                  <c:v>-0.10199999999999999</c:v>
                </c:pt>
                <c:pt idx="45">
                  <c:v>-0.109</c:v>
                </c:pt>
                <c:pt idx="46">
                  <c:v>-0.115</c:v>
                </c:pt>
                <c:pt idx="47">
                  <c:v>-0.125</c:v>
                </c:pt>
                <c:pt idx="48">
                  <c:v>-0.128</c:v>
                </c:pt>
                <c:pt idx="49">
                  <c:v>-0.13500000000000001</c:v>
                </c:pt>
                <c:pt idx="50">
                  <c:v>-0.14000000000000001</c:v>
                </c:pt>
                <c:pt idx="51">
                  <c:v>-0.13299999999999998</c:v>
                </c:pt>
                <c:pt idx="52">
                  <c:v>-0.13100000000000001</c:v>
                </c:pt>
                <c:pt idx="53">
                  <c:v>-0.126</c:v>
                </c:pt>
                <c:pt idx="54">
                  <c:v>-0.114</c:v>
                </c:pt>
                <c:pt idx="55">
                  <c:v>-0.111</c:v>
                </c:pt>
                <c:pt idx="56">
                  <c:v>-0.109</c:v>
                </c:pt>
                <c:pt idx="57">
                  <c:v>-0.10799999999999998</c:v>
                </c:pt>
                <c:pt idx="58">
                  <c:v>-0.11799999999999999</c:v>
                </c:pt>
                <c:pt idx="59">
                  <c:v>-0.11299999999999999</c:v>
                </c:pt>
                <c:pt idx="60">
                  <c:v>-0.10400000000000001</c:v>
                </c:pt>
                <c:pt idx="61">
                  <c:v>-0.10299999999999999</c:v>
                </c:pt>
                <c:pt idx="62">
                  <c:v>-0.109</c:v>
                </c:pt>
                <c:pt idx="63">
                  <c:v>-0.114</c:v>
                </c:pt>
                <c:pt idx="64">
                  <c:v>-0.10299999999999999</c:v>
                </c:pt>
                <c:pt idx="65">
                  <c:v>-0.105</c:v>
                </c:pt>
                <c:pt idx="66">
                  <c:v>-0.106</c:v>
                </c:pt>
                <c:pt idx="67">
                  <c:v>-0.109</c:v>
                </c:pt>
                <c:pt idx="68">
                  <c:v>-0.111</c:v>
                </c:pt>
                <c:pt idx="69">
                  <c:v>-0.121</c:v>
                </c:pt>
                <c:pt idx="70">
                  <c:v>-0.121</c:v>
                </c:pt>
                <c:pt idx="71">
                  <c:v>-9.0999999999999998E-2</c:v>
                </c:pt>
                <c:pt idx="72">
                  <c:v>-0.106</c:v>
                </c:pt>
                <c:pt idx="73">
                  <c:v>-0.11599999999999999</c:v>
                </c:pt>
                <c:pt idx="74">
                  <c:v>-0.124</c:v>
                </c:pt>
                <c:pt idx="75">
                  <c:v>-0.13299999999999998</c:v>
                </c:pt>
                <c:pt idx="76">
                  <c:v>-0.13900000000000001</c:v>
                </c:pt>
                <c:pt idx="77">
                  <c:v>-0.151</c:v>
                </c:pt>
                <c:pt idx="78">
                  <c:v>-0.156</c:v>
                </c:pt>
              </c:numCache>
            </c:numRef>
          </c:yVal>
          <c:smooth val="0"/>
          <c:extLst>
            <c:ext xmlns:c16="http://schemas.microsoft.com/office/drawing/2014/chart" uri="{C3380CC4-5D6E-409C-BE32-E72D297353CC}">
              <c16:uniqueId val="{00000000-B4E6-41CA-806C-8BE4B3DCBDF6}"/>
            </c:ext>
          </c:extLst>
        </c:ser>
        <c:ser>
          <c:idx val="0"/>
          <c:order val="2"/>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1-B4E6-41CA-806C-8BE4B3DCBDF6}"/>
            </c:ext>
          </c:extLst>
        </c:ser>
        <c:dLbls>
          <c:showLegendKey val="0"/>
          <c:showVal val="0"/>
          <c:showCatName val="0"/>
          <c:showSerName val="0"/>
          <c:showPercent val="0"/>
          <c:showBubbleSize val="0"/>
        </c:dLbls>
        <c:axId val="497310144"/>
        <c:axId val="497310536"/>
        <c:extLst>
          <c:ext xmlns:c15="http://schemas.microsoft.com/office/drawing/2012/chart" uri="{02D57815-91ED-43cb-92C2-25804820EDAC}">
            <c15:filteredScatterSeries>
              <c15:ser>
                <c:idx val="2"/>
                <c:order val="1"/>
                <c:tx>
                  <c:v>12MBU-B</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[5]Sheet1!$A$3:$A$81</c15:sqref>
                        </c15:formulaRef>
                      </c:ext>
                    </c:extLst>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extLst>
                      <c:ext uri="{02D57815-91ED-43cb-92C2-25804820EDAC}">
                        <c15:formulaRef>
                          <c15:sqref>[5]Sheet1!$B$3:$B$81</c15:sqref>
                        </c15:formulaRef>
                      </c:ext>
                    </c:extLst>
                    <c:numCache>
                      <c:formatCode>General</c:formatCode>
                      <c:ptCount val="79"/>
                      <c:pt idx="0">
                        <c:v>6</c:v>
                      </c:pt>
                      <c:pt idx="1">
                        <c:v>6.7</c:v>
                      </c:pt>
                      <c:pt idx="2">
                        <c:v>7.2</c:v>
                      </c:pt>
                      <c:pt idx="3">
                        <c:v>7.8</c:v>
                      </c:pt>
                      <c:pt idx="4">
                        <c:v>8.6999999999999993</c:v>
                      </c:pt>
                      <c:pt idx="5">
                        <c:v>9.3000000000000007</c:v>
                      </c:pt>
                      <c:pt idx="6">
                        <c:v>10.3</c:v>
                      </c:pt>
                      <c:pt idx="7">
                        <c:v>11</c:v>
                      </c:pt>
                      <c:pt idx="8">
                        <c:v>11.4</c:v>
                      </c:pt>
                      <c:pt idx="9">
                        <c:v>12.5</c:v>
                      </c:pt>
                      <c:pt idx="10">
                        <c:v>12.9</c:v>
                      </c:pt>
                      <c:pt idx="11">
                        <c:v>13.8</c:v>
                      </c:pt>
                      <c:pt idx="12">
                        <c:v>14.6</c:v>
                      </c:pt>
                      <c:pt idx="13">
                        <c:v>13.6</c:v>
                      </c:pt>
                      <c:pt idx="14">
                        <c:v>14.8</c:v>
                      </c:pt>
                      <c:pt idx="15">
                        <c:v>15.6</c:v>
                      </c:pt>
                      <c:pt idx="16">
                        <c:v>16.8</c:v>
                      </c:pt>
                      <c:pt idx="17">
                        <c:v>17.8</c:v>
                      </c:pt>
                      <c:pt idx="18">
                        <c:v>19</c:v>
                      </c:pt>
                      <c:pt idx="19">
                        <c:v>21.2</c:v>
                      </c:pt>
                      <c:pt idx="20">
                        <c:v>22</c:v>
                      </c:pt>
                      <c:pt idx="21">
                        <c:v>23.2</c:v>
                      </c:pt>
                      <c:pt idx="22">
                        <c:v>24</c:v>
                      </c:pt>
                      <c:pt idx="23">
                        <c:v>24.3</c:v>
                      </c:pt>
                      <c:pt idx="24">
                        <c:v>25.2</c:v>
                      </c:pt>
                      <c:pt idx="25">
                        <c:v>26.5</c:v>
                      </c:pt>
                      <c:pt idx="26">
                        <c:v>27.5</c:v>
                      </c:pt>
                      <c:pt idx="27">
                        <c:v>28.7</c:v>
                      </c:pt>
                      <c:pt idx="28">
                        <c:v>23.7</c:v>
                      </c:pt>
                      <c:pt idx="29">
                        <c:v>24</c:v>
                      </c:pt>
                      <c:pt idx="30">
                        <c:v>25.6</c:v>
                      </c:pt>
                      <c:pt idx="31">
                        <c:v>27.4</c:v>
                      </c:pt>
                      <c:pt idx="32">
                        <c:v>28.1</c:v>
                      </c:pt>
                      <c:pt idx="33">
                        <c:v>29.2</c:v>
                      </c:pt>
                      <c:pt idx="34">
                        <c:v>29.8</c:v>
                      </c:pt>
                      <c:pt idx="35">
                        <c:v>30.5</c:v>
                      </c:pt>
                      <c:pt idx="36">
                        <c:v>30.5</c:v>
                      </c:pt>
                      <c:pt idx="37">
                        <c:v>26</c:v>
                      </c:pt>
                      <c:pt idx="38">
                        <c:v>25.5</c:v>
                      </c:pt>
                      <c:pt idx="39">
                        <c:v>25</c:v>
                      </c:pt>
                      <c:pt idx="40">
                        <c:v>24.3</c:v>
                      </c:pt>
                      <c:pt idx="41">
                        <c:v>21.2</c:v>
                      </c:pt>
                      <c:pt idx="42">
                        <c:v>16.3</c:v>
                      </c:pt>
                      <c:pt idx="43">
                        <c:v>15.5</c:v>
                      </c:pt>
                      <c:pt idx="44">
                        <c:v>15.8</c:v>
                      </c:pt>
                      <c:pt idx="45">
                        <c:v>15.8</c:v>
                      </c:pt>
                      <c:pt idx="46">
                        <c:v>17</c:v>
                      </c:pt>
                      <c:pt idx="47">
                        <c:v>17.2</c:v>
                      </c:pt>
                      <c:pt idx="48">
                        <c:v>18.2</c:v>
                      </c:pt>
                      <c:pt idx="49">
                        <c:v>20</c:v>
                      </c:pt>
                      <c:pt idx="50">
                        <c:v>20.9</c:v>
                      </c:pt>
                      <c:pt idx="51">
                        <c:v>21.5</c:v>
                      </c:pt>
                      <c:pt idx="52">
                        <c:v>22.5</c:v>
                      </c:pt>
                      <c:pt idx="53">
                        <c:v>22.6</c:v>
                      </c:pt>
                      <c:pt idx="54">
                        <c:v>22.7</c:v>
                      </c:pt>
                      <c:pt idx="55">
                        <c:v>22.9</c:v>
                      </c:pt>
                      <c:pt idx="56">
                        <c:v>18.7</c:v>
                      </c:pt>
                      <c:pt idx="57">
                        <c:v>18.5</c:v>
                      </c:pt>
                      <c:pt idx="58">
                        <c:v>18.100000000000001</c:v>
                      </c:pt>
                      <c:pt idx="59">
                        <c:v>18.2</c:v>
                      </c:pt>
                      <c:pt idx="60">
                        <c:v>19.399999999999999</c:v>
                      </c:pt>
                      <c:pt idx="61">
                        <c:v>19.5</c:v>
                      </c:pt>
                      <c:pt idx="62">
                        <c:v>20</c:v>
                      </c:pt>
                      <c:pt idx="63">
                        <c:v>20.9</c:v>
                      </c:pt>
                      <c:pt idx="64">
                        <c:v>22</c:v>
                      </c:pt>
                      <c:pt idx="65">
                        <c:v>24.9</c:v>
                      </c:pt>
                      <c:pt idx="66">
                        <c:v>25.5</c:v>
                      </c:pt>
                      <c:pt idx="67">
                        <c:v>24.2</c:v>
                      </c:pt>
                      <c:pt idx="68">
                        <c:v>24</c:v>
                      </c:pt>
                      <c:pt idx="69">
                        <c:v>24</c:v>
                      </c:pt>
                      <c:pt idx="70">
                        <c:v>24.3</c:v>
                      </c:pt>
                      <c:pt idx="71">
                        <c:v>24</c:v>
                      </c:pt>
                      <c:pt idx="72">
                        <c:v>20.5</c:v>
                      </c:pt>
                      <c:pt idx="73">
                        <c:v>18.600000000000001</c:v>
                      </c:pt>
                      <c:pt idx="74">
                        <c:v>18.600000000000001</c:v>
                      </c:pt>
                      <c:pt idx="75">
                        <c:v>17.8</c:v>
                      </c:pt>
                      <c:pt idx="76">
                        <c:v>17.399999999999999</c:v>
                      </c:pt>
                      <c:pt idx="77">
                        <c:v>17.5</c:v>
                      </c:pt>
                      <c:pt idx="78">
                        <c:v>18</c:v>
                      </c:pt>
                    </c:numCache>
                  </c:numRef>
                </c:yVal>
                <c:smooth val="0"/>
                <c:extLst>
                  <c:ext xmlns:c16="http://schemas.microsoft.com/office/drawing/2014/chart" uri="{C3380CC4-5D6E-409C-BE32-E72D297353CC}">
                    <c16:uniqueId val="{00000002-B4E6-41CA-806C-8BE4B3DCBDF6}"/>
                  </c:ext>
                </c:extLst>
              </c15:ser>
            </c15:filteredScatterSeries>
          </c:ext>
        </c:extLst>
      </c:scatterChart>
      <c:valAx>
        <c:axId val="497310144"/>
        <c:scaling>
          <c:orientation val="minMax"/>
          <c:max val="2015"/>
          <c:min val="19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7310536"/>
        <c:crossesAt val="-1"/>
        <c:crossBetween val="midCat"/>
        <c:majorUnit val="5"/>
        <c:minorUnit val="1"/>
      </c:valAx>
      <c:valAx>
        <c:axId val="497310536"/>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7310144"/>
        <c:crosses val="autoZero"/>
        <c:crossBetween val="midCat"/>
        <c:majorUnit val="0.1"/>
      </c:valAx>
      <c:spPr>
        <a:noFill/>
        <a:ln>
          <a:noFill/>
        </a:ln>
        <a:effectLst/>
      </c:spPr>
    </c:plotArea>
    <c:legend>
      <c:legendPos val="l"/>
      <c:layout>
        <c:manualLayout>
          <c:xMode val="edge"/>
          <c:yMode val="edge"/>
          <c:x val="0.82872244755545743"/>
          <c:y val="0.72067250036092578"/>
          <c:w val="0.11541119345585102"/>
          <c:h val="0.108827833731276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Rava Point, South Rendova, Relative Sea Level</a:t>
            </a:r>
          </a:p>
        </c:rich>
      </c:tx>
      <c:layout>
        <c:manualLayout>
          <c:xMode val="edge"/>
          <c:yMode val="edge"/>
          <c:x val="0.14562489063867018"/>
          <c:y val="4.0740740740740744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49562554680663"/>
          <c:y val="0.14407436570428697"/>
          <c:w val="0.8069488188976377"/>
          <c:h val="0.63827092446777489"/>
        </c:manualLayout>
      </c:layout>
      <c:scatterChart>
        <c:scatterStyle val="lineMarker"/>
        <c:varyColors val="0"/>
        <c:ser>
          <c:idx val="0"/>
          <c:order val="0"/>
          <c:spPr>
            <a:ln w="25400" cap="rnd">
              <a:solidFill>
                <a:schemeClr val="accent1"/>
              </a:solidFill>
              <a:round/>
            </a:ln>
            <a:effectLst/>
          </c:spPr>
          <c:marker>
            <c:symbol val="circle"/>
            <c:size val="2"/>
            <c:spPr>
              <a:solidFill>
                <a:schemeClr val="accent1"/>
              </a:solidFill>
              <a:ln w="38100">
                <a:solidFill>
                  <a:schemeClr val="accent1"/>
                </a:solidFill>
              </a:ln>
              <a:effectLst/>
            </c:spPr>
          </c:marker>
          <c:xVal>
            <c:numRef>
              <c:f>'2010RavaPtRendova'!$A$1:$A$56</c:f>
              <c:numCache>
                <c:formatCode>General</c:formatCode>
                <c:ptCount val="56"/>
                <c:pt idx="0">
                  <c:v>2015</c:v>
                </c:pt>
                <c:pt idx="1">
                  <c:v>2014</c:v>
                </c:pt>
                <c:pt idx="2">
                  <c:v>2013</c:v>
                </c:pt>
                <c:pt idx="3">
                  <c:v>2012</c:v>
                </c:pt>
                <c:pt idx="4">
                  <c:v>2011</c:v>
                </c:pt>
                <c:pt idx="5">
                  <c:v>2010</c:v>
                </c:pt>
                <c:pt idx="6">
                  <c:v>2009</c:v>
                </c:pt>
                <c:pt idx="7">
                  <c:v>2008</c:v>
                </c:pt>
                <c:pt idx="8">
                  <c:v>2007</c:v>
                </c:pt>
                <c:pt idx="9">
                  <c:v>2006</c:v>
                </c:pt>
                <c:pt idx="10">
                  <c:v>2005</c:v>
                </c:pt>
                <c:pt idx="11">
                  <c:v>2004</c:v>
                </c:pt>
                <c:pt idx="12">
                  <c:v>2003</c:v>
                </c:pt>
                <c:pt idx="13">
                  <c:v>2002</c:v>
                </c:pt>
                <c:pt idx="14">
                  <c:v>2001</c:v>
                </c:pt>
                <c:pt idx="15">
                  <c:v>2000</c:v>
                </c:pt>
                <c:pt idx="16">
                  <c:v>1999</c:v>
                </c:pt>
                <c:pt idx="17">
                  <c:v>1998</c:v>
                </c:pt>
                <c:pt idx="18">
                  <c:v>1997</c:v>
                </c:pt>
                <c:pt idx="19">
                  <c:v>1996</c:v>
                </c:pt>
                <c:pt idx="20">
                  <c:v>1995</c:v>
                </c:pt>
                <c:pt idx="21">
                  <c:v>1994</c:v>
                </c:pt>
                <c:pt idx="22">
                  <c:v>1993</c:v>
                </c:pt>
                <c:pt idx="23">
                  <c:v>1992</c:v>
                </c:pt>
                <c:pt idx="24">
                  <c:v>1991</c:v>
                </c:pt>
                <c:pt idx="25">
                  <c:v>1990</c:v>
                </c:pt>
                <c:pt idx="26">
                  <c:v>1989</c:v>
                </c:pt>
                <c:pt idx="27">
                  <c:v>1988</c:v>
                </c:pt>
                <c:pt idx="28">
                  <c:v>1987</c:v>
                </c:pt>
                <c:pt idx="29">
                  <c:v>1986</c:v>
                </c:pt>
                <c:pt idx="30">
                  <c:v>1985</c:v>
                </c:pt>
                <c:pt idx="31">
                  <c:v>1984</c:v>
                </c:pt>
                <c:pt idx="32">
                  <c:v>1983</c:v>
                </c:pt>
                <c:pt idx="33">
                  <c:v>1982</c:v>
                </c:pt>
                <c:pt idx="34">
                  <c:v>1981</c:v>
                </c:pt>
                <c:pt idx="35">
                  <c:v>1980</c:v>
                </c:pt>
                <c:pt idx="36">
                  <c:v>1979</c:v>
                </c:pt>
                <c:pt idx="37">
                  <c:v>1978</c:v>
                </c:pt>
                <c:pt idx="38">
                  <c:v>1977</c:v>
                </c:pt>
                <c:pt idx="39">
                  <c:v>1976</c:v>
                </c:pt>
                <c:pt idx="40">
                  <c:v>1975</c:v>
                </c:pt>
                <c:pt idx="41">
                  <c:v>1974</c:v>
                </c:pt>
                <c:pt idx="42">
                  <c:v>1973</c:v>
                </c:pt>
                <c:pt idx="43">
                  <c:v>1972</c:v>
                </c:pt>
                <c:pt idx="44">
                  <c:v>1971</c:v>
                </c:pt>
                <c:pt idx="45">
                  <c:v>1970</c:v>
                </c:pt>
                <c:pt idx="46">
                  <c:v>1969</c:v>
                </c:pt>
                <c:pt idx="47">
                  <c:v>1968</c:v>
                </c:pt>
                <c:pt idx="48">
                  <c:v>1967</c:v>
                </c:pt>
                <c:pt idx="49">
                  <c:v>1966</c:v>
                </c:pt>
                <c:pt idx="50">
                  <c:v>1965</c:v>
                </c:pt>
                <c:pt idx="51">
                  <c:v>1964</c:v>
                </c:pt>
                <c:pt idx="52">
                  <c:v>1963</c:v>
                </c:pt>
                <c:pt idx="53">
                  <c:v>1962</c:v>
                </c:pt>
                <c:pt idx="54">
                  <c:v>1961</c:v>
                </c:pt>
                <c:pt idx="55">
                  <c:v>1960</c:v>
                </c:pt>
              </c:numCache>
            </c:numRef>
          </c:xVal>
          <c:yVal>
            <c:numRef>
              <c:f>'2010RavaPtRendova'!$B$1:$B$47</c:f>
              <c:numCache>
                <c:formatCode>General</c:formatCode>
                <c:ptCount val="47"/>
                <c:pt idx="0">
                  <c:v>0.5</c:v>
                </c:pt>
                <c:pt idx="1">
                  <c:v>0.5</c:v>
                </c:pt>
                <c:pt idx="2">
                  <c:v>0.5</c:v>
                </c:pt>
                <c:pt idx="3">
                  <c:v>0.5</c:v>
                </c:pt>
                <c:pt idx="4">
                  <c:v>0.5</c:v>
                </c:pt>
                <c:pt idx="5">
                  <c:v>0.5</c:v>
                </c:pt>
                <c:pt idx="6">
                  <c:v>0</c:v>
                </c:pt>
                <c:pt idx="7">
                  <c:v>0</c:v>
                </c:pt>
                <c:pt idx="8">
                  <c:v>0</c:v>
                </c:pt>
                <c:pt idx="9">
                  <c:v>-0.02</c:v>
                </c:pt>
                <c:pt idx="10">
                  <c:v>-0.02</c:v>
                </c:pt>
                <c:pt idx="11">
                  <c:v>-0.02</c:v>
                </c:pt>
                <c:pt idx="12">
                  <c:v>-0.02</c:v>
                </c:pt>
                <c:pt idx="13">
                  <c:v>-0.02</c:v>
                </c:pt>
                <c:pt idx="14">
                  <c:v>-0.02</c:v>
                </c:pt>
                <c:pt idx="15">
                  <c:v>-0.02</c:v>
                </c:pt>
                <c:pt idx="16">
                  <c:v>0</c:v>
                </c:pt>
                <c:pt idx="17">
                  <c:v>0</c:v>
                </c:pt>
                <c:pt idx="18">
                  <c:v>0</c:v>
                </c:pt>
                <c:pt idx="19">
                  <c:v>0</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-0.03</c:v>
                </c:pt>
                <c:pt idx="34">
                  <c:v>-0.03</c:v>
                </c:pt>
                <c:pt idx="35">
                  <c:v>-0.03</c:v>
                </c:pt>
                <c:pt idx="36">
                  <c:v>-0.03</c:v>
                </c:pt>
                <c:pt idx="37">
                  <c:v>-0.03</c:v>
                </c:pt>
                <c:pt idx="38">
                  <c:v>-0.03</c:v>
                </c:pt>
                <c:pt idx="39">
                  <c:v>-0.03</c:v>
                </c:pt>
                <c:pt idx="40">
                  <c:v>-0.03</c:v>
                </c:pt>
                <c:pt idx="41">
                  <c:v>-0.03</c:v>
                </c:pt>
                <c:pt idx="42">
                  <c:v>-0.03</c:v>
                </c:pt>
                <c:pt idx="43">
                  <c:v>-0.03</c:v>
                </c:pt>
                <c:pt idx="44">
                  <c:v>-0.03</c:v>
                </c:pt>
                <c:pt idx="45">
                  <c:v>-0.05</c:v>
                </c:pt>
                <c:pt idx="46">
                  <c:v>-0.1</c:v>
                </c:pt>
              </c:numCache>
            </c:numRef>
          </c:yVal>
          <c:smooth val="0"/>
          <c:extLst>
            <c:ext xmlns:c16="http://schemas.microsoft.com/office/drawing/2014/chart" uri="{C3380CC4-5D6E-409C-BE32-E72D297353CC}">
              <c16:uniqueId val="{00000000-A7EC-41AB-8BB8-4593E7369D65}"/>
            </c:ext>
          </c:extLst>
        </c:ser>
        <c:dLbls>
          <c:showLegendKey val="0"/>
          <c:showVal val="0"/>
          <c:showCatName val="0"/>
          <c:showSerName val="0"/>
          <c:showPercent val="0"/>
          <c:showBubbleSize val="0"/>
        </c:dLbls>
        <c:axId val="497311712"/>
        <c:axId val="497312104"/>
      </c:scatterChart>
      <c:valAx>
        <c:axId val="497311712"/>
        <c:scaling>
          <c:orientation val="minMax"/>
          <c:max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47635892388451445"/>
              <c:y val="0.9148148148148148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2104"/>
        <c:crosses val="autoZero"/>
        <c:crossBetween val="midCat"/>
      </c:valAx>
      <c:valAx>
        <c:axId val="497312104"/>
        <c:scaling>
          <c:orientation val="minMax"/>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HLS Elevation, m</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1712"/>
        <c:crosses val="autoZero"/>
        <c:crossBetween val="midCat"/>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Coral HLS,  Descendants Association Lodge, West Tetepare</a:t>
            </a:r>
          </a:p>
        </c:rich>
      </c:tx>
      <c:layout>
        <c:manualLayout>
          <c:xMode val="edge"/>
          <c:yMode val="edge"/>
          <c:x val="0.19664265496193703"/>
          <c:y val="3.2594061762430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95273154415431"/>
          <c:y val="0.12956491269825529"/>
          <c:w val="0.86938050608791928"/>
          <c:h val="0.64512584541541884"/>
        </c:manualLayout>
      </c:layout>
      <c:scatterChart>
        <c:scatterStyle val="lineMarker"/>
        <c:varyColors val="0"/>
        <c:ser>
          <c:idx val="1"/>
          <c:order val="0"/>
          <c:tx>
            <c:v>Coral Levels</c:v>
          </c:tx>
          <c:spPr>
            <a:ln w="47625" cap="rnd" cmpd="sng">
              <a:solidFill>
                <a:schemeClr val="accent2"/>
              </a:solidFill>
              <a:prstDash val="solid"/>
              <a:round/>
            </a:ln>
            <a:effectLst/>
          </c:spPr>
          <c:marker>
            <c:symbol val="circle"/>
            <c:size val="2"/>
            <c:spPr>
              <a:solidFill>
                <a:schemeClr val="accent2"/>
              </a:solidFill>
              <a:ln w="9525">
                <a:solidFill>
                  <a:schemeClr val="accent2"/>
                </a:solidFill>
              </a:ln>
              <a:effectLst/>
            </c:spPr>
          </c:marker>
          <c:xVal>
            <c:numRef>
              <c:f>WTetEcoLodge!$B$4:$B$117</c:f>
              <c:numCache>
                <c:formatCode>General</c:formatCode>
                <c:ptCount val="11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numCache>
            </c:numRef>
          </c:xVal>
          <c:yVal>
            <c:numRef>
              <c:f>WTetEcoLodge!$D$4:$D$117</c:f>
              <c:numCache>
                <c:formatCode>General</c:formatCode>
                <c:ptCount val="114"/>
                <c:pt idx="0">
                  <c:v>-0.11</c:v>
                </c:pt>
                <c:pt idx="1">
                  <c:v>-0.13</c:v>
                </c:pt>
                <c:pt idx="2">
                  <c:v>-0.15</c:v>
                </c:pt>
                <c:pt idx="3">
                  <c:v>-0.17</c:v>
                </c:pt>
                <c:pt idx="4">
                  <c:v>-0.19</c:v>
                </c:pt>
                <c:pt idx="5">
                  <c:v>-0.21</c:v>
                </c:pt>
                <c:pt idx="6">
                  <c:v>-0.23</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-0.25</c:v>
                </c:pt>
                <c:pt idx="29">
                  <c:v>-0.25</c:v>
                </c:pt>
                <c:pt idx="30">
                  <c:v>-0.25</c:v>
                </c:pt>
                <c:pt idx="31">
                  <c:v>-0.25</c:v>
                </c:pt>
                <c:pt idx="32">
                  <c:v>-0.25</c:v>
                </c:pt>
                <c:pt idx="33">
                  <c:v>-0.25</c:v>
                </c:pt>
                <c:pt idx="34">
                  <c:v>-0.25</c:v>
                </c:pt>
                <c:pt idx="35">
                  <c:v>-0.25</c:v>
                </c:pt>
                <c:pt idx="36">
                  <c:v>-0.25</c:v>
                </c:pt>
                <c:pt idx="37">
                  <c:v>-0.25</c:v>
                </c:pt>
                <c:pt idx="38">
                  <c:v>-0.25</c:v>
                </c:pt>
                <c:pt idx="39">
                  <c:v>-0.25</c:v>
                </c:pt>
                <c:pt idx="40">
                  <c:v>-0.25</c:v>
                </c:pt>
                <c:pt idx="41">
                  <c:v>-0.25</c:v>
                </c:pt>
                <c:pt idx="42">
                  <c:v>-0.25</c:v>
                </c:pt>
                <c:pt idx="43">
                  <c:v>-0.25</c:v>
                </c:pt>
                <c:pt idx="44">
                  <c:v>-0.25</c:v>
                </c:pt>
                <c:pt idx="45">
                  <c:v>-0.25</c:v>
                </c:pt>
                <c:pt idx="46">
                  <c:v>-0.25</c:v>
                </c:pt>
                <c:pt idx="47">
                  <c:v>-0.25</c:v>
                </c:pt>
                <c:pt idx="48">
                  <c:v>-0.25</c:v>
                </c:pt>
                <c:pt idx="49">
                  <c:v>-0.25</c:v>
                </c:pt>
                <c:pt idx="50">
                  <c:v>-0.25</c:v>
                </c:pt>
                <c:pt idx="51">
                  <c:v>-0.25</c:v>
                </c:pt>
                <c:pt idx="52">
                  <c:v>-0.25</c:v>
                </c:pt>
                <c:pt idx="53">
                  <c:v>-0.25</c:v>
                </c:pt>
                <c:pt idx="54">
                  <c:v>-0.25</c:v>
                </c:pt>
                <c:pt idx="55">
                  <c:v>-0.25</c:v>
                </c:pt>
                <c:pt idx="56">
                  <c:v>-0.25</c:v>
                </c:pt>
                <c:pt idx="57">
                  <c:v>-0.25</c:v>
                </c:pt>
                <c:pt idx="58">
                  <c:v>-0.25</c:v>
                </c:pt>
                <c:pt idx="59">
                  <c:v>-0.25</c:v>
                </c:pt>
                <c:pt idx="60">
                  <c:v>-0.25</c:v>
                </c:pt>
                <c:pt idx="61">
                  <c:v>-0.25</c:v>
                </c:pt>
                <c:pt idx="62">
                  <c:v>-0.25</c:v>
                </c:pt>
                <c:pt idx="63">
                  <c:v>-0.25</c:v>
                </c:pt>
                <c:pt idx="64">
                  <c:v>-0.25</c:v>
                </c:pt>
                <c:pt idx="65">
                  <c:v>-0.25</c:v>
                </c:pt>
                <c:pt idx="66">
                  <c:v>-0.25</c:v>
                </c:pt>
                <c:pt idx="67">
                  <c:v>-0.25</c:v>
                </c:pt>
                <c:pt idx="68">
                  <c:v>-0.25</c:v>
                </c:pt>
                <c:pt idx="69">
                  <c:v>-0.25</c:v>
                </c:pt>
                <c:pt idx="70">
                  <c:v>-0.25</c:v>
                </c:pt>
                <c:pt idx="71">
                  <c:v>-0.25</c:v>
                </c:pt>
                <c:pt idx="72">
                  <c:v>-0.25</c:v>
                </c:pt>
                <c:pt idx="73">
                  <c:v>-0.25</c:v>
                </c:pt>
                <c:pt idx="74">
                  <c:v>-0.25</c:v>
                </c:pt>
                <c:pt idx="75">
                  <c:v>-0.25</c:v>
                </c:pt>
                <c:pt idx="76">
                  <c:v>-0.25</c:v>
                </c:pt>
                <c:pt idx="77">
                  <c:v>-0.25</c:v>
                </c:pt>
                <c:pt idx="78">
                  <c:v>-0.25</c:v>
                </c:pt>
                <c:pt idx="79">
                  <c:v>-0.25</c:v>
                </c:pt>
                <c:pt idx="80">
                  <c:v>-0.25</c:v>
                </c:pt>
                <c:pt idx="81">
                  <c:v>-0.25</c:v>
                </c:pt>
                <c:pt idx="82">
                  <c:v>-0.25</c:v>
                </c:pt>
                <c:pt idx="83">
                  <c:v>-0.25</c:v>
                </c:pt>
                <c:pt idx="84">
                  <c:v>-0.25</c:v>
                </c:pt>
                <c:pt idx="85">
                  <c:v>-0.25</c:v>
                </c:pt>
                <c:pt idx="86">
                  <c:v>-0.25</c:v>
                </c:pt>
                <c:pt idx="87">
                  <c:v>-0.25</c:v>
                </c:pt>
                <c:pt idx="88">
                  <c:v>-0.25</c:v>
                </c:pt>
                <c:pt idx="89">
                  <c:v>-0.25</c:v>
                </c:pt>
                <c:pt idx="90">
                  <c:v>-0.25</c:v>
                </c:pt>
                <c:pt idx="91">
                  <c:v>-0.25</c:v>
                </c:pt>
                <c:pt idx="92">
                  <c:v>-0.25</c:v>
                </c:pt>
                <c:pt idx="93">
                  <c:v>-0.25</c:v>
                </c:pt>
                <c:pt idx="94">
                  <c:v>-0.25</c:v>
                </c:pt>
                <c:pt idx="95">
                  <c:v>-0.25</c:v>
                </c:pt>
                <c:pt idx="96">
                  <c:v>-0.25</c:v>
                </c:pt>
                <c:pt idx="97">
                  <c:v>-0.25</c:v>
                </c:pt>
                <c:pt idx="98">
                  <c:v>-0.25</c:v>
                </c:pt>
                <c:pt idx="99">
                  <c:v>-0.25</c:v>
                </c:pt>
                <c:pt idx="100">
                  <c:v>-0.25</c:v>
                </c:pt>
                <c:pt idx="101">
                  <c:v>-0.25</c:v>
                </c:pt>
                <c:pt idx="102">
                  <c:v>-0.25</c:v>
                </c:pt>
                <c:pt idx="103">
                  <c:v>-0.25</c:v>
                </c:pt>
                <c:pt idx="104">
                  <c:v>-0.25</c:v>
                </c:pt>
                <c:pt idx="105">
                  <c:v>-0.25</c:v>
                </c:pt>
                <c:pt idx="106">
                  <c:v>-0.25</c:v>
                </c:pt>
                <c:pt idx="107">
                  <c:v>-0.25</c:v>
                </c:pt>
                <c:pt idx="108">
                  <c:v>-0.25</c:v>
                </c:pt>
                <c:pt idx="109">
                  <c:v>-0.25</c:v>
                </c:pt>
                <c:pt idx="110">
                  <c:v>-0.25</c:v>
                </c:pt>
                <c:pt idx="111">
                  <c:v>-0.25</c:v>
                </c:pt>
                <c:pt idx="112">
                  <c:v>-0.25</c:v>
                </c:pt>
                <c:pt idx="113">
                  <c:v>-0.25</c:v>
                </c:pt>
              </c:numCache>
            </c:numRef>
          </c:yVal>
          <c:smooth val="0"/>
          <c:extLst>
            <c:ext xmlns:c16="http://schemas.microsoft.com/office/drawing/2014/chart" uri="{C3380CC4-5D6E-409C-BE32-E72D297353CC}">
              <c16:uniqueId val="{00000000-5F62-4798-9E2E-421EEDD3D7BA}"/>
            </c:ext>
          </c:extLst>
        </c:ser>
        <c:ser>
          <c:idx val="0"/>
          <c:order val="1"/>
          <c:tx>
            <c:v>Relative Sea Level</c:v>
          </c:tx>
          <c:spPr>
            <a:ln w="44450" cap="rnd">
              <a:solidFill>
                <a:schemeClr val="accent1"/>
              </a:solidFill>
              <a:prstDash val="dash"/>
              <a:round/>
            </a:ln>
            <a:effectLst/>
          </c:spPr>
          <c:marker>
            <c:symbol val="circle"/>
            <c:size val="2"/>
            <c:spPr>
              <a:solidFill>
                <a:schemeClr val="accent1"/>
              </a:solidFill>
              <a:ln w="9525">
                <a:solidFill>
                  <a:schemeClr val="accent1"/>
                </a:solidFill>
              </a:ln>
              <a:effectLst/>
            </c:spPr>
          </c:marker>
          <c:xVal>
            <c:numRef>
              <c:f>WTetEcoLodge!$B$2:$B$117</c:f>
              <c:numCache>
                <c:formatCode>General</c:formatCode>
                <c:ptCount val="116"/>
                <c:pt idx="2">
                  <c:v>2013</c:v>
                </c:pt>
                <c:pt idx="3">
                  <c:v>2012</c:v>
                </c:pt>
                <c:pt idx="4">
                  <c:v>2011</c:v>
                </c:pt>
                <c:pt idx="5">
                  <c:v>2010</c:v>
                </c:pt>
                <c:pt idx="6">
                  <c:v>2009</c:v>
                </c:pt>
                <c:pt idx="7">
                  <c:v>2008</c:v>
                </c:pt>
                <c:pt idx="8">
                  <c:v>2007</c:v>
                </c:pt>
                <c:pt idx="9">
                  <c:v>2006</c:v>
                </c:pt>
                <c:pt idx="10">
                  <c:v>2005</c:v>
                </c:pt>
                <c:pt idx="11">
                  <c:v>2004</c:v>
                </c:pt>
                <c:pt idx="12">
                  <c:v>2003</c:v>
                </c:pt>
                <c:pt idx="13">
                  <c:v>2002</c:v>
                </c:pt>
                <c:pt idx="14">
                  <c:v>2001</c:v>
                </c:pt>
                <c:pt idx="15">
                  <c:v>2000</c:v>
                </c:pt>
                <c:pt idx="16">
                  <c:v>1999</c:v>
                </c:pt>
                <c:pt idx="17">
                  <c:v>1998</c:v>
                </c:pt>
                <c:pt idx="18">
                  <c:v>1997</c:v>
                </c:pt>
                <c:pt idx="19">
                  <c:v>1996</c:v>
                </c:pt>
                <c:pt idx="20">
                  <c:v>1995</c:v>
                </c:pt>
                <c:pt idx="21">
                  <c:v>1994</c:v>
                </c:pt>
                <c:pt idx="22">
                  <c:v>1993</c:v>
                </c:pt>
                <c:pt idx="23">
                  <c:v>1992</c:v>
                </c:pt>
                <c:pt idx="24">
                  <c:v>1991</c:v>
                </c:pt>
                <c:pt idx="25">
                  <c:v>1990</c:v>
                </c:pt>
                <c:pt idx="26">
                  <c:v>1989</c:v>
                </c:pt>
                <c:pt idx="27">
                  <c:v>1988</c:v>
                </c:pt>
                <c:pt idx="28">
                  <c:v>1987</c:v>
                </c:pt>
                <c:pt idx="29">
                  <c:v>1986</c:v>
                </c:pt>
                <c:pt idx="30">
                  <c:v>1985</c:v>
                </c:pt>
                <c:pt idx="31">
                  <c:v>1984</c:v>
                </c:pt>
                <c:pt idx="32">
                  <c:v>1983</c:v>
                </c:pt>
                <c:pt idx="33">
                  <c:v>1982</c:v>
                </c:pt>
                <c:pt idx="34">
                  <c:v>1981</c:v>
                </c:pt>
                <c:pt idx="35">
                  <c:v>1980</c:v>
                </c:pt>
                <c:pt idx="36">
                  <c:v>1979</c:v>
                </c:pt>
                <c:pt idx="37">
                  <c:v>1978</c:v>
                </c:pt>
                <c:pt idx="38">
                  <c:v>1977</c:v>
                </c:pt>
                <c:pt idx="39">
                  <c:v>1976</c:v>
                </c:pt>
                <c:pt idx="40">
                  <c:v>1975</c:v>
                </c:pt>
                <c:pt idx="41">
                  <c:v>1974</c:v>
                </c:pt>
                <c:pt idx="42">
                  <c:v>1973</c:v>
                </c:pt>
                <c:pt idx="43">
                  <c:v>1972</c:v>
                </c:pt>
                <c:pt idx="44">
                  <c:v>1971</c:v>
                </c:pt>
                <c:pt idx="45">
                  <c:v>1970</c:v>
                </c:pt>
                <c:pt idx="46">
                  <c:v>1969</c:v>
                </c:pt>
                <c:pt idx="47">
                  <c:v>1968</c:v>
                </c:pt>
                <c:pt idx="48">
                  <c:v>1967</c:v>
                </c:pt>
                <c:pt idx="49">
                  <c:v>1966</c:v>
                </c:pt>
                <c:pt idx="50">
                  <c:v>1965</c:v>
                </c:pt>
                <c:pt idx="51">
                  <c:v>1964</c:v>
                </c:pt>
                <c:pt idx="52">
                  <c:v>1963</c:v>
                </c:pt>
                <c:pt idx="53">
                  <c:v>1962</c:v>
                </c:pt>
                <c:pt idx="54">
                  <c:v>1961</c:v>
                </c:pt>
                <c:pt idx="55">
                  <c:v>1960</c:v>
                </c:pt>
                <c:pt idx="56">
                  <c:v>1959</c:v>
                </c:pt>
                <c:pt idx="57">
                  <c:v>1958</c:v>
                </c:pt>
                <c:pt idx="58">
                  <c:v>1957</c:v>
                </c:pt>
                <c:pt idx="59">
                  <c:v>1956</c:v>
                </c:pt>
                <c:pt idx="60">
                  <c:v>1955</c:v>
                </c:pt>
                <c:pt idx="61">
                  <c:v>1954</c:v>
                </c:pt>
                <c:pt idx="62">
                  <c:v>1953</c:v>
                </c:pt>
                <c:pt idx="63">
                  <c:v>1952</c:v>
                </c:pt>
                <c:pt idx="64">
                  <c:v>1951</c:v>
                </c:pt>
                <c:pt idx="65">
                  <c:v>1950</c:v>
                </c:pt>
                <c:pt idx="66">
                  <c:v>1949</c:v>
                </c:pt>
                <c:pt idx="67">
                  <c:v>1948</c:v>
                </c:pt>
                <c:pt idx="68">
                  <c:v>1947</c:v>
                </c:pt>
                <c:pt idx="69">
                  <c:v>1946</c:v>
                </c:pt>
                <c:pt idx="70">
                  <c:v>1945</c:v>
                </c:pt>
                <c:pt idx="71">
                  <c:v>1944</c:v>
                </c:pt>
                <c:pt idx="72">
                  <c:v>1943</c:v>
                </c:pt>
                <c:pt idx="73">
                  <c:v>1942</c:v>
                </c:pt>
                <c:pt idx="74">
                  <c:v>1941</c:v>
                </c:pt>
                <c:pt idx="75">
                  <c:v>1940</c:v>
                </c:pt>
                <c:pt idx="76">
                  <c:v>1939</c:v>
                </c:pt>
                <c:pt idx="77">
                  <c:v>1938</c:v>
                </c:pt>
                <c:pt idx="78">
                  <c:v>1937</c:v>
                </c:pt>
                <c:pt idx="79">
                  <c:v>1936</c:v>
                </c:pt>
                <c:pt idx="80">
                  <c:v>1935</c:v>
                </c:pt>
                <c:pt idx="81">
                  <c:v>1934</c:v>
                </c:pt>
                <c:pt idx="82">
                  <c:v>1933</c:v>
                </c:pt>
                <c:pt idx="83">
                  <c:v>1932</c:v>
                </c:pt>
                <c:pt idx="84">
                  <c:v>1931</c:v>
                </c:pt>
                <c:pt idx="85">
                  <c:v>1930</c:v>
                </c:pt>
                <c:pt idx="86">
                  <c:v>1929</c:v>
                </c:pt>
                <c:pt idx="87">
                  <c:v>1928</c:v>
                </c:pt>
                <c:pt idx="88">
                  <c:v>1927</c:v>
                </c:pt>
                <c:pt idx="89">
                  <c:v>1926</c:v>
                </c:pt>
                <c:pt idx="90">
                  <c:v>1925</c:v>
                </c:pt>
                <c:pt idx="91">
                  <c:v>1924</c:v>
                </c:pt>
                <c:pt idx="92">
                  <c:v>1923</c:v>
                </c:pt>
                <c:pt idx="93">
                  <c:v>1922</c:v>
                </c:pt>
                <c:pt idx="94">
                  <c:v>1921</c:v>
                </c:pt>
                <c:pt idx="95">
                  <c:v>1920</c:v>
                </c:pt>
                <c:pt idx="96">
                  <c:v>1919</c:v>
                </c:pt>
                <c:pt idx="97">
                  <c:v>1918</c:v>
                </c:pt>
                <c:pt idx="98">
                  <c:v>1917</c:v>
                </c:pt>
                <c:pt idx="99">
                  <c:v>1916</c:v>
                </c:pt>
                <c:pt idx="100">
                  <c:v>1915</c:v>
                </c:pt>
                <c:pt idx="101">
                  <c:v>1914</c:v>
                </c:pt>
                <c:pt idx="102">
                  <c:v>1913</c:v>
                </c:pt>
                <c:pt idx="103">
                  <c:v>1912</c:v>
                </c:pt>
                <c:pt idx="104">
                  <c:v>1911</c:v>
                </c:pt>
                <c:pt idx="105">
                  <c:v>1910</c:v>
                </c:pt>
                <c:pt idx="106">
                  <c:v>1909</c:v>
                </c:pt>
                <c:pt idx="107">
                  <c:v>1908</c:v>
                </c:pt>
                <c:pt idx="108">
                  <c:v>1907</c:v>
                </c:pt>
                <c:pt idx="109">
                  <c:v>1906</c:v>
                </c:pt>
                <c:pt idx="110">
                  <c:v>1905</c:v>
                </c:pt>
                <c:pt idx="111">
                  <c:v>1904</c:v>
                </c:pt>
                <c:pt idx="112">
                  <c:v>1903</c:v>
                </c:pt>
                <c:pt idx="113">
                  <c:v>1902</c:v>
                </c:pt>
                <c:pt idx="114">
                  <c:v>1901</c:v>
                </c:pt>
                <c:pt idx="115">
                  <c:v>1900</c:v>
                </c:pt>
              </c:numCache>
            </c:numRef>
          </c:xVal>
          <c:yVal>
            <c:numRef>
              <c:f>WTetEcoLodge!$C$2:$C$117</c:f>
              <c:numCache>
                <c:formatCode>General</c:formatCode>
                <c:ptCount val="116"/>
                <c:pt idx="2">
                  <c:v>0.5</c:v>
                </c:pt>
                <c:pt idx="3">
                  <c:v>0.5</c:v>
                </c:pt>
                <c:pt idx="4">
                  <c:v>0.5</c:v>
                </c:pt>
                <c:pt idx="5">
                  <c:v>0</c:v>
                </c:pt>
                <c:pt idx="6">
                  <c:v>0</c:v>
                </c:pt>
                <c:pt idx="7">
                  <c:v>0</c:v>
                </c:pt>
                <c:pt idx="8">
                  <c:v>0</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-0.25</c:v>
                </c:pt>
                <c:pt idx="29">
                  <c:v>-0.25</c:v>
                </c:pt>
                <c:pt idx="30">
                  <c:v>-0.25</c:v>
                </c:pt>
                <c:pt idx="31">
                  <c:v>-0.25</c:v>
                </c:pt>
                <c:pt idx="32">
                  <c:v>-0.25</c:v>
                </c:pt>
                <c:pt idx="33">
                  <c:v>-0.25</c:v>
                </c:pt>
                <c:pt idx="34">
                  <c:v>-0.25</c:v>
                </c:pt>
                <c:pt idx="35">
                  <c:v>-0.25</c:v>
                </c:pt>
                <c:pt idx="36">
                  <c:v>-0.25</c:v>
                </c:pt>
                <c:pt idx="37">
                  <c:v>-0.25</c:v>
                </c:pt>
                <c:pt idx="38">
                  <c:v>-0.25</c:v>
                </c:pt>
                <c:pt idx="39">
                  <c:v>-0.25</c:v>
                </c:pt>
                <c:pt idx="40">
                  <c:v>-0.25</c:v>
                </c:pt>
                <c:pt idx="41">
                  <c:v>-0.25</c:v>
                </c:pt>
                <c:pt idx="42">
                  <c:v>-0.25</c:v>
                </c:pt>
                <c:pt idx="43">
                  <c:v>-0.25</c:v>
                </c:pt>
                <c:pt idx="44">
                  <c:v>-0.25</c:v>
                </c:pt>
                <c:pt idx="45">
                  <c:v>-0.25</c:v>
                </c:pt>
                <c:pt idx="46">
                  <c:v>-0.25</c:v>
                </c:pt>
                <c:pt idx="47">
                  <c:v>-0.25</c:v>
                </c:pt>
                <c:pt idx="48">
                  <c:v>-0.25</c:v>
                </c:pt>
                <c:pt idx="49">
                  <c:v>-0.25</c:v>
                </c:pt>
                <c:pt idx="50">
                  <c:v>-0.25</c:v>
                </c:pt>
                <c:pt idx="51">
                  <c:v>-0.25</c:v>
                </c:pt>
                <c:pt idx="52">
                  <c:v>-0.25</c:v>
                </c:pt>
                <c:pt idx="53">
                  <c:v>-0.25</c:v>
                </c:pt>
                <c:pt idx="54">
                  <c:v>-0.25</c:v>
                </c:pt>
                <c:pt idx="55">
                  <c:v>-0.25</c:v>
                </c:pt>
                <c:pt idx="56">
                  <c:v>-0.25</c:v>
                </c:pt>
                <c:pt idx="57">
                  <c:v>-0.25</c:v>
                </c:pt>
                <c:pt idx="58">
                  <c:v>-0.25</c:v>
                </c:pt>
                <c:pt idx="59">
                  <c:v>-0.25</c:v>
                </c:pt>
                <c:pt idx="60">
                  <c:v>-0.25</c:v>
                </c:pt>
                <c:pt idx="61">
                  <c:v>-0.25</c:v>
                </c:pt>
                <c:pt idx="62">
                  <c:v>-0.25</c:v>
                </c:pt>
                <c:pt idx="63">
                  <c:v>-0.25</c:v>
                </c:pt>
                <c:pt idx="64">
                  <c:v>-0.25</c:v>
                </c:pt>
                <c:pt idx="65">
                  <c:v>-0.25</c:v>
                </c:pt>
                <c:pt idx="66">
                  <c:v>-0.25</c:v>
                </c:pt>
                <c:pt idx="67">
                  <c:v>-0.25</c:v>
                </c:pt>
                <c:pt idx="68">
                  <c:v>-0.25</c:v>
                </c:pt>
                <c:pt idx="69">
                  <c:v>-0.25</c:v>
                </c:pt>
                <c:pt idx="70">
                  <c:v>-0.25</c:v>
                </c:pt>
                <c:pt idx="71">
                  <c:v>-0.25</c:v>
                </c:pt>
                <c:pt idx="72">
                  <c:v>-0.25</c:v>
                </c:pt>
                <c:pt idx="73">
                  <c:v>-0.25</c:v>
                </c:pt>
                <c:pt idx="74">
                  <c:v>-0.25</c:v>
                </c:pt>
                <c:pt idx="75">
                  <c:v>-0.25</c:v>
                </c:pt>
                <c:pt idx="76">
                  <c:v>-0.25</c:v>
                </c:pt>
                <c:pt idx="77">
                  <c:v>-0.25</c:v>
                </c:pt>
                <c:pt idx="78">
                  <c:v>-0.25</c:v>
                </c:pt>
                <c:pt idx="79">
                  <c:v>-0.25</c:v>
                </c:pt>
                <c:pt idx="80">
                  <c:v>-0.25</c:v>
                </c:pt>
                <c:pt idx="81">
                  <c:v>-0.25</c:v>
                </c:pt>
                <c:pt idx="82">
                  <c:v>-0.25</c:v>
                </c:pt>
                <c:pt idx="83">
                  <c:v>-0.25</c:v>
                </c:pt>
                <c:pt idx="84">
                  <c:v>-0.25</c:v>
                </c:pt>
                <c:pt idx="85">
                  <c:v>-0.25</c:v>
                </c:pt>
                <c:pt idx="86">
                  <c:v>-0.25</c:v>
                </c:pt>
                <c:pt idx="87">
                  <c:v>-0.25</c:v>
                </c:pt>
                <c:pt idx="88">
                  <c:v>-0.25</c:v>
                </c:pt>
                <c:pt idx="89">
                  <c:v>-0.25</c:v>
                </c:pt>
                <c:pt idx="90">
                  <c:v>-0.25</c:v>
                </c:pt>
                <c:pt idx="91">
                  <c:v>-0.25</c:v>
                </c:pt>
                <c:pt idx="92">
                  <c:v>-0.25</c:v>
                </c:pt>
                <c:pt idx="93">
                  <c:v>-0.25</c:v>
                </c:pt>
                <c:pt idx="94">
                  <c:v>-0.25</c:v>
                </c:pt>
                <c:pt idx="95">
                  <c:v>-0.25</c:v>
                </c:pt>
                <c:pt idx="96">
                  <c:v>-0.25</c:v>
                </c:pt>
                <c:pt idx="97">
                  <c:v>-0.25</c:v>
                </c:pt>
                <c:pt idx="98">
                  <c:v>-0.25</c:v>
                </c:pt>
                <c:pt idx="99">
                  <c:v>-0.25</c:v>
                </c:pt>
                <c:pt idx="100">
                  <c:v>-0.25</c:v>
                </c:pt>
                <c:pt idx="101">
                  <c:v>-0.25</c:v>
                </c:pt>
                <c:pt idx="102">
                  <c:v>-0.25</c:v>
                </c:pt>
                <c:pt idx="103">
                  <c:v>-0.25</c:v>
                </c:pt>
                <c:pt idx="104">
                  <c:v>-0.25</c:v>
                </c:pt>
                <c:pt idx="105">
                  <c:v>-0.25</c:v>
                </c:pt>
                <c:pt idx="106">
                  <c:v>-0.25</c:v>
                </c:pt>
                <c:pt idx="107">
                  <c:v>-0.25</c:v>
                </c:pt>
                <c:pt idx="108">
                  <c:v>-0.25</c:v>
                </c:pt>
                <c:pt idx="109">
                  <c:v>-0.25</c:v>
                </c:pt>
                <c:pt idx="110">
                  <c:v>-0.25</c:v>
                </c:pt>
                <c:pt idx="111">
                  <c:v>-0.25</c:v>
                </c:pt>
                <c:pt idx="112">
                  <c:v>-0.25</c:v>
                </c:pt>
                <c:pt idx="113">
                  <c:v>-0.25</c:v>
                </c:pt>
                <c:pt idx="114">
                  <c:v>-0.25</c:v>
                </c:pt>
                <c:pt idx="115">
                  <c:v>-0.25</c:v>
                </c:pt>
              </c:numCache>
            </c:numRef>
          </c:yVal>
          <c:smooth val="0"/>
          <c:extLst>
            <c:ext xmlns:c16="http://schemas.microsoft.com/office/drawing/2014/chart" uri="{C3380CC4-5D6E-409C-BE32-E72D297353CC}">
              <c16:uniqueId val="{00000001-5F62-4798-9E2E-421EEDD3D7BA}"/>
            </c:ext>
          </c:extLst>
        </c:ser>
        <c:dLbls>
          <c:showLegendKey val="0"/>
          <c:showVal val="0"/>
          <c:showCatName val="0"/>
          <c:showSerName val="0"/>
          <c:showPercent val="0"/>
          <c:showBubbleSize val="0"/>
        </c:dLbls>
        <c:axId val="497312888"/>
        <c:axId val="497313280"/>
      </c:scatterChart>
      <c:valAx>
        <c:axId val="497312888"/>
        <c:scaling>
          <c:orientation val="minMax"/>
          <c:max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47386106318719656"/>
              <c:y val="0.9023005877413937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no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3280"/>
        <c:crosses val="autoZero"/>
        <c:crossBetween val="midCat"/>
        <c:majorUnit val="10"/>
      </c:valAx>
      <c:valAx>
        <c:axId val="49731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Coral HLS and Relative Sea Level, m</a:t>
                </a:r>
              </a:p>
            </c:rich>
          </c:tx>
          <c:layout>
            <c:manualLayout>
              <c:xMode val="edge"/>
              <c:yMode val="edge"/>
              <c:x val="1.2275626456566708E-2"/>
              <c:y val="0.2135279689535029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2888"/>
        <c:crosses val="autoZero"/>
        <c:crossBetween val="midCat"/>
        <c:majorUnit val="0.2"/>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12RAR-A Elev. Rel to 2012 HLS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4586199569973705E-2"/>
          <c:y val="0.17035068533100028"/>
          <c:w val="0.94235073474932085"/>
          <c:h val="0.63292468649752109"/>
        </c:manualLayout>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[9]Sheet1!$A$2:$A$23</c:f>
              <c:numCache>
                <c:formatCode>General</c:formatCode>
                <c:ptCount val="22"/>
                <c:pt idx="0">
                  <c:v>2012.5</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numCache>
            </c:numRef>
          </c:xVal>
          <c:yVal>
            <c:numRef>
              <c:f>[9]Sheet1!$E$2:$E$23</c:f>
              <c:numCache>
                <c:formatCode>General</c:formatCode>
                <c:ptCount val="22"/>
                <c:pt idx="0">
                  <c:v>0</c:v>
                </c:pt>
                <c:pt idx="1">
                  <c:v>0</c:v>
                </c:pt>
                <c:pt idx="2">
                  <c:v>0</c:v>
                </c:pt>
                <c:pt idx="3">
                  <c:v>3.9999999999999862E-3</c:v>
                </c:pt>
                <c:pt idx="4">
                  <c:v>0.05</c:v>
                </c:pt>
                <c:pt idx="5">
                  <c:v>0.05</c:v>
                </c:pt>
                <c:pt idx="6">
                  <c:v>9.1999999999999998E-2</c:v>
                </c:pt>
                <c:pt idx="7">
                  <c:v>8.5000000000000006E-2</c:v>
                </c:pt>
                <c:pt idx="8">
                  <c:v>0.08</c:v>
                </c:pt>
                <c:pt idx="9">
                  <c:v>7.0000000000000007E-2</c:v>
                </c:pt>
                <c:pt idx="10">
                  <c:v>0.06</c:v>
                </c:pt>
                <c:pt idx="11">
                  <c:v>0.05</c:v>
                </c:pt>
                <c:pt idx="12">
                  <c:v>0.17</c:v>
                </c:pt>
                <c:pt idx="13">
                  <c:v>0.16200000000000001</c:v>
                </c:pt>
                <c:pt idx="14">
                  <c:v>0.154</c:v>
                </c:pt>
                <c:pt idx="15">
                  <c:v>0.14599999999999999</c:v>
                </c:pt>
                <c:pt idx="16">
                  <c:v>0.13800000000000001</c:v>
                </c:pt>
                <c:pt idx="17">
                  <c:v>0.13</c:v>
                </c:pt>
                <c:pt idx="18">
                  <c:v>0.122</c:v>
                </c:pt>
                <c:pt idx="19">
                  <c:v>0.114</c:v>
                </c:pt>
                <c:pt idx="20">
                  <c:v>0.106</c:v>
                </c:pt>
                <c:pt idx="21">
                  <c:v>9.8000000000000004E-2</c:v>
                </c:pt>
              </c:numCache>
            </c:numRef>
          </c:yVal>
          <c:smooth val="0"/>
          <c:extLst>
            <c:ext xmlns:c16="http://schemas.microsoft.com/office/drawing/2014/chart" uri="{C3380CC4-5D6E-409C-BE32-E72D297353CC}">
              <c16:uniqueId val="{00000000-EFF7-406E-8C29-F1DE55099A5E}"/>
            </c:ext>
          </c:extLst>
        </c:ser>
        <c:ser>
          <c:idx val="0"/>
          <c:order val="1"/>
          <c:tx>
            <c:strRef>
              <c:f>'12RAR'!$D$2</c:f>
              <c:strCache>
                <c:ptCount val="1"/>
                <c:pt idx="0">
                  <c:v>Rel HLS</c:v>
                </c:pt>
              </c:strCache>
            </c:strRef>
          </c:tx>
          <c:spPr>
            <a:ln w="31750" cap="rnd">
              <a:solidFill>
                <a:schemeClr val="accent1"/>
              </a:solidFill>
              <a:round/>
            </a:ln>
            <a:effectLst/>
          </c:spPr>
          <c:marker>
            <c:symbol val="circle"/>
            <c:size val="2"/>
            <c:spPr>
              <a:solidFill>
                <a:schemeClr val="accent1"/>
              </a:solidFill>
              <a:ln w="9525">
                <a:solidFill>
                  <a:schemeClr val="accent1"/>
                </a:solidFill>
              </a:ln>
              <a:effectLst/>
            </c:spPr>
          </c:marker>
          <c:dPt>
            <c:idx val="6"/>
            <c:marker>
              <c:symbol val="circle"/>
              <c:size val="2"/>
              <c:spPr>
                <a:solidFill>
                  <a:schemeClr val="accent1"/>
                </a:solidFill>
                <a:ln w="22225">
                  <a:solidFill>
                    <a:schemeClr val="accent1"/>
                  </a:solidFill>
                </a:ln>
                <a:effectLst/>
              </c:spPr>
            </c:marker>
            <c:bubble3D val="0"/>
            <c:extLst>
              <c:ext xmlns:c16="http://schemas.microsoft.com/office/drawing/2014/chart" uri="{C3380CC4-5D6E-409C-BE32-E72D297353CC}">
                <c16:uniqueId val="{00000001-EFF7-406E-8C29-F1DE55099A5E}"/>
              </c:ext>
            </c:extLst>
          </c:dPt>
          <c:xVal>
            <c:numRef>
              <c:f>'12RAR'!$A$3:$A$87</c:f>
              <c:numCache>
                <c:formatCode>General</c:formatCode>
                <c:ptCount val="8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numCache>
            </c:numRef>
          </c:xVal>
          <c:yVal>
            <c:numRef>
              <c:f>'12RAR'!$F$3:$F$87</c:f>
              <c:numCache>
                <c:formatCode>General</c:formatCode>
                <c:ptCount val="85"/>
                <c:pt idx="0">
                  <c:v>0</c:v>
                </c:pt>
                <c:pt idx="1">
                  <c:v>-0.01</c:v>
                </c:pt>
                <c:pt idx="2">
                  <c:v>-1.7500000000000002E-2</c:v>
                </c:pt>
                <c:pt idx="3">
                  <c:v>-0.02</c:v>
                </c:pt>
                <c:pt idx="4">
                  <c:v>-0.02</c:v>
                </c:pt>
                <c:pt idx="5">
                  <c:v>-1.4999999999999999E-2</c:v>
                </c:pt>
                <c:pt idx="6">
                  <c:v>8.8000000000000009E-2</c:v>
                </c:pt>
                <c:pt idx="7">
                  <c:v>9.4E-2</c:v>
                </c:pt>
                <c:pt idx="8">
                  <c:v>8.8000000000000009E-2</c:v>
                </c:pt>
                <c:pt idx="9">
                  <c:v>8.5000000000000006E-2</c:v>
                </c:pt>
                <c:pt idx="10">
                  <c:v>0.08</c:v>
                </c:pt>
                <c:pt idx="11">
                  <c:v>7.2000000000000008E-2</c:v>
                </c:pt>
                <c:pt idx="12">
                  <c:v>7.0000000000000007E-2</c:v>
                </c:pt>
                <c:pt idx="13">
                  <c:v>6.5000000000000002E-2</c:v>
                </c:pt>
                <c:pt idx="14">
                  <c:v>5.5999999999999994E-2</c:v>
                </c:pt>
                <c:pt idx="15">
                  <c:v>0.05</c:v>
                </c:pt>
                <c:pt idx="16">
                  <c:v>4.5999999999999999E-2</c:v>
                </c:pt>
                <c:pt idx="17">
                  <c:v>3.8000000000000006E-2</c:v>
                </c:pt>
                <c:pt idx="18">
                  <c:v>3.1999999999999994E-2</c:v>
                </c:pt>
                <c:pt idx="19">
                  <c:v>2.4000000000000004E-2</c:v>
                </c:pt>
                <c:pt idx="20">
                  <c:v>1.6999999999999994E-2</c:v>
                </c:pt>
                <c:pt idx="21">
                  <c:v>0.01</c:v>
                </c:pt>
                <c:pt idx="22">
                  <c:v>1.9999999999999931E-3</c:v>
                </c:pt>
                <c:pt idx="23">
                  <c:v>-6.9999999999999932E-3</c:v>
                </c:pt>
                <c:pt idx="24">
                  <c:v>-1.1999999999999993E-2</c:v>
                </c:pt>
                <c:pt idx="25">
                  <c:v>-1.6999999999999994E-2</c:v>
                </c:pt>
                <c:pt idx="26">
                  <c:v>-2.3000000000000007E-2</c:v>
                </c:pt>
                <c:pt idx="27">
                  <c:v>-0.03</c:v>
                </c:pt>
                <c:pt idx="28">
                  <c:v>-3.8000000000000006E-2</c:v>
                </c:pt>
                <c:pt idx="29">
                  <c:v>-0.05</c:v>
                </c:pt>
                <c:pt idx="30">
                  <c:v>-0.06</c:v>
                </c:pt>
                <c:pt idx="31">
                  <c:v>-7.4999999999999997E-2</c:v>
                </c:pt>
                <c:pt idx="32">
                  <c:v>-8.5000000000000006E-2</c:v>
                </c:pt>
                <c:pt idx="33">
                  <c:v>-9.1000000000000011E-2</c:v>
                </c:pt>
                <c:pt idx="34">
                  <c:v>-0.10100000000000002</c:v>
                </c:pt>
                <c:pt idx="35">
                  <c:v>-0.11399999999999999</c:v>
                </c:pt>
                <c:pt idx="36">
                  <c:v>-0.126</c:v>
                </c:pt>
                <c:pt idx="37">
                  <c:v>-0.13699999999999998</c:v>
                </c:pt>
                <c:pt idx="38">
                  <c:v>-0.14399999999999999</c:v>
                </c:pt>
                <c:pt idx="39">
                  <c:v>-0.152</c:v>
                </c:pt>
                <c:pt idx="40">
                  <c:v>-0.161</c:v>
                </c:pt>
                <c:pt idx="41">
                  <c:v>-0.17199999999999999</c:v>
                </c:pt>
                <c:pt idx="42">
                  <c:v>-0.18100000000000002</c:v>
                </c:pt>
                <c:pt idx="43">
                  <c:v>-0.18799999999999997</c:v>
                </c:pt>
                <c:pt idx="44">
                  <c:v>-0.19799999999999998</c:v>
                </c:pt>
                <c:pt idx="45">
                  <c:v>-0.20600000000000002</c:v>
                </c:pt>
                <c:pt idx="46">
                  <c:v>-0.21100000000000002</c:v>
                </c:pt>
                <c:pt idx="47">
                  <c:v>6.2E-2</c:v>
                </c:pt>
                <c:pt idx="48">
                  <c:v>5.5E-2</c:v>
                </c:pt>
                <c:pt idx="49">
                  <c:v>0.05</c:v>
                </c:pt>
                <c:pt idx="50">
                  <c:v>4.300000000000001E-2</c:v>
                </c:pt>
                <c:pt idx="51">
                  <c:v>3.5000000000000003E-2</c:v>
                </c:pt>
                <c:pt idx="52">
                  <c:v>2.9000000000000005E-2</c:v>
                </c:pt>
                <c:pt idx="53">
                  <c:v>2.0999999999999998E-2</c:v>
                </c:pt>
                <c:pt idx="54">
                  <c:v>1.0999999999999996E-2</c:v>
                </c:pt>
                <c:pt idx="55">
                  <c:v>-9.9999999999999655E-4</c:v>
                </c:pt>
                <c:pt idx="56">
                  <c:v>-1.0999999999999996E-2</c:v>
                </c:pt>
                <c:pt idx="57">
                  <c:v>-2.1000000000000015E-2</c:v>
                </c:pt>
                <c:pt idx="58">
                  <c:v>-2.8000000000000008E-2</c:v>
                </c:pt>
                <c:pt idx="59">
                  <c:v>-3.8999999999999986E-2</c:v>
                </c:pt>
                <c:pt idx="60">
                  <c:v>-4.8000000000000008E-2</c:v>
                </c:pt>
                <c:pt idx="61">
                  <c:v>-5.6999999999999995E-2</c:v>
                </c:pt>
                <c:pt idx="62">
                  <c:v>-6.8000000000000005E-2</c:v>
                </c:pt>
                <c:pt idx="63">
                  <c:v>-8.1000000000000016E-2</c:v>
                </c:pt>
                <c:pt idx="64">
                  <c:v>-0.09</c:v>
                </c:pt>
                <c:pt idx="65">
                  <c:v>-0.1</c:v>
                </c:pt>
                <c:pt idx="66">
                  <c:v>-0.11</c:v>
                </c:pt>
                <c:pt idx="67">
                  <c:v>-0.12</c:v>
                </c:pt>
                <c:pt idx="68">
                  <c:v>-0.127</c:v>
                </c:pt>
                <c:pt idx="69">
                  <c:v>-0.13200000000000001</c:v>
                </c:pt>
                <c:pt idx="70">
                  <c:v>-0.14000000000000001</c:v>
                </c:pt>
                <c:pt idx="71">
                  <c:v>-0.15</c:v>
                </c:pt>
                <c:pt idx="72">
                  <c:v>-0.16699999999999998</c:v>
                </c:pt>
                <c:pt idx="73">
                  <c:v>-0.17600000000000002</c:v>
                </c:pt>
                <c:pt idx="74">
                  <c:v>-0.185</c:v>
                </c:pt>
                <c:pt idx="75">
                  <c:v>-0.19299999999999998</c:v>
                </c:pt>
                <c:pt idx="76">
                  <c:v>-0.20799999999999996</c:v>
                </c:pt>
                <c:pt idx="77">
                  <c:v>-0.22399999999999998</c:v>
                </c:pt>
                <c:pt idx="78">
                  <c:v>-0.23499999999999999</c:v>
                </c:pt>
                <c:pt idx="79">
                  <c:v>-0.24600000000000002</c:v>
                </c:pt>
                <c:pt idx="80">
                  <c:v>-0.26</c:v>
                </c:pt>
                <c:pt idx="81">
                  <c:v>-0.27299999999999996</c:v>
                </c:pt>
                <c:pt idx="82">
                  <c:v>-0.28499999999999998</c:v>
                </c:pt>
                <c:pt idx="83">
                  <c:v>-0.29299999999999998</c:v>
                </c:pt>
                <c:pt idx="84">
                  <c:v>-0.3</c:v>
                </c:pt>
              </c:numCache>
            </c:numRef>
          </c:yVal>
          <c:smooth val="0"/>
          <c:extLst>
            <c:ext xmlns:c16="http://schemas.microsoft.com/office/drawing/2014/chart" uri="{C3380CC4-5D6E-409C-BE32-E72D297353CC}">
              <c16:uniqueId val="{00000002-EFF7-406E-8C29-F1DE55099A5E}"/>
            </c:ext>
          </c:extLst>
        </c:ser>
        <c:dLbls>
          <c:showLegendKey val="0"/>
          <c:showVal val="0"/>
          <c:showCatName val="0"/>
          <c:showSerName val="0"/>
          <c:showPercent val="0"/>
          <c:showBubbleSize val="0"/>
        </c:dLbls>
        <c:axId val="497314064"/>
        <c:axId val="497314456"/>
      </c:scatterChart>
      <c:valAx>
        <c:axId val="497314064"/>
        <c:scaling>
          <c:orientation val="minMax"/>
          <c:max val="2014"/>
          <c:min val="192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4456"/>
        <c:crossesAt val="50"/>
        <c:crossBetween val="midCat"/>
        <c:majorUnit val="10"/>
      </c:valAx>
      <c:valAx>
        <c:axId val="49731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4064"/>
        <c:crosses val="autoZero"/>
        <c:crossBetween val="midCat"/>
        <c:majorUnit val="0.2"/>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13PIN-O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9700037495316"/>
          <c:y val="0.1222918489355497"/>
          <c:w val="0.84286014248218977"/>
          <c:h val="0.62891300749568468"/>
        </c:manualLayout>
      </c:layout>
      <c:scatterChart>
        <c:scatterStyle val="lineMarker"/>
        <c:varyColors val="0"/>
        <c:ser>
          <c:idx val="0"/>
          <c:order val="0"/>
          <c:spPr>
            <a:ln w="19050" cap="rnd">
              <a:solidFill>
                <a:schemeClr val="accent1"/>
              </a:solidFill>
              <a:round/>
            </a:ln>
            <a:effectLst/>
          </c:spPr>
          <c:marker>
            <c:symbol val="circle"/>
            <c:size val="2"/>
            <c:spPr>
              <a:solidFill>
                <a:schemeClr val="accent1"/>
              </a:solidFill>
              <a:ln w="9525">
                <a:solidFill>
                  <a:schemeClr val="accent1"/>
                </a:solidFill>
              </a:ln>
              <a:effectLst/>
            </c:spPr>
          </c:marker>
          <c:xVal>
            <c:numRef>
              <c:f>'13PIN_02012.8'!$A$2:$A$138</c:f>
              <c:numCache>
                <c:formatCode>General</c:formatCode>
                <c:ptCount val="137"/>
                <c:pt idx="0">
                  <c:v>2015</c:v>
                </c:pt>
                <c:pt idx="1">
                  <c:v>2014</c:v>
                </c:pt>
                <c:pt idx="2">
                  <c:v>2013</c:v>
                </c:pt>
                <c:pt idx="3">
                  <c:v>2012</c:v>
                </c:pt>
                <c:pt idx="4">
                  <c:v>2011</c:v>
                </c:pt>
                <c:pt idx="5">
                  <c:v>2010</c:v>
                </c:pt>
                <c:pt idx="6">
                  <c:v>2009</c:v>
                </c:pt>
                <c:pt idx="7">
                  <c:v>2008</c:v>
                </c:pt>
                <c:pt idx="8">
                  <c:v>2007</c:v>
                </c:pt>
                <c:pt idx="9">
                  <c:v>2006</c:v>
                </c:pt>
                <c:pt idx="10">
                  <c:v>2005</c:v>
                </c:pt>
                <c:pt idx="11">
                  <c:v>2004</c:v>
                </c:pt>
                <c:pt idx="12">
                  <c:v>2003</c:v>
                </c:pt>
                <c:pt idx="13">
                  <c:v>2002</c:v>
                </c:pt>
                <c:pt idx="14">
                  <c:v>2001</c:v>
                </c:pt>
                <c:pt idx="15">
                  <c:v>2000</c:v>
                </c:pt>
                <c:pt idx="16">
                  <c:v>1999</c:v>
                </c:pt>
                <c:pt idx="17">
                  <c:v>1998</c:v>
                </c:pt>
                <c:pt idx="18">
                  <c:v>1997</c:v>
                </c:pt>
                <c:pt idx="19">
                  <c:v>1996</c:v>
                </c:pt>
                <c:pt idx="20">
                  <c:v>1995</c:v>
                </c:pt>
                <c:pt idx="21">
                  <c:v>1994</c:v>
                </c:pt>
                <c:pt idx="22">
                  <c:v>1993</c:v>
                </c:pt>
                <c:pt idx="23">
                  <c:v>1992</c:v>
                </c:pt>
                <c:pt idx="24">
                  <c:v>1991</c:v>
                </c:pt>
                <c:pt idx="25">
                  <c:v>1990</c:v>
                </c:pt>
                <c:pt idx="26">
                  <c:v>1989</c:v>
                </c:pt>
                <c:pt idx="27">
                  <c:v>1988</c:v>
                </c:pt>
                <c:pt idx="28">
                  <c:v>1987</c:v>
                </c:pt>
                <c:pt idx="29">
                  <c:v>1986</c:v>
                </c:pt>
                <c:pt idx="30">
                  <c:v>1985</c:v>
                </c:pt>
                <c:pt idx="31">
                  <c:v>1984</c:v>
                </c:pt>
                <c:pt idx="32">
                  <c:v>1983</c:v>
                </c:pt>
                <c:pt idx="33">
                  <c:v>1982</c:v>
                </c:pt>
                <c:pt idx="34">
                  <c:v>1981</c:v>
                </c:pt>
                <c:pt idx="35">
                  <c:v>1980</c:v>
                </c:pt>
                <c:pt idx="36">
                  <c:v>1979</c:v>
                </c:pt>
                <c:pt idx="37">
                  <c:v>1978</c:v>
                </c:pt>
                <c:pt idx="38">
                  <c:v>1977</c:v>
                </c:pt>
                <c:pt idx="39">
                  <c:v>1976</c:v>
                </c:pt>
                <c:pt idx="40">
                  <c:v>1975</c:v>
                </c:pt>
                <c:pt idx="41">
                  <c:v>1974</c:v>
                </c:pt>
                <c:pt idx="42">
                  <c:v>1973</c:v>
                </c:pt>
                <c:pt idx="43">
                  <c:v>1972</c:v>
                </c:pt>
                <c:pt idx="44">
                  <c:v>1971</c:v>
                </c:pt>
                <c:pt idx="45">
                  <c:v>1970</c:v>
                </c:pt>
                <c:pt idx="46">
                  <c:v>1969</c:v>
                </c:pt>
                <c:pt idx="47">
                  <c:v>1968</c:v>
                </c:pt>
                <c:pt idx="48">
                  <c:v>1967</c:v>
                </c:pt>
                <c:pt idx="49">
                  <c:v>1966</c:v>
                </c:pt>
                <c:pt idx="50">
                  <c:v>1965</c:v>
                </c:pt>
                <c:pt idx="51">
                  <c:v>1964</c:v>
                </c:pt>
                <c:pt idx="52">
                  <c:v>1963</c:v>
                </c:pt>
                <c:pt idx="53">
                  <c:v>1962</c:v>
                </c:pt>
                <c:pt idx="54">
                  <c:v>1961</c:v>
                </c:pt>
                <c:pt idx="55">
                  <c:v>1960</c:v>
                </c:pt>
                <c:pt idx="56">
                  <c:v>1959</c:v>
                </c:pt>
                <c:pt idx="57">
                  <c:v>1958</c:v>
                </c:pt>
                <c:pt idx="58">
                  <c:v>1957</c:v>
                </c:pt>
                <c:pt idx="59">
                  <c:v>1956</c:v>
                </c:pt>
                <c:pt idx="60">
                  <c:v>1955</c:v>
                </c:pt>
                <c:pt idx="61">
                  <c:v>1954</c:v>
                </c:pt>
                <c:pt idx="62">
                  <c:v>1953</c:v>
                </c:pt>
                <c:pt idx="63">
                  <c:v>1952</c:v>
                </c:pt>
                <c:pt idx="64">
                  <c:v>1951</c:v>
                </c:pt>
                <c:pt idx="65">
                  <c:v>1950</c:v>
                </c:pt>
                <c:pt idx="66">
                  <c:v>1949</c:v>
                </c:pt>
                <c:pt idx="67">
                  <c:v>1948</c:v>
                </c:pt>
                <c:pt idx="68">
                  <c:v>1947</c:v>
                </c:pt>
                <c:pt idx="69">
                  <c:v>1946</c:v>
                </c:pt>
                <c:pt idx="70">
                  <c:v>1945</c:v>
                </c:pt>
                <c:pt idx="71">
                  <c:v>1944</c:v>
                </c:pt>
                <c:pt idx="72">
                  <c:v>1943</c:v>
                </c:pt>
                <c:pt idx="73">
                  <c:v>1942</c:v>
                </c:pt>
                <c:pt idx="74">
                  <c:v>1941</c:v>
                </c:pt>
                <c:pt idx="75">
                  <c:v>1940</c:v>
                </c:pt>
                <c:pt idx="76">
                  <c:v>1939</c:v>
                </c:pt>
                <c:pt idx="77">
                  <c:v>1938</c:v>
                </c:pt>
                <c:pt idx="78">
                  <c:v>1937</c:v>
                </c:pt>
                <c:pt idx="79">
                  <c:v>1936</c:v>
                </c:pt>
                <c:pt idx="80">
                  <c:v>1935</c:v>
                </c:pt>
                <c:pt idx="81">
                  <c:v>1934</c:v>
                </c:pt>
                <c:pt idx="82">
                  <c:v>1933</c:v>
                </c:pt>
                <c:pt idx="83">
                  <c:v>1932</c:v>
                </c:pt>
                <c:pt idx="84">
                  <c:v>1931</c:v>
                </c:pt>
                <c:pt idx="85">
                  <c:v>1930</c:v>
                </c:pt>
                <c:pt idx="86">
                  <c:v>1929</c:v>
                </c:pt>
                <c:pt idx="87">
                  <c:v>1928</c:v>
                </c:pt>
                <c:pt idx="88">
                  <c:v>1927</c:v>
                </c:pt>
                <c:pt idx="89">
                  <c:v>1926</c:v>
                </c:pt>
                <c:pt idx="90">
                  <c:v>1925</c:v>
                </c:pt>
                <c:pt idx="91">
                  <c:v>1924</c:v>
                </c:pt>
                <c:pt idx="92">
                  <c:v>1923</c:v>
                </c:pt>
                <c:pt idx="93">
                  <c:v>1922</c:v>
                </c:pt>
                <c:pt idx="94">
                  <c:v>1921</c:v>
                </c:pt>
                <c:pt idx="95">
                  <c:v>1920</c:v>
                </c:pt>
                <c:pt idx="96">
                  <c:v>1919</c:v>
                </c:pt>
                <c:pt idx="97">
                  <c:v>1918</c:v>
                </c:pt>
                <c:pt idx="98">
                  <c:v>1917</c:v>
                </c:pt>
                <c:pt idx="99">
                  <c:v>1916</c:v>
                </c:pt>
                <c:pt idx="100">
                  <c:v>1915</c:v>
                </c:pt>
                <c:pt idx="101">
                  <c:v>1914</c:v>
                </c:pt>
                <c:pt idx="102">
                  <c:v>1913</c:v>
                </c:pt>
                <c:pt idx="103">
                  <c:v>1912</c:v>
                </c:pt>
                <c:pt idx="104">
                  <c:v>1911</c:v>
                </c:pt>
                <c:pt idx="105">
                  <c:v>1910</c:v>
                </c:pt>
                <c:pt idx="106">
                  <c:v>1909</c:v>
                </c:pt>
                <c:pt idx="107">
                  <c:v>1908</c:v>
                </c:pt>
                <c:pt idx="108">
                  <c:v>1907</c:v>
                </c:pt>
                <c:pt idx="109">
                  <c:v>1906</c:v>
                </c:pt>
                <c:pt idx="110">
                  <c:v>1905</c:v>
                </c:pt>
                <c:pt idx="111">
                  <c:v>1904</c:v>
                </c:pt>
                <c:pt idx="112">
                  <c:v>1903</c:v>
                </c:pt>
                <c:pt idx="113">
                  <c:v>1902</c:v>
                </c:pt>
                <c:pt idx="114">
                  <c:v>1901</c:v>
                </c:pt>
                <c:pt idx="115">
                  <c:v>1900</c:v>
                </c:pt>
                <c:pt idx="116">
                  <c:v>1899</c:v>
                </c:pt>
                <c:pt idx="117">
                  <c:v>1898</c:v>
                </c:pt>
                <c:pt idx="118">
                  <c:v>1897</c:v>
                </c:pt>
                <c:pt idx="119">
                  <c:v>1896</c:v>
                </c:pt>
                <c:pt idx="120">
                  <c:v>1895</c:v>
                </c:pt>
                <c:pt idx="121">
                  <c:v>1894</c:v>
                </c:pt>
                <c:pt idx="122">
                  <c:v>1893</c:v>
                </c:pt>
                <c:pt idx="123">
                  <c:v>1892</c:v>
                </c:pt>
                <c:pt idx="124">
                  <c:v>1891</c:v>
                </c:pt>
                <c:pt idx="125">
                  <c:v>1890</c:v>
                </c:pt>
                <c:pt idx="126">
                  <c:v>1889</c:v>
                </c:pt>
                <c:pt idx="127">
                  <c:v>1888</c:v>
                </c:pt>
                <c:pt idx="128">
                  <c:v>1887</c:v>
                </c:pt>
                <c:pt idx="129">
                  <c:v>1886</c:v>
                </c:pt>
                <c:pt idx="130">
                  <c:v>1885</c:v>
                </c:pt>
                <c:pt idx="131">
                  <c:v>1884</c:v>
                </c:pt>
                <c:pt idx="132">
                  <c:v>1883</c:v>
                </c:pt>
                <c:pt idx="133">
                  <c:v>1882</c:v>
                </c:pt>
                <c:pt idx="134">
                  <c:v>1881</c:v>
                </c:pt>
                <c:pt idx="135">
                  <c:v>1880</c:v>
                </c:pt>
                <c:pt idx="136">
                  <c:v>1879</c:v>
                </c:pt>
              </c:numCache>
            </c:numRef>
          </c:xVal>
          <c:yVal>
            <c:numRef>
              <c:f>'13PIN_02012.8'!$E$2:$E$138</c:f>
              <c:numCache>
                <c:formatCode>General</c:formatCode>
                <c:ptCount val="137"/>
                <c:pt idx="0">
                  <c:v>0</c:v>
                </c:pt>
                <c:pt idx="1">
                  <c:v>0</c:v>
                </c:pt>
                <c:pt idx="2">
                  <c:v>0</c:v>
                </c:pt>
                <c:pt idx="3">
                  <c:v>0</c:v>
                </c:pt>
                <c:pt idx="4">
                  <c:v>0</c:v>
                </c:pt>
                <c:pt idx="5">
                  <c:v>0</c:v>
                </c:pt>
                <c:pt idx="6">
                  <c:v>0</c:v>
                </c:pt>
                <c:pt idx="7">
                  <c:v>0</c:v>
                </c:pt>
                <c:pt idx="8">
                  <c:v>0</c:v>
                </c:pt>
                <c:pt idx="9">
                  <c:v>1</c:v>
                </c:pt>
                <c:pt idx="10">
                  <c:v>0.98899999999999999</c:v>
                </c:pt>
                <c:pt idx="11">
                  <c:v>0.97799999999999998</c:v>
                </c:pt>
                <c:pt idx="12">
                  <c:v>0.96699999999999997</c:v>
                </c:pt>
                <c:pt idx="13">
                  <c:v>0.95599999999999996</c:v>
                </c:pt>
                <c:pt idx="14">
                  <c:v>0.94499999999999995</c:v>
                </c:pt>
                <c:pt idx="15">
                  <c:v>0.93399999999999994</c:v>
                </c:pt>
                <c:pt idx="16">
                  <c:v>0.92299999999999993</c:v>
                </c:pt>
                <c:pt idx="17">
                  <c:v>0.91199999999999992</c:v>
                </c:pt>
                <c:pt idx="18">
                  <c:v>0.90099999999999991</c:v>
                </c:pt>
                <c:pt idx="19">
                  <c:v>0.8899999999999999</c:v>
                </c:pt>
                <c:pt idx="20">
                  <c:v>0.87899999999999989</c:v>
                </c:pt>
                <c:pt idx="21">
                  <c:v>0.86799999999999988</c:v>
                </c:pt>
                <c:pt idx="22">
                  <c:v>0.85699999999999987</c:v>
                </c:pt>
                <c:pt idx="23">
                  <c:v>0.84599999999999986</c:v>
                </c:pt>
                <c:pt idx="24">
                  <c:v>0.83499999999999985</c:v>
                </c:pt>
                <c:pt idx="25">
                  <c:v>0.82399999999999984</c:v>
                </c:pt>
                <c:pt idx="26">
                  <c:v>0.81299999999999983</c:v>
                </c:pt>
                <c:pt idx="27">
                  <c:v>0.80199999999999982</c:v>
                </c:pt>
                <c:pt idx="28">
                  <c:v>0.79099999999999981</c:v>
                </c:pt>
                <c:pt idx="29">
                  <c:v>0.7799999999999998</c:v>
                </c:pt>
                <c:pt idx="30">
                  <c:v>0.76899999999999979</c:v>
                </c:pt>
                <c:pt idx="31">
                  <c:v>0.75799999999999979</c:v>
                </c:pt>
                <c:pt idx="32">
                  <c:v>0.74699999999999978</c:v>
                </c:pt>
                <c:pt idx="33">
                  <c:v>0.73599999999999977</c:v>
                </c:pt>
                <c:pt idx="34">
                  <c:v>0.72499999999999976</c:v>
                </c:pt>
                <c:pt idx="35">
                  <c:v>0.71399999999999975</c:v>
                </c:pt>
                <c:pt idx="36">
                  <c:v>0.70299999999999974</c:v>
                </c:pt>
                <c:pt idx="37">
                  <c:v>0.69199999999999973</c:v>
                </c:pt>
                <c:pt idx="38">
                  <c:v>0.68099999999999972</c:v>
                </c:pt>
                <c:pt idx="39">
                  <c:v>0.66999999999999971</c:v>
                </c:pt>
                <c:pt idx="40">
                  <c:v>0.6589999999999997</c:v>
                </c:pt>
                <c:pt idx="41">
                  <c:v>0.64799999999999969</c:v>
                </c:pt>
                <c:pt idx="42">
                  <c:v>0.63699999999999968</c:v>
                </c:pt>
                <c:pt idx="43">
                  <c:v>0.62599999999999967</c:v>
                </c:pt>
                <c:pt idx="44">
                  <c:v>0.61499999999999966</c:v>
                </c:pt>
                <c:pt idx="45">
                  <c:v>0.60399999999999965</c:v>
                </c:pt>
                <c:pt idx="46">
                  <c:v>0.59299999999999964</c:v>
                </c:pt>
                <c:pt idx="47">
                  <c:v>0.58199999999999963</c:v>
                </c:pt>
                <c:pt idx="48">
                  <c:v>0.57099999999999962</c:v>
                </c:pt>
                <c:pt idx="49">
                  <c:v>0.55999999999999961</c:v>
                </c:pt>
                <c:pt idx="50">
                  <c:v>0.5489999999999996</c:v>
                </c:pt>
                <c:pt idx="51">
                  <c:v>0.53799999999999959</c:v>
                </c:pt>
                <c:pt idx="52">
                  <c:v>0.52699999999999958</c:v>
                </c:pt>
                <c:pt idx="53">
                  <c:v>0.51599999999999957</c:v>
                </c:pt>
                <c:pt idx="54">
                  <c:v>0.50499999999999956</c:v>
                </c:pt>
                <c:pt idx="55">
                  <c:v>0.49399999999999955</c:v>
                </c:pt>
                <c:pt idx="56">
                  <c:v>0.48299999999999954</c:v>
                </c:pt>
                <c:pt idx="57">
                  <c:v>0.47199999999999953</c:v>
                </c:pt>
                <c:pt idx="58">
                  <c:v>0.46099999999999952</c:v>
                </c:pt>
                <c:pt idx="59">
                  <c:v>0.44999999999999951</c:v>
                </c:pt>
                <c:pt idx="60">
                  <c:v>0.4389999999999995</c:v>
                </c:pt>
                <c:pt idx="61">
                  <c:v>0.42799999999999949</c:v>
                </c:pt>
                <c:pt idx="62">
                  <c:v>0.41699999999999948</c:v>
                </c:pt>
                <c:pt idx="63">
                  <c:v>0.40599999999999947</c:v>
                </c:pt>
                <c:pt idx="64">
                  <c:v>0.39499999999999946</c:v>
                </c:pt>
                <c:pt idx="65">
                  <c:v>0.38399999999999945</c:v>
                </c:pt>
                <c:pt idx="66">
                  <c:v>0.37299999999999944</c:v>
                </c:pt>
                <c:pt idx="67">
                  <c:v>0.36199999999999943</c:v>
                </c:pt>
                <c:pt idx="68">
                  <c:v>0.35099999999999942</c:v>
                </c:pt>
                <c:pt idx="69">
                  <c:v>0.33999999999999941</c:v>
                </c:pt>
                <c:pt idx="70">
                  <c:v>0.3289999999999994</c:v>
                </c:pt>
                <c:pt idx="71">
                  <c:v>0.31799999999999939</c:v>
                </c:pt>
                <c:pt idx="72">
                  <c:v>0.30699999999999938</c:v>
                </c:pt>
                <c:pt idx="73">
                  <c:v>0.29599999999999937</c:v>
                </c:pt>
                <c:pt idx="74">
                  <c:v>0.28499999999999936</c:v>
                </c:pt>
                <c:pt idx="75">
                  <c:v>0.27399999999999936</c:v>
                </c:pt>
                <c:pt idx="76">
                  <c:v>0.26299999999999935</c:v>
                </c:pt>
                <c:pt idx="77">
                  <c:v>0.25199999999999934</c:v>
                </c:pt>
                <c:pt idx="78">
                  <c:v>0.24099999999999933</c:v>
                </c:pt>
                <c:pt idx="79">
                  <c:v>0.22999999999999932</c:v>
                </c:pt>
                <c:pt idx="80">
                  <c:v>0.21899999999999931</c:v>
                </c:pt>
                <c:pt idx="81">
                  <c:v>0.2079999999999993</c:v>
                </c:pt>
                <c:pt idx="82">
                  <c:v>0.19699999999999929</c:v>
                </c:pt>
                <c:pt idx="83">
                  <c:v>0.18599999999999928</c:v>
                </c:pt>
                <c:pt idx="84">
                  <c:v>0.17499999999999927</c:v>
                </c:pt>
                <c:pt idx="85">
                  <c:v>0.16399999999999926</c:v>
                </c:pt>
                <c:pt idx="86">
                  <c:v>0.15299999999999925</c:v>
                </c:pt>
                <c:pt idx="87">
                  <c:v>0.14199999999999924</c:v>
                </c:pt>
                <c:pt idx="88">
                  <c:v>0.13099999999999923</c:v>
                </c:pt>
                <c:pt idx="89">
                  <c:v>0.11999999999999923</c:v>
                </c:pt>
                <c:pt idx="90">
                  <c:v>0.10899999999999924</c:v>
                </c:pt>
                <c:pt idx="91">
                  <c:v>9.799999999999924E-2</c:v>
                </c:pt>
                <c:pt idx="92">
                  <c:v>8.6999999999999245E-2</c:v>
                </c:pt>
                <c:pt idx="93">
                  <c:v>7.5999999999999249E-2</c:v>
                </c:pt>
                <c:pt idx="94">
                  <c:v>6.4999999999999253E-2</c:v>
                </c:pt>
                <c:pt idx="95">
                  <c:v>5.3999999999999257E-2</c:v>
                </c:pt>
                <c:pt idx="96">
                  <c:v>4.2999999999999261E-2</c:v>
                </c:pt>
                <c:pt idx="97">
                  <c:v>3.1999999999999265E-2</c:v>
                </c:pt>
                <c:pt idx="98">
                  <c:v>2.0999999999999266E-2</c:v>
                </c:pt>
                <c:pt idx="99">
                  <c:v>9.9999999999992664E-3</c:v>
                </c:pt>
                <c:pt idx="100">
                  <c:v>-1.0000000000007329E-3</c:v>
                </c:pt>
                <c:pt idx="101">
                  <c:v>-1.2000000000000732E-2</c:v>
                </c:pt>
                <c:pt idx="102">
                  <c:v>-2.3000000000000732E-2</c:v>
                </c:pt>
                <c:pt idx="103">
                  <c:v>-3.4000000000000731E-2</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numCache>
            </c:numRef>
          </c:yVal>
          <c:smooth val="0"/>
          <c:extLst>
            <c:ext xmlns:c16="http://schemas.microsoft.com/office/drawing/2014/chart" uri="{C3380CC4-5D6E-409C-BE32-E72D297353CC}">
              <c16:uniqueId val="{00000000-3388-4075-B8A6-13ED44A459BB}"/>
            </c:ext>
          </c:extLst>
        </c:ser>
        <c:dLbls>
          <c:showLegendKey val="0"/>
          <c:showVal val="0"/>
          <c:showCatName val="0"/>
          <c:showSerName val="0"/>
          <c:showPercent val="0"/>
          <c:showBubbleSize val="0"/>
        </c:dLbls>
        <c:axId val="497315240"/>
        <c:axId val="497315632"/>
      </c:scatterChart>
      <c:valAx>
        <c:axId val="497315240"/>
        <c:scaling>
          <c:orientation val="minMax"/>
          <c:max val="2015"/>
          <c:min val="18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5632"/>
        <c:crosses val="autoZero"/>
        <c:crossBetween val="midCat"/>
        <c:majorUnit val="5"/>
      </c:valAx>
      <c:valAx>
        <c:axId val="49731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315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13LAL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886482939632541E-2"/>
          <c:y val="0.17171296296296296"/>
          <c:w val="0.89655796150481193"/>
          <c:h val="0.6745913531641877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'12LAL'!$Q$4:$Q$157</c:f>
              <c:numCache>
                <c:formatCode>General</c:formatCode>
                <c:ptCount val="15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numCache>
            </c:numRef>
          </c:xVal>
          <c:yVal>
            <c:numRef>
              <c:f>'12LAL'!$T$4:$T$157</c:f>
              <c:numCache>
                <c:formatCode>General</c:formatCode>
                <c:ptCount val="154"/>
                <c:pt idx="0">
                  <c:v>0.06</c:v>
                </c:pt>
                <c:pt idx="1">
                  <c:v>0.05</c:v>
                </c:pt>
                <c:pt idx="2">
                  <c:v>0.04</c:v>
                </c:pt>
                <c:pt idx="3">
                  <c:v>0.03</c:v>
                </c:pt>
                <c:pt idx="4">
                  <c:v>0.02</c:v>
                </c:pt>
                <c:pt idx="5">
                  <c:v>0.01</c:v>
                </c:pt>
                <c:pt idx="6">
                  <c:v>0</c:v>
                </c:pt>
                <c:pt idx="7">
                  <c:v>2.59</c:v>
                </c:pt>
                <c:pt idx="8">
                  <c:v>2.5779999999999998</c:v>
                </c:pt>
                <c:pt idx="9">
                  <c:v>2.5659999999999998</c:v>
                </c:pt>
                <c:pt idx="10">
                  <c:v>2.5539999999999998</c:v>
                </c:pt>
                <c:pt idx="11">
                  <c:v>2.5419999999999998</c:v>
                </c:pt>
                <c:pt idx="12">
                  <c:v>2.5299999999999998</c:v>
                </c:pt>
                <c:pt idx="13">
                  <c:v>2.5179999999999998</c:v>
                </c:pt>
                <c:pt idx="14">
                  <c:v>2.5059999999999998</c:v>
                </c:pt>
                <c:pt idx="15">
                  <c:v>2.4939999999999998</c:v>
                </c:pt>
                <c:pt idx="16">
                  <c:v>2.4819999999999998</c:v>
                </c:pt>
                <c:pt idx="17">
                  <c:v>2.4699999999999998</c:v>
                </c:pt>
                <c:pt idx="18">
                  <c:v>2.4579999999999997</c:v>
                </c:pt>
                <c:pt idx="19">
                  <c:v>2.4459999999999997</c:v>
                </c:pt>
                <c:pt idx="20">
                  <c:v>2.4339999999999997</c:v>
                </c:pt>
                <c:pt idx="21">
                  <c:v>2.4219999999999997</c:v>
                </c:pt>
                <c:pt idx="22">
                  <c:v>2.4099999999999997</c:v>
                </c:pt>
                <c:pt idx="23">
                  <c:v>2.3979999999999997</c:v>
                </c:pt>
                <c:pt idx="24">
                  <c:v>2.3859999999999997</c:v>
                </c:pt>
                <c:pt idx="25">
                  <c:v>2.3739999999999997</c:v>
                </c:pt>
                <c:pt idx="26">
                  <c:v>2.3619999999999997</c:v>
                </c:pt>
                <c:pt idx="27">
                  <c:v>2.3499999999999996</c:v>
                </c:pt>
                <c:pt idx="28">
                  <c:v>2.3379999999999996</c:v>
                </c:pt>
                <c:pt idx="29">
                  <c:v>2.3259999999999996</c:v>
                </c:pt>
                <c:pt idx="30">
                  <c:v>2.3139999999999996</c:v>
                </c:pt>
                <c:pt idx="31">
                  <c:v>2.3019999999999996</c:v>
                </c:pt>
                <c:pt idx="32">
                  <c:v>2.2899999999999996</c:v>
                </c:pt>
                <c:pt idx="33">
                  <c:v>2.2779999999999996</c:v>
                </c:pt>
                <c:pt idx="34">
                  <c:v>2.2659999999999996</c:v>
                </c:pt>
                <c:pt idx="35">
                  <c:v>2.2539999999999996</c:v>
                </c:pt>
                <c:pt idx="36">
                  <c:v>2.2419999999999995</c:v>
                </c:pt>
                <c:pt idx="37">
                  <c:v>2.2299999999999995</c:v>
                </c:pt>
                <c:pt idx="38">
                  <c:v>2.2179999999999995</c:v>
                </c:pt>
                <c:pt idx="39">
                  <c:v>2.2059999999999995</c:v>
                </c:pt>
                <c:pt idx="40">
                  <c:v>2.1939999999999995</c:v>
                </c:pt>
                <c:pt idx="41">
                  <c:v>2.1819999999999995</c:v>
                </c:pt>
                <c:pt idx="42">
                  <c:v>2.1699999999999995</c:v>
                </c:pt>
                <c:pt idx="43">
                  <c:v>2.1579999999999995</c:v>
                </c:pt>
                <c:pt idx="44">
                  <c:v>2.1459999999999995</c:v>
                </c:pt>
                <c:pt idx="45">
                  <c:v>2.1339999999999995</c:v>
                </c:pt>
                <c:pt idx="46">
                  <c:v>2.1219999999999994</c:v>
                </c:pt>
                <c:pt idx="47">
                  <c:v>2.1099999999999994</c:v>
                </c:pt>
                <c:pt idx="48">
                  <c:v>2.0979999999999994</c:v>
                </c:pt>
                <c:pt idx="49">
                  <c:v>2.0859999999999994</c:v>
                </c:pt>
                <c:pt idx="50">
                  <c:v>2.0739999999999994</c:v>
                </c:pt>
                <c:pt idx="51">
                  <c:v>2.0619999999999994</c:v>
                </c:pt>
                <c:pt idx="52">
                  <c:v>2.0499999999999994</c:v>
                </c:pt>
                <c:pt idx="53">
                  <c:v>2.0379999999999994</c:v>
                </c:pt>
                <c:pt idx="54">
                  <c:v>2.0259999999999994</c:v>
                </c:pt>
                <c:pt idx="55">
                  <c:v>2.0139999999999993</c:v>
                </c:pt>
                <c:pt idx="56">
                  <c:v>2.0019999999999993</c:v>
                </c:pt>
                <c:pt idx="57">
                  <c:v>1.9899999999999993</c:v>
                </c:pt>
                <c:pt idx="58">
                  <c:v>1.9779999999999993</c:v>
                </c:pt>
                <c:pt idx="59">
                  <c:v>1.9659999999999993</c:v>
                </c:pt>
                <c:pt idx="60">
                  <c:v>1.9539999999999993</c:v>
                </c:pt>
                <c:pt idx="61">
                  <c:v>1.9419999999999993</c:v>
                </c:pt>
                <c:pt idx="62">
                  <c:v>1.9299999999999993</c:v>
                </c:pt>
                <c:pt idx="63">
                  <c:v>1.9179999999999993</c:v>
                </c:pt>
                <c:pt idx="64">
                  <c:v>1.9059999999999993</c:v>
                </c:pt>
                <c:pt idx="65">
                  <c:v>1.8939999999999992</c:v>
                </c:pt>
                <c:pt idx="66">
                  <c:v>1.8819999999999992</c:v>
                </c:pt>
                <c:pt idx="67">
                  <c:v>1.8699999999999992</c:v>
                </c:pt>
                <c:pt idx="68">
                  <c:v>1.8579999999999992</c:v>
                </c:pt>
                <c:pt idx="69">
                  <c:v>1.8459999999999992</c:v>
                </c:pt>
                <c:pt idx="70">
                  <c:v>1.8339999999999992</c:v>
                </c:pt>
                <c:pt idx="71">
                  <c:v>1.8219999999999992</c:v>
                </c:pt>
                <c:pt idx="72">
                  <c:v>1.8099999999999992</c:v>
                </c:pt>
                <c:pt idx="73">
                  <c:v>1.7979999999999992</c:v>
                </c:pt>
                <c:pt idx="74">
                  <c:v>1.7859999999999991</c:v>
                </c:pt>
                <c:pt idx="75">
                  <c:v>1.7739999999999991</c:v>
                </c:pt>
                <c:pt idx="76">
                  <c:v>1.7619999999999991</c:v>
                </c:pt>
                <c:pt idx="77">
                  <c:v>1.7499999999999991</c:v>
                </c:pt>
                <c:pt idx="78">
                  <c:v>1.7379999999999991</c:v>
                </c:pt>
                <c:pt idx="79">
                  <c:v>1.7259999999999991</c:v>
                </c:pt>
                <c:pt idx="80">
                  <c:v>1.7139999999999991</c:v>
                </c:pt>
                <c:pt idx="81">
                  <c:v>1.7019999999999991</c:v>
                </c:pt>
                <c:pt idx="82">
                  <c:v>1.6899999999999991</c:v>
                </c:pt>
                <c:pt idx="83">
                  <c:v>1.677999999999999</c:v>
                </c:pt>
                <c:pt idx="84">
                  <c:v>1.665999999999999</c:v>
                </c:pt>
                <c:pt idx="85">
                  <c:v>1.653999999999999</c:v>
                </c:pt>
                <c:pt idx="86">
                  <c:v>1.641999999999999</c:v>
                </c:pt>
                <c:pt idx="87">
                  <c:v>1.629999999999999</c:v>
                </c:pt>
                <c:pt idx="88">
                  <c:v>1.617999999999999</c:v>
                </c:pt>
                <c:pt idx="89">
                  <c:v>1.605999999999999</c:v>
                </c:pt>
                <c:pt idx="90">
                  <c:v>1.593999999999999</c:v>
                </c:pt>
                <c:pt idx="91">
                  <c:v>1.581999999999999</c:v>
                </c:pt>
                <c:pt idx="92">
                  <c:v>1.569999999999999</c:v>
                </c:pt>
                <c:pt idx="93">
                  <c:v>1.5579999999999989</c:v>
                </c:pt>
                <c:pt idx="94">
                  <c:v>1.5459999999999989</c:v>
                </c:pt>
                <c:pt idx="95">
                  <c:v>1.5339999999999989</c:v>
                </c:pt>
                <c:pt idx="96">
                  <c:v>1.5219999999999989</c:v>
                </c:pt>
                <c:pt idx="97">
                  <c:v>1.5099999999999989</c:v>
                </c:pt>
                <c:pt idx="98">
                  <c:v>1.4979999999999989</c:v>
                </c:pt>
                <c:pt idx="99">
                  <c:v>1.4859999999999989</c:v>
                </c:pt>
                <c:pt idx="100">
                  <c:v>1.4739999999999989</c:v>
                </c:pt>
                <c:pt idx="101">
                  <c:v>1.4619999999999989</c:v>
                </c:pt>
                <c:pt idx="102">
                  <c:v>1.4499999999999988</c:v>
                </c:pt>
                <c:pt idx="103">
                  <c:v>1.4379999999999988</c:v>
                </c:pt>
                <c:pt idx="104">
                  <c:v>1.4259999999999988</c:v>
                </c:pt>
                <c:pt idx="105">
                  <c:v>1.4139999999999988</c:v>
                </c:pt>
                <c:pt idx="106">
                  <c:v>1.4019999999999988</c:v>
                </c:pt>
                <c:pt idx="107">
                  <c:v>1.3899999999999988</c:v>
                </c:pt>
                <c:pt idx="108">
                  <c:v>1.3779999999999988</c:v>
                </c:pt>
                <c:pt idx="109">
                  <c:v>1.3659999999999988</c:v>
                </c:pt>
                <c:pt idx="110">
                  <c:v>1.3539999999999988</c:v>
                </c:pt>
                <c:pt idx="111">
                  <c:v>1.3419999999999987</c:v>
                </c:pt>
                <c:pt idx="112">
                  <c:v>1.3299999999999987</c:v>
                </c:pt>
                <c:pt idx="113">
                  <c:v>1.3179999999999987</c:v>
                </c:pt>
                <c:pt idx="114">
                  <c:v>1.3059999999999987</c:v>
                </c:pt>
                <c:pt idx="115">
                  <c:v>1.2939999999999987</c:v>
                </c:pt>
                <c:pt idx="116">
                  <c:v>1.2819999999999987</c:v>
                </c:pt>
                <c:pt idx="117">
                  <c:v>1.2699999999999987</c:v>
                </c:pt>
                <c:pt idx="118">
                  <c:v>1.2579999999999987</c:v>
                </c:pt>
                <c:pt idx="119">
                  <c:v>1.2459999999999987</c:v>
                </c:pt>
                <c:pt idx="120">
                  <c:v>1.2339999999999987</c:v>
                </c:pt>
                <c:pt idx="121">
                  <c:v>1.2219999999999986</c:v>
                </c:pt>
                <c:pt idx="122">
                  <c:v>1.2099999999999986</c:v>
                </c:pt>
                <c:pt idx="123">
                  <c:v>1.1979999999999986</c:v>
                </c:pt>
                <c:pt idx="124">
                  <c:v>1.1859999999999986</c:v>
                </c:pt>
                <c:pt idx="125">
                  <c:v>1.1739999999999986</c:v>
                </c:pt>
                <c:pt idx="126">
                  <c:v>1.1619999999999986</c:v>
                </c:pt>
                <c:pt idx="127">
                  <c:v>1.1499999999999986</c:v>
                </c:pt>
                <c:pt idx="128">
                  <c:v>1.1379999999999986</c:v>
                </c:pt>
                <c:pt idx="129">
                  <c:v>1.1259999999999986</c:v>
                </c:pt>
                <c:pt idx="130">
                  <c:v>1.1139999999999985</c:v>
                </c:pt>
                <c:pt idx="131">
                  <c:v>1.1019999999999985</c:v>
                </c:pt>
                <c:pt idx="132">
                  <c:v>1.0899999999999985</c:v>
                </c:pt>
                <c:pt idx="133">
                  <c:v>1.0779999999999985</c:v>
                </c:pt>
                <c:pt idx="134">
                  <c:v>1.0659999999999985</c:v>
                </c:pt>
                <c:pt idx="135">
                  <c:v>1.0539999999999985</c:v>
                </c:pt>
                <c:pt idx="136">
                  <c:v>1.0419999999999985</c:v>
                </c:pt>
                <c:pt idx="137">
                  <c:v>1.0299999999999985</c:v>
                </c:pt>
                <c:pt idx="138">
                  <c:v>1.0179999999999985</c:v>
                </c:pt>
                <c:pt idx="139">
                  <c:v>1.0059999999999985</c:v>
                </c:pt>
                <c:pt idx="140">
                  <c:v>0.99399999999999844</c:v>
                </c:pt>
                <c:pt idx="141">
                  <c:v>0.98199999999999843</c:v>
                </c:pt>
                <c:pt idx="142">
                  <c:v>0.96999999999999842</c:v>
                </c:pt>
                <c:pt idx="143">
                  <c:v>0.95799999999999841</c:v>
                </c:pt>
                <c:pt idx="144">
                  <c:v>0.9459999999999984</c:v>
                </c:pt>
                <c:pt idx="145">
                  <c:v>0.93399999999999839</c:v>
                </c:pt>
                <c:pt idx="146">
                  <c:v>0.92199999999999838</c:v>
                </c:pt>
                <c:pt idx="147">
                  <c:v>0.90999999999999837</c:v>
                </c:pt>
                <c:pt idx="148">
                  <c:v>0.89799999999999836</c:v>
                </c:pt>
                <c:pt idx="149">
                  <c:v>0.88599999999999834</c:v>
                </c:pt>
                <c:pt idx="150">
                  <c:v>0.87399999999999833</c:v>
                </c:pt>
                <c:pt idx="151">
                  <c:v>0.86199999999999832</c:v>
                </c:pt>
                <c:pt idx="152">
                  <c:v>0.84999999999999831</c:v>
                </c:pt>
                <c:pt idx="153">
                  <c:v>0.8379999999999983</c:v>
                </c:pt>
              </c:numCache>
            </c:numRef>
          </c:yVal>
          <c:smooth val="0"/>
          <c:extLst>
            <c:ext xmlns:c16="http://schemas.microsoft.com/office/drawing/2014/chart" uri="{C3380CC4-5D6E-409C-BE32-E72D297353CC}">
              <c16:uniqueId val="{00000000-C536-487B-9958-698F9CD975B5}"/>
            </c:ext>
          </c:extLst>
        </c:ser>
        <c:dLbls>
          <c:showLegendKey val="0"/>
          <c:showVal val="0"/>
          <c:showCatName val="0"/>
          <c:showSerName val="0"/>
          <c:showPercent val="0"/>
          <c:showBubbleSize val="0"/>
        </c:dLbls>
        <c:axId val="498500000"/>
        <c:axId val="498500392"/>
      </c:scatterChart>
      <c:valAx>
        <c:axId val="498500000"/>
        <c:scaling>
          <c:orientation val="minMax"/>
          <c:max val="2015"/>
          <c:min val="18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8500392"/>
        <c:crosses val="autoZero"/>
        <c:crossBetween val="midCat"/>
        <c:majorUnit val="5"/>
        <c:minorUnit val="1"/>
      </c:valAx>
      <c:valAx>
        <c:axId val="498500392"/>
        <c:scaling>
          <c:orientation val="minMax"/>
          <c:max val="2.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8500000"/>
        <c:crosses val="autoZero"/>
        <c:crossBetween val="midCat"/>
        <c:majorUnit val="0.2"/>
        <c:min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13KONGGU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152257482966143E-2"/>
          <c:y val="0.17784740449110528"/>
          <c:w val="0.91568372135301268"/>
          <c:h val="0.64267680081656464"/>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Konggu!$E$7:$E$120</c:f>
              <c:numCache>
                <c:formatCode>General</c:formatCode>
                <c:ptCount val="11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numCache>
            </c:numRef>
          </c:xVal>
          <c:yVal>
            <c:numRef>
              <c:f>Konggu!$H$7:$H$120</c:f>
              <c:numCache>
                <c:formatCode>General</c:formatCode>
                <c:ptCount val="114"/>
                <c:pt idx="0">
                  <c:v>0</c:v>
                </c:pt>
                <c:pt idx="1">
                  <c:v>0</c:v>
                </c:pt>
                <c:pt idx="2">
                  <c:v>0</c:v>
                </c:pt>
                <c:pt idx="3">
                  <c:v>0</c:v>
                </c:pt>
                <c:pt idx="4">
                  <c:v>0</c:v>
                </c:pt>
                <c:pt idx="5">
                  <c:v>0</c:v>
                </c:pt>
                <c:pt idx="6">
                  <c:v>0</c:v>
                </c:pt>
                <c:pt idx="7">
                  <c:v>2.61</c:v>
                </c:pt>
                <c:pt idx="8">
                  <c:v>2.61</c:v>
                </c:pt>
                <c:pt idx="9">
                  <c:v>2.61</c:v>
                </c:pt>
                <c:pt idx="10">
                  <c:v>2.61</c:v>
                </c:pt>
                <c:pt idx="11">
                  <c:v>2.61</c:v>
                </c:pt>
                <c:pt idx="12">
                  <c:v>2.61</c:v>
                </c:pt>
                <c:pt idx="13">
                  <c:v>2.61</c:v>
                </c:pt>
                <c:pt idx="14">
                  <c:v>2.61</c:v>
                </c:pt>
                <c:pt idx="15">
                  <c:v>2.61</c:v>
                </c:pt>
                <c:pt idx="16">
                  <c:v>2.61</c:v>
                </c:pt>
                <c:pt idx="17">
                  <c:v>2.61</c:v>
                </c:pt>
                <c:pt idx="18">
                  <c:v>2.61</c:v>
                </c:pt>
                <c:pt idx="19">
                  <c:v>2.61</c:v>
                </c:pt>
                <c:pt idx="20">
                  <c:v>2.61</c:v>
                </c:pt>
                <c:pt idx="21">
                  <c:v>2.61</c:v>
                </c:pt>
                <c:pt idx="22">
                  <c:v>2.61</c:v>
                </c:pt>
                <c:pt idx="23">
                  <c:v>2.61</c:v>
                </c:pt>
                <c:pt idx="24">
                  <c:v>2.61</c:v>
                </c:pt>
                <c:pt idx="25">
                  <c:v>2.61</c:v>
                </c:pt>
                <c:pt idx="26">
                  <c:v>2.61</c:v>
                </c:pt>
                <c:pt idx="27">
                  <c:v>2.61</c:v>
                </c:pt>
                <c:pt idx="28">
                  <c:v>2.61</c:v>
                </c:pt>
                <c:pt idx="29">
                  <c:v>2.6599999999999997</c:v>
                </c:pt>
                <c:pt idx="30">
                  <c:v>2.71</c:v>
                </c:pt>
                <c:pt idx="31">
                  <c:v>2.76</c:v>
                </c:pt>
                <c:pt idx="32">
                  <c:v>2.76</c:v>
                </c:pt>
                <c:pt idx="33">
                  <c:v>2.76</c:v>
                </c:pt>
                <c:pt idx="34">
                  <c:v>2.76</c:v>
                </c:pt>
                <c:pt idx="35">
                  <c:v>2.76</c:v>
                </c:pt>
                <c:pt idx="36">
                  <c:v>2.76</c:v>
                </c:pt>
                <c:pt idx="37">
                  <c:v>2.76</c:v>
                </c:pt>
                <c:pt idx="38">
                  <c:v>2.76</c:v>
                </c:pt>
                <c:pt idx="39">
                  <c:v>2.76</c:v>
                </c:pt>
                <c:pt idx="40">
                  <c:v>2.76</c:v>
                </c:pt>
                <c:pt idx="41">
                  <c:v>2.76</c:v>
                </c:pt>
                <c:pt idx="42">
                  <c:v>2.76</c:v>
                </c:pt>
                <c:pt idx="43">
                  <c:v>2.76</c:v>
                </c:pt>
                <c:pt idx="44">
                  <c:v>2.76</c:v>
                </c:pt>
                <c:pt idx="45">
                  <c:v>2.76</c:v>
                </c:pt>
                <c:pt idx="46">
                  <c:v>2.76</c:v>
                </c:pt>
                <c:pt idx="47">
                  <c:v>2.76</c:v>
                </c:pt>
                <c:pt idx="48">
                  <c:v>2.76</c:v>
                </c:pt>
                <c:pt idx="49">
                  <c:v>2.73</c:v>
                </c:pt>
                <c:pt idx="50">
                  <c:v>2.71</c:v>
                </c:pt>
                <c:pt idx="51">
                  <c:v>2.69</c:v>
                </c:pt>
                <c:pt idx="52">
                  <c:v>2.67</c:v>
                </c:pt>
                <c:pt idx="53">
                  <c:v>2.65</c:v>
                </c:pt>
                <c:pt idx="54">
                  <c:v>2.63</c:v>
                </c:pt>
                <c:pt idx="55">
                  <c:v>2.61</c:v>
                </c:pt>
                <c:pt idx="56">
                  <c:v>2.59</c:v>
                </c:pt>
                <c:pt idx="57">
                  <c:v>2.57</c:v>
                </c:pt>
                <c:pt idx="58">
                  <c:v>2.5499999999999998</c:v>
                </c:pt>
                <c:pt idx="59">
                  <c:v>2.5299999999999998</c:v>
                </c:pt>
                <c:pt idx="60">
                  <c:v>2.5099999999999998</c:v>
                </c:pt>
                <c:pt idx="61">
                  <c:v>2.4899999999999998</c:v>
                </c:pt>
                <c:pt idx="62">
                  <c:v>2.4699999999999998</c:v>
                </c:pt>
                <c:pt idx="63">
                  <c:v>2.4499999999999997</c:v>
                </c:pt>
                <c:pt idx="64">
                  <c:v>2.4299999999999997</c:v>
                </c:pt>
                <c:pt idx="65">
                  <c:v>2.4099999999999997</c:v>
                </c:pt>
                <c:pt idx="66">
                  <c:v>2.3899999999999997</c:v>
                </c:pt>
                <c:pt idx="67">
                  <c:v>2.3699999999999997</c:v>
                </c:pt>
                <c:pt idx="68">
                  <c:v>2.3499999999999996</c:v>
                </c:pt>
                <c:pt idx="69">
                  <c:v>2.3299999999999996</c:v>
                </c:pt>
                <c:pt idx="70">
                  <c:v>2.3099999999999996</c:v>
                </c:pt>
                <c:pt idx="71">
                  <c:v>2.2899999999999996</c:v>
                </c:pt>
                <c:pt idx="72">
                  <c:v>2.2699999999999996</c:v>
                </c:pt>
                <c:pt idx="73">
                  <c:v>2.25</c:v>
                </c:pt>
                <c:pt idx="74">
                  <c:v>2.2299999999999995</c:v>
                </c:pt>
                <c:pt idx="75">
                  <c:v>2.21</c:v>
                </c:pt>
                <c:pt idx="76">
                  <c:v>2.1899999999999995</c:v>
                </c:pt>
                <c:pt idx="77">
                  <c:v>2.17</c:v>
                </c:pt>
                <c:pt idx="78">
                  <c:v>2.1499999999999995</c:v>
                </c:pt>
                <c:pt idx="79">
                  <c:v>2.13</c:v>
                </c:pt>
                <c:pt idx="80">
                  <c:v>2.1099999999999994</c:v>
                </c:pt>
                <c:pt idx="81">
                  <c:v>2.09</c:v>
                </c:pt>
                <c:pt idx="82">
                  <c:v>2.0699999999999994</c:v>
                </c:pt>
                <c:pt idx="83">
                  <c:v>2.0499999999999998</c:v>
                </c:pt>
                <c:pt idx="84">
                  <c:v>2.0299999999999994</c:v>
                </c:pt>
                <c:pt idx="85">
                  <c:v>2.0099999999999998</c:v>
                </c:pt>
                <c:pt idx="86">
                  <c:v>1.9899999999999995</c:v>
                </c:pt>
                <c:pt idx="87">
                  <c:v>1.9699999999999995</c:v>
                </c:pt>
                <c:pt idx="88">
                  <c:v>1.9499999999999995</c:v>
                </c:pt>
                <c:pt idx="89">
                  <c:v>1.9299999999999995</c:v>
                </c:pt>
                <c:pt idx="90">
                  <c:v>1.9099999999999995</c:v>
                </c:pt>
                <c:pt idx="91">
                  <c:v>1.8899999999999995</c:v>
                </c:pt>
                <c:pt idx="92">
                  <c:v>1.8699999999999994</c:v>
                </c:pt>
                <c:pt idx="93">
                  <c:v>1.8499999999999994</c:v>
                </c:pt>
                <c:pt idx="94">
                  <c:v>1.8299999999999994</c:v>
                </c:pt>
                <c:pt idx="95">
                  <c:v>1.8099999999999994</c:v>
                </c:pt>
                <c:pt idx="96">
                  <c:v>1.7899999999999994</c:v>
                </c:pt>
                <c:pt idx="97">
                  <c:v>1.7699999999999994</c:v>
                </c:pt>
                <c:pt idx="98">
                  <c:v>1.7499999999999993</c:v>
                </c:pt>
                <c:pt idx="99">
                  <c:v>1.7299999999999993</c:v>
                </c:pt>
                <c:pt idx="100">
                  <c:v>1.7099999999999993</c:v>
                </c:pt>
                <c:pt idx="101">
                  <c:v>1.6899999999999993</c:v>
                </c:pt>
                <c:pt idx="102">
                  <c:v>1.6699999999999993</c:v>
                </c:pt>
                <c:pt idx="103">
                  <c:v>1.6499999999999992</c:v>
                </c:pt>
                <c:pt idx="104">
                  <c:v>1.6299999999999992</c:v>
                </c:pt>
                <c:pt idx="105">
                  <c:v>1.6099999999999992</c:v>
                </c:pt>
                <c:pt idx="106">
                  <c:v>1.5899999999999992</c:v>
                </c:pt>
                <c:pt idx="107">
                  <c:v>1.5699999999999992</c:v>
                </c:pt>
                <c:pt idx="108">
                  <c:v>1.5499999999999992</c:v>
                </c:pt>
                <c:pt idx="109">
                  <c:v>1.5299999999999991</c:v>
                </c:pt>
                <c:pt idx="110">
                  <c:v>1.5099999999999991</c:v>
                </c:pt>
                <c:pt idx="111">
                  <c:v>1.4899999999999991</c:v>
                </c:pt>
                <c:pt idx="112">
                  <c:v>1.4699999999999991</c:v>
                </c:pt>
                <c:pt idx="113">
                  <c:v>1.4499999999999991</c:v>
                </c:pt>
              </c:numCache>
            </c:numRef>
          </c:yVal>
          <c:smooth val="0"/>
          <c:extLst>
            <c:ext xmlns:c16="http://schemas.microsoft.com/office/drawing/2014/chart" uri="{C3380CC4-5D6E-409C-BE32-E72D297353CC}">
              <c16:uniqueId val="{00000000-2F64-428F-9F00-1E59DA29BE81}"/>
            </c:ext>
          </c:extLst>
        </c:ser>
        <c:dLbls>
          <c:showLegendKey val="0"/>
          <c:showVal val="0"/>
          <c:showCatName val="0"/>
          <c:showSerName val="0"/>
          <c:showPercent val="0"/>
          <c:showBubbleSize val="0"/>
        </c:dLbls>
        <c:axId val="498501176"/>
        <c:axId val="498501568"/>
      </c:scatterChart>
      <c:valAx>
        <c:axId val="498501176"/>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8501568"/>
        <c:crosses val="autoZero"/>
        <c:crossBetween val="midCat"/>
        <c:majorUnit val="5"/>
      </c:valAx>
      <c:valAx>
        <c:axId val="498501568"/>
        <c:scaling>
          <c:orientation val="minMax"/>
          <c:max val="2.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8501176"/>
        <c:crosses val="autoZero"/>
        <c:crossBetween val="midCat"/>
        <c:maj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13Patu_Dh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714198834901733E-2"/>
          <c:y val="0.16765971748740846"/>
          <c:w val="0.91092807758786254"/>
          <c:h val="0.65441659610266789"/>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[2]Sheet1!$A$2:$A$216</c:f>
              <c:numCache>
                <c:formatCode>General</c:formatCode>
                <c:ptCount val="215"/>
                <c:pt idx="0">
                  <c:v>2012</c:v>
                </c:pt>
                <c:pt idx="1">
                  <c:v>2011</c:v>
                </c:pt>
                <c:pt idx="2">
                  <c:v>2010</c:v>
                </c:pt>
                <c:pt idx="3">
                  <c:v>2009</c:v>
                </c:pt>
                <c:pt idx="4">
                  <c:v>2008</c:v>
                </c:pt>
                <c:pt idx="5">
                  <c:v>2007.5</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pt idx="115">
                  <c:v>1899</c:v>
                </c:pt>
                <c:pt idx="116">
                  <c:v>1898</c:v>
                </c:pt>
                <c:pt idx="117">
                  <c:v>1897</c:v>
                </c:pt>
                <c:pt idx="118">
                  <c:v>1896</c:v>
                </c:pt>
                <c:pt idx="119">
                  <c:v>1895</c:v>
                </c:pt>
                <c:pt idx="120">
                  <c:v>1894</c:v>
                </c:pt>
                <c:pt idx="121">
                  <c:v>1893</c:v>
                </c:pt>
                <c:pt idx="122">
                  <c:v>1892</c:v>
                </c:pt>
                <c:pt idx="123">
                  <c:v>1891</c:v>
                </c:pt>
                <c:pt idx="124">
                  <c:v>1890</c:v>
                </c:pt>
                <c:pt idx="125">
                  <c:v>1889</c:v>
                </c:pt>
                <c:pt idx="126">
                  <c:v>1888</c:v>
                </c:pt>
                <c:pt idx="127">
                  <c:v>1887</c:v>
                </c:pt>
                <c:pt idx="128">
                  <c:v>1886</c:v>
                </c:pt>
                <c:pt idx="129">
                  <c:v>1885</c:v>
                </c:pt>
                <c:pt idx="130">
                  <c:v>1884</c:v>
                </c:pt>
                <c:pt idx="131">
                  <c:v>1883</c:v>
                </c:pt>
                <c:pt idx="132">
                  <c:v>1882</c:v>
                </c:pt>
                <c:pt idx="133">
                  <c:v>1881</c:v>
                </c:pt>
                <c:pt idx="134">
                  <c:v>1880</c:v>
                </c:pt>
                <c:pt idx="135">
                  <c:v>1879</c:v>
                </c:pt>
                <c:pt idx="136">
                  <c:v>1878</c:v>
                </c:pt>
                <c:pt idx="137">
                  <c:v>1877</c:v>
                </c:pt>
                <c:pt idx="138">
                  <c:v>1876</c:v>
                </c:pt>
                <c:pt idx="139">
                  <c:v>1875</c:v>
                </c:pt>
                <c:pt idx="140">
                  <c:v>1874</c:v>
                </c:pt>
                <c:pt idx="141">
                  <c:v>1873</c:v>
                </c:pt>
                <c:pt idx="142">
                  <c:v>1872</c:v>
                </c:pt>
                <c:pt idx="143">
                  <c:v>1871</c:v>
                </c:pt>
                <c:pt idx="144">
                  <c:v>1870</c:v>
                </c:pt>
                <c:pt idx="145">
                  <c:v>1869</c:v>
                </c:pt>
                <c:pt idx="146">
                  <c:v>1868</c:v>
                </c:pt>
                <c:pt idx="147">
                  <c:v>1867</c:v>
                </c:pt>
                <c:pt idx="148">
                  <c:v>1866</c:v>
                </c:pt>
                <c:pt idx="149">
                  <c:v>1865</c:v>
                </c:pt>
                <c:pt idx="150">
                  <c:v>1864</c:v>
                </c:pt>
                <c:pt idx="151">
                  <c:v>1863</c:v>
                </c:pt>
                <c:pt idx="152">
                  <c:v>1862</c:v>
                </c:pt>
                <c:pt idx="153">
                  <c:v>1861</c:v>
                </c:pt>
                <c:pt idx="154">
                  <c:v>1860</c:v>
                </c:pt>
                <c:pt idx="155">
                  <c:v>1859</c:v>
                </c:pt>
                <c:pt idx="156">
                  <c:v>1858</c:v>
                </c:pt>
                <c:pt idx="157">
                  <c:v>1857</c:v>
                </c:pt>
                <c:pt idx="158">
                  <c:v>1856</c:v>
                </c:pt>
                <c:pt idx="159">
                  <c:v>1855</c:v>
                </c:pt>
                <c:pt idx="160">
                  <c:v>1854</c:v>
                </c:pt>
                <c:pt idx="161">
                  <c:v>1853</c:v>
                </c:pt>
                <c:pt idx="162">
                  <c:v>1852</c:v>
                </c:pt>
                <c:pt idx="163">
                  <c:v>1851</c:v>
                </c:pt>
                <c:pt idx="164">
                  <c:v>1850</c:v>
                </c:pt>
                <c:pt idx="165">
                  <c:v>1849</c:v>
                </c:pt>
                <c:pt idx="166">
                  <c:v>1848</c:v>
                </c:pt>
                <c:pt idx="167">
                  <c:v>1847</c:v>
                </c:pt>
                <c:pt idx="168">
                  <c:v>1846</c:v>
                </c:pt>
                <c:pt idx="169">
                  <c:v>1845</c:v>
                </c:pt>
                <c:pt idx="170">
                  <c:v>1844</c:v>
                </c:pt>
                <c:pt idx="171">
                  <c:v>1843</c:v>
                </c:pt>
                <c:pt idx="172">
                  <c:v>1842</c:v>
                </c:pt>
                <c:pt idx="173">
                  <c:v>1841</c:v>
                </c:pt>
                <c:pt idx="174">
                  <c:v>1840</c:v>
                </c:pt>
                <c:pt idx="175">
                  <c:v>1839</c:v>
                </c:pt>
                <c:pt idx="176">
                  <c:v>1838</c:v>
                </c:pt>
                <c:pt idx="177">
                  <c:v>1837</c:v>
                </c:pt>
                <c:pt idx="178">
                  <c:v>1836</c:v>
                </c:pt>
                <c:pt idx="179">
                  <c:v>1835</c:v>
                </c:pt>
                <c:pt idx="180">
                  <c:v>1834</c:v>
                </c:pt>
                <c:pt idx="181">
                  <c:v>1833</c:v>
                </c:pt>
                <c:pt idx="182">
                  <c:v>1832</c:v>
                </c:pt>
                <c:pt idx="183">
                  <c:v>1831</c:v>
                </c:pt>
                <c:pt idx="184">
                  <c:v>1830</c:v>
                </c:pt>
                <c:pt idx="185">
                  <c:v>1829</c:v>
                </c:pt>
                <c:pt idx="186">
                  <c:v>1828</c:v>
                </c:pt>
                <c:pt idx="187">
                  <c:v>1827</c:v>
                </c:pt>
                <c:pt idx="188">
                  <c:v>1826</c:v>
                </c:pt>
                <c:pt idx="189">
                  <c:v>1825</c:v>
                </c:pt>
                <c:pt idx="190">
                  <c:v>1824</c:v>
                </c:pt>
                <c:pt idx="191">
                  <c:v>1823</c:v>
                </c:pt>
                <c:pt idx="192">
                  <c:v>1822</c:v>
                </c:pt>
                <c:pt idx="193">
                  <c:v>1821</c:v>
                </c:pt>
                <c:pt idx="194">
                  <c:v>1820</c:v>
                </c:pt>
                <c:pt idx="195">
                  <c:v>1819</c:v>
                </c:pt>
                <c:pt idx="196">
                  <c:v>1818</c:v>
                </c:pt>
                <c:pt idx="197">
                  <c:v>1817</c:v>
                </c:pt>
                <c:pt idx="198">
                  <c:v>1816</c:v>
                </c:pt>
                <c:pt idx="199">
                  <c:v>1815</c:v>
                </c:pt>
                <c:pt idx="200">
                  <c:v>1814</c:v>
                </c:pt>
                <c:pt idx="201">
                  <c:v>1813</c:v>
                </c:pt>
                <c:pt idx="202">
                  <c:v>1812</c:v>
                </c:pt>
                <c:pt idx="203">
                  <c:v>1811</c:v>
                </c:pt>
                <c:pt idx="204">
                  <c:v>1810</c:v>
                </c:pt>
                <c:pt idx="205">
                  <c:v>1809</c:v>
                </c:pt>
                <c:pt idx="206">
                  <c:v>1808</c:v>
                </c:pt>
                <c:pt idx="207">
                  <c:v>1807</c:v>
                </c:pt>
                <c:pt idx="208">
                  <c:v>1806</c:v>
                </c:pt>
                <c:pt idx="209">
                  <c:v>1805</c:v>
                </c:pt>
                <c:pt idx="210">
                  <c:v>1804</c:v>
                </c:pt>
                <c:pt idx="211">
                  <c:v>1803</c:v>
                </c:pt>
                <c:pt idx="212">
                  <c:v>1802</c:v>
                </c:pt>
                <c:pt idx="213">
                  <c:v>1801</c:v>
                </c:pt>
                <c:pt idx="214">
                  <c:v>1800</c:v>
                </c:pt>
              </c:numCache>
            </c:numRef>
          </c:xVal>
          <c:yVal>
            <c:numRef>
              <c:f>[2]Sheet1!$D$2:$D$216</c:f>
              <c:numCache>
                <c:formatCode>General</c:formatCode>
                <c:ptCount val="215"/>
                <c:pt idx="0">
                  <c:v>0</c:v>
                </c:pt>
                <c:pt idx="1">
                  <c:v>0</c:v>
                </c:pt>
                <c:pt idx="2">
                  <c:v>0</c:v>
                </c:pt>
                <c:pt idx="3">
                  <c:v>0</c:v>
                </c:pt>
                <c:pt idx="4">
                  <c:v>0</c:v>
                </c:pt>
                <c:pt idx="5">
                  <c:v>0</c:v>
                </c:pt>
                <c:pt idx="6">
                  <c:v>1.2000000000000002</c:v>
                </c:pt>
                <c:pt idx="7">
                  <c:v>1.1952</c:v>
                </c:pt>
                <c:pt idx="8">
                  <c:v>1.1904000000000001</c:v>
                </c:pt>
                <c:pt idx="9">
                  <c:v>1.1856000000000002</c:v>
                </c:pt>
                <c:pt idx="10">
                  <c:v>1.1808000000000001</c:v>
                </c:pt>
                <c:pt idx="11">
                  <c:v>1.1760000000000002</c:v>
                </c:pt>
                <c:pt idx="12">
                  <c:v>1.1712000000000002</c:v>
                </c:pt>
                <c:pt idx="13">
                  <c:v>1.1664000000000003</c:v>
                </c:pt>
                <c:pt idx="14">
                  <c:v>1.1616000000000004</c:v>
                </c:pt>
                <c:pt idx="15">
                  <c:v>1.1568000000000003</c:v>
                </c:pt>
                <c:pt idx="16">
                  <c:v>1.1520000000000004</c:v>
                </c:pt>
                <c:pt idx="17">
                  <c:v>1.1472000000000004</c:v>
                </c:pt>
                <c:pt idx="18">
                  <c:v>1.1424000000000003</c:v>
                </c:pt>
                <c:pt idx="19">
                  <c:v>1.1376000000000004</c:v>
                </c:pt>
                <c:pt idx="20">
                  <c:v>1.1328000000000005</c:v>
                </c:pt>
                <c:pt idx="21">
                  <c:v>1.1280000000000006</c:v>
                </c:pt>
                <c:pt idx="22">
                  <c:v>1.1232000000000006</c:v>
                </c:pt>
                <c:pt idx="23">
                  <c:v>1.1184000000000005</c:v>
                </c:pt>
                <c:pt idx="24">
                  <c:v>1.1136000000000006</c:v>
                </c:pt>
                <c:pt idx="25">
                  <c:v>1.1088000000000005</c:v>
                </c:pt>
                <c:pt idx="26">
                  <c:v>1.1040000000000005</c:v>
                </c:pt>
                <c:pt idx="27">
                  <c:v>1.0992000000000006</c:v>
                </c:pt>
                <c:pt idx="28">
                  <c:v>1.0944000000000005</c:v>
                </c:pt>
                <c:pt idx="29">
                  <c:v>1.0896000000000006</c:v>
                </c:pt>
                <c:pt idx="30">
                  <c:v>1.0848000000000004</c:v>
                </c:pt>
                <c:pt idx="31">
                  <c:v>1.0800000000000005</c:v>
                </c:pt>
                <c:pt idx="32">
                  <c:v>1.0752000000000006</c:v>
                </c:pt>
                <c:pt idx="33">
                  <c:v>1.0704000000000005</c:v>
                </c:pt>
                <c:pt idx="34">
                  <c:v>1.0656000000000005</c:v>
                </c:pt>
                <c:pt idx="35">
                  <c:v>1.0608000000000004</c:v>
                </c:pt>
                <c:pt idx="36">
                  <c:v>1.0560000000000005</c:v>
                </c:pt>
                <c:pt idx="37">
                  <c:v>1.0512000000000006</c:v>
                </c:pt>
                <c:pt idx="38">
                  <c:v>1.0464000000000004</c:v>
                </c:pt>
                <c:pt idx="39">
                  <c:v>1.0416000000000005</c:v>
                </c:pt>
                <c:pt idx="40">
                  <c:v>1.0368000000000004</c:v>
                </c:pt>
                <c:pt idx="41">
                  <c:v>1.0320000000000005</c:v>
                </c:pt>
                <c:pt idx="42">
                  <c:v>1.0272000000000006</c:v>
                </c:pt>
                <c:pt idx="43">
                  <c:v>1.0224000000000004</c:v>
                </c:pt>
                <c:pt idx="44">
                  <c:v>1.0176000000000005</c:v>
                </c:pt>
                <c:pt idx="45">
                  <c:v>1.0128000000000004</c:v>
                </c:pt>
                <c:pt idx="46">
                  <c:v>1.0080000000000005</c:v>
                </c:pt>
                <c:pt idx="47">
                  <c:v>1.0032000000000005</c:v>
                </c:pt>
                <c:pt idx="48">
                  <c:v>0.9984000000000004</c:v>
                </c:pt>
                <c:pt idx="49">
                  <c:v>0.99360000000000048</c:v>
                </c:pt>
                <c:pt idx="50">
                  <c:v>0.98880000000000046</c:v>
                </c:pt>
                <c:pt idx="51">
                  <c:v>0.98400000000000043</c:v>
                </c:pt>
                <c:pt idx="52">
                  <c:v>0.9792000000000004</c:v>
                </c:pt>
                <c:pt idx="53">
                  <c:v>0.97440000000000038</c:v>
                </c:pt>
                <c:pt idx="54">
                  <c:v>0.96960000000000046</c:v>
                </c:pt>
                <c:pt idx="55">
                  <c:v>0.96480000000000044</c:v>
                </c:pt>
                <c:pt idx="56">
                  <c:v>0.96000000000000041</c:v>
                </c:pt>
                <c:pt idx="57">
                  <c:v>0.95520000000000038</c:v>
                </c:pt>
                <c:pt idx="58">
                  <c:v>0.95040000000000036</c:v>
                </c:pt>
                <c:pt idx="59">
                  <c:v>0.94560000000000044</c:v>
                </c:pt>
                <c:pt idx="60">
                  <c:v>0.94080000000000041</c:v>
                </c:pt>
                <c:pt idx="61">
                  <c:v>0.93600000000000039</c:v>
                </c:pt>
                <c:pt idx="62">
                  <c:v>0.93120000000000036</c:v>
                </c:pt>
                <c:pt idx="63">
                  <c:v>0.92640000000000033</c:v>
                </c:pt>
                <c:pt idx="64">
                  <c:v>0.92160000000000042</c:v>
                </c:pt>
                <c:pt idx="65">
                  <c:v>0.91680000000000039</c:v>
                </c:pt>
                <c:pt idx="66">
                  <c:v>0.91680000000000006</c:v>
                </c:pt>
                <c:pt idx="67">
                  <c:v>0.91680000000000006</c:v>
                </c:pt>
                <c:pt idx="68">
                  <c:v>0.91680000000000006</c:v>
                </c:pt>
                <c:pt idx="69">
                  <c:v>0.91680000000000006</c:v>
                </c:pt>
                <c:pt idx="70">
                  <c:v>0.91680000000000006</c:v>
                </c:pt>
                <c:pt idx="71">
                  <c:v>0.91680000000000006</c:v>
                </c:pt>
                <c:pt idx="72">
                  <c:v>0.91680000000000006</c:v>
                </c:pt>
                <c:pt idx="73">
                  <c:v>0.91680000000000006</c:v>
                </c:pt>
                <c:pt idx="74">
                  <c:v>0.91680000000000006</c:v>
                </c:pt>
                <c:pt idx="75">
                  <c:v>0.91680000000000006</c:v>
                </c:pt>
                <c:pt idx="76">
                  <c:v>0.91680000000000006</c:v>
                </c:pt>
                <c:pt idx="77">
                  <c:v>0.91680000000000006</c:v>
                </c:pt>
                <c:pt idx="78">
                  <c:v>0.91680000000000006</c:v>
                </c:pt>
                <c:pt idx="79">
                  <c:v>0.91680000000000006</c:v>
                </c:pt>
                <c:pt idx="80">
                  <c:v>0.91680000000000006</c:v>
                </c:pt>
                <c:pt idx="81">
                  <c:v>0.91680000000000006</c:v>
                </c:pt>
                <c:pt idx="82">
                  <c:v>0.91680000000000006</c:v>
                </c:pt>
                <c:pt idx="83">
                  <c:v>0.91680000000000006</c:v>
                </c:pt>
                <c:pt idx="84">
                  <c:v>0.91200000000000003</c:v>
                </c:pt>
                <c:pt idx="85">
                  <c:v>0.90720000000000001</c:v>
                </c:pt>
                <c:pt idx="86">
                  <c:v>0.90240000000000009</c:v>
                </c:pt>
                <c:pt idx="87">
                  <c:v>0.89760000000000006</c:v>
                </c:pt>
                <c:pt idx="88">
                  <c:v>0.89280000000000004</c:v>
                </c:pt>
                <c:pt idx="89">
                  <c:v>0.88800000000000001</c:v>
                </c:pt>
                <c:pt idx="90">
                  <c:v>0.88319999999999999</c:v>
                </c:pt>
                <c:pt idx="91">
                  <c:v>0.87840000000000007</c:v>
                </c:pt>
                <c:pt idx="92">
                  <c:v>0.87360000000000004</c:v>
                </c:pt>
                <c:pt idx="93">
                  <c:v>0.86880000000000002</c:v>
                </c:pt>
                <c:pt idx="94">
                  <c:v>0.86399999999999999</c:v>
                </c:pt>
                <c:pt idx="95">
                  <c:v>0.85919999999999996</c:v>
                </c:pt>
                <c:pt idx="96">
                  <c:v>0.85439999999999994</c:v>
                </c:pt>
                <c:pt idx="97">
                  <c:v>0.84960000000000002</c:v>
                </c:pt>
                <c:pt idx="98">
                  <c:v>0.8448</c:v>
                </c:pt>
                <c:pt idx="99">
                  <c:v>0.84</c:v>
                </c:pt>
                <c:pt idx="100">
                  <c:v>0.83519999999999994</c:v>
                </c:pt>
                <c:pt idx="101">
                  <c:v>0.83040000000000003</c:v>
                </c:pt>
                <c:pt idx="102">
                  <c:v>0.8256</c:v>
                </c:pt>
                <c:pt idx="103">
                  <c:v>0.82079999999999997</c:v>
                </c:pt>
                <c:pt idx="104">
                  <c:v>0.81599999999999995</c:v>
                </c:pt>
                <c:pt idx="105">
                  <c:v>0.81120000000000003</c:v>
                </c:pt>
                <c:pt idx="106">
                  <c:v>0.80640000000000001</c:v>
                </c:pt>
                <c:pt idx="107">
                  <c:v>0.80159999999999998</c:v>
                </c:pt>
                <c:pt idx="108">
                  <c:v>0.79679999999999995</c:v>
                </c:pt>
                <c:pt idx="109">
                  <c:v>0.79199999999999993</c:v>
                </c:pt>
                <c:pt idx="110">
                  <c:v>0.78720000000000001</c:v>
                </c:pt>
                <c:pt idx="111">
                  <c:v>0.78239999999999998</c:v>
                </c:pt>
                <c:pt idx="112">
                  <c:v>0.77759999999999996</c:v>
                </c:pt>
                <c:pt idx="113">
                  <c:v>0.77279999999999993</c:v>
                </c:pt>
                <c:pt idx="114">
                  <c:v>0.76800000000000002</c:v>
                </c:pt>
                <c:pt idx="115">
                  <c:v>0.76319999999999999</c:v>
                </c:pt>
                <c:pt idx="116">
                  <c:v>0.75839999999999996</c:v>
                </c:pt>
                <c:pt idx="117">
                  <c:v>0.75359999999999994</c:v>
                </c:pt>
                <c:pt idx="118">
                  <c:v>0.74880000000000002</c:v>
                </c:pt>
                <c:pt idx="119">
                  <c:v>0.74399999999999999</c:v>
                </c:pt>
                <c:pt idx="120">
                  <c:v>0.73919999999999997</c:v>
                </c:pt>
                <c:pt idx="121">
                  <c:v>0.73439999999999994</c:v>
                </c:pt>
                <c:pt idx="122">
                  <c:v>0.72960000000000003</c:v>
                </c:pt>
                <c:pt idx="123">
                  <c:v>0.7248</c:v>
                </c:pt>
                <c:pt idx="124">
                  <c:v>0.72</c:v>
                </c:pt>
                <c:pt idx="125">
                  <c:v>0.71519999999999995</c:v>
                </c:pt>
                <c:pt idx="126">
                  <c:v>0.71039999999999992</c:v>
                </c:pt>
                <c:pt idx="127">
                  <c:v>0.7056</c:v>
                </c:pt>
                <c:pt idx="128">
                  <c:v>0.70079999999999998</c:v>
                </c:pt>
                <c:pt idx="129">
                  <c:v>0.69599999999999995</c:v>
                </c:pt>
                <c:pt idx="130">
                  <c:v>0.69119999999999993</c:v>
                </c:pt>
                <c:pt idx="131">
                  <c:v>0.6863999999999999</c:v>
                </c:pt>
                <c:pt idx="132">
                  <c:v>0.68159999999999998</c:v>
                </c:pt>
                <c:pt idx="133">
                  <c:v>0.67679999999999996</c:v>
                </c:pt>
                <c:pt idx="134">
                  <c:v>0.67199999999999993</c:v>
                </c:pt>
                <c:pt idx="135">
                  <c:v>0.6671999999999999</c:v>
                </c:pt>
                <c:pt idx="136">
                  <c:v>0.66239999999999988</c:v>
                </c:pt>
                <c:pt idx="137">
                  <c:v>0.65759999999999996</c:v>
                </c:pt>
                <c:pt idx="138">
                  <c:v>0.65279999999999994</c:v>
                </c:pt>
                <c:pt idx="139">
                  <c:v>0.64799999999999991</c:v>
                </c:pt>
                <c:pt idx="140">
                  <c:v>0.64319999999999988</c:v>
                </c:pt>
                <c:pt idx="141">
                  <c:v>0.63839999999999986</c:v>
                </c:pt>
                <c:pt idx="142">
                  <c:v>0.63359999999999994</c:v>
                </c:pt>
                <c:pt idx="143">
                  <c:v>0.62879999999999991</c:v>
                </c:pt>
                <c:pt idx="144">
                  <c:v>0.62399999999999989</c:v>
                </c:pt>
                <c:pt idx="145">
                  <c:v>0.61919999999999986</c:v>
                </c:pt>
                <c:pt idx="146">
                  <c:v>0.61439999999999984</c:v>
                </c:pt>
                <c:pt idx="147">
                  <c:v>0.60959999999999992</c:v>
                </c:pt>
                <c:pt idx="148">
                  <c:v>0.60479999999999989</c:v>
                </c:pt>
                <c:pt idx="149">
                  <c:v>0.59999999999999987</c:v>
                </c:pt>
                <c:pt idx="150">
                  <c:v>0.59519999999999984</c:v>
                </c:pt>
                <c:pt idx="151">
                  <c:v>0.59039999999999981</c:v>
                </c:pt>
                <c:pt idx="152">
                  <c:v>0.5855999999999999</c:v>
                </c:pt>
                <c:pt idx="153">
                  <c:v>0.58079999999999987</c:v>
                </c:pt>
                <c:pt idx="154">
                  <c:v>0.57599999999999985</c:v>
                </c:pt>
                <c:pt idx="155">
                  <c:v>0.57119999999999982</c:v>
                </c:pt>
                <c:pt idx="156">
                  <c:v>0.56639999999999979</c:v>
                </c:pt>
                <c:pt idx="157">
                  <c:v>0.56159999999999988</c:v>
                </c:pt>
                <c:pt idx="158">
                  <c:v>0.55679999999999985</c:v>
                </c:pt>
                <c:pt idx="159">
                  <c:v>0.55199999999999982</c:v>
                </c:pt>
                <c:pt idx="160">
                  <c:v>0.5471999999999998</c:v>
                </c:pt>
                <c:pt idx="161">
                  <c:v>0.54239999999999977</c:v>
                </c:pt>
                <c:pt idx="162">
                  <c:v>0.53759999999999986</c:v>
                </c:pt>
                <c:pt idx="163">
                  <c:v>0.53279999999999983</c:v>
                </c:pt>
                <c:pt idx="164">
                  <c:v>0.5279999999999998</c:v>
                </c:pt>
                <c:pt idx="165">
                  <c:v>0.52319999999999978</c:v>
                </c:pt>
                <c:pt idx="166">
                  <c:v>0.51839999999999975</c:v>
                </c:pt>
                <c:pt idx="167">
                  <c:v>0.51359999999999983</c:v>
                </c:pt>
                <c:pt idx="168">
                  <c:v>0.50879999999999981</c:v>
                </c:pt>
                <c:pt idx="169">
                  <c:v>0.50399999999999978</c:v>
                </c:pt>
                <c:pt idx="170">
                  <c:v>0.49919999999999976</c:v>
                </c:pt>
                <c:pt idx="171">
                  <c:v>0.49439999999999978</c:v>
                </c:pt>
                <c:pt idx="172">
                  <c:v>0.48959999999999976</c:v>
                </c:pt>
                <c:pt idx="173">
                  <c:v>0.48479999999999979</c:v>
                </c:pt>
                <c:pt idx="174">
                  <c:v>0.47999999999999976</c:v>
                </c:pt>
                <c:pt idx="175">
                  <c:v>0.47519999999999979</c:v>
                </c:pt>
                <c:pt idx="176">
                  <c:v>0.47039999999999982</c:v>
                </c:pt>
                <c:pt idx="177">
                  <c:v>0.46559999999999985</c:v>
                </c:pt>
                <c:pt idx="178">
                  <c:v>0.46079999999999988</c:v>
                </c:pt>
                <c:pt idx="179">
                  <c:v>0.45599999999999991</c:v>
                </c:pt>
                <c:pt idx="180">
                  <c:v>0.45119999999999993</c:v>
                </c:pt>
                <c:pt idx="181">
                  <c:v>0.44639999999999996</c:v>
                </c:pt>
                <c:pt idx="182">
                  <c:v>0.44159999999999999</c:v>
                </c:pt>
                <c:pt idx="183">
                  <c:v>0.43680000000000002</c:v>
                </c:pt>
                <c:pt idx="184">
                  <c:v>0.43200000000000005</c:v>
                </c:pt>
                <c:pt idx="185">
                  <c:v>0.42720000000000008</c:v>
                </c:pt>
                <c:pt idx="186">
                  <c:v>0.42240000000000011</c:v>
                </c:pt>
                <c:pt idx="187">
                  <c:v>0.41760000000000019</c:v>
                </c:pt>
                <c:pt idx="188">
                  <c:v>0.41280000000000022</c:v>
                </c:pt>
                <c:pt idx="189">
                  <c:v>0.40800000000000025</c:v>
                </c:pt>
                <c:pt idx="190">
                  <c:v>0.40320000000000028</c:v>
                </c:pt>
                <c:pt idx="191">
                  <c:v>0.39840000000000031</c:v>
                </c:pt>
                <c:pt idx="192">
                  <c:v>0.39360000000000034</c:v>
                </c:pt>
                <c:pt idx="193">
                  <c:v>0.38880000000000037</c:v>
                </c:pt>
                <c:pt idx="194">
                  <c:v>0.3840000000000004</c:v>
                </c:pt>
                <c:pt idx="195">
                  <c:v>0.37920000000000043</c:v>
                </c:pt>
                <c:pt idx="196">
                  <c:v>0.37440000000000045</c:v>
                </c:pt>
                <c:pt idx="197">
                  <c:v>0.36960000000000048</c:v>
                </c:pt>
                <c:pt idx="198">
                  <c:v>0.36480000000000051</c:v>
                </c:pt>
                <c:pt idx="199">
                  <c:v>0.36000000000000054</c:v>
                </c:pt>
                <c:pt idx="200">
                  <c:v>0.35520000000000057</c:v>
                </c:pt>
                <c:pt idx="201">
                  <c:v>0.3504000000000006</c:v>
                </c:pt>
                <c:pt idx="202">
                  <c:v>0.34560000000000063</c:v>
                </c:pt>
                <c:pt idx="203">
                  <c:v>0.34080000000000066</c:v>
                </c:pt>
                <c:pt idx="204">
                  <c:v>0.33600000000000069</c:v>
                </c:pt>
                <c:pt idx="205">
                  <c:v>0.33120000000000072</c:v>
                </c:pt>
                <c:pt idx="206">
                  <c:v>0.32640000000000075</c:v>
                </c:pt>
                <c:pt idx="207">
                  <c:v>0.32160000000000077</c:v>
                </c:pt>
                <c:pt idx="208">
                  <c:v>0.3168000000000008</c:v>
                </c:pt>
                <c:pt idx="209">
                  <c:v>0.31200000000000083</c:v>
                </c:pt>
                <c:pt idx="210">
                  <c:v>0.30720000000000086</c:v>
                </c:pt>
                <c:pt idx="211">
                  <c:v>0.30240000000000089</c:v>
                </c:pt>
                <c:pt idx="212">
                  <c:v>0.29760000000000097</c:v>
                </c:pt>
                <c:pt idx="213">
                  <c:v>0.29280000000000095</c:v>
                </c:pt>
                <c:pt idx="214">
                  <c:v>0.28800000000000103</c:v>
                </c:pt>
              </c:numCache>
            </c:numRef>
          </c:yVal>
          <c:smooth val="0"/>
          <c:extLst>
            <c:ext xmlns:c16="http://schemas.microsoft.com/office/drawing/2014/chart" uri="{C3380CC4-5D6E-409C-BE32-E72D297353CC}">
              <c16:uniqueId val="{00000000-4678-4849-BE7D-5959964A9931}"/>
            </c:ext>
          </c:extLst>
        </c:ser>
        <c:dLbls>
          <c:showLegendKey val="0"/>
          <c:showVal val="0"/>
          <c:showCatName val="0"/>
          <c:showSerName val="0"/>
          <c:showPercent val="0"/>
          <c:showBubbleSize val="0"/>
        </c:dLbls>
        <c:axId val="498502352"/>
        <c:axId val="498502744"/>
      </c:scatterChart>
      <c:valAx>
        <c:axId val="498502352"/>
        <c:scaling>
          <c:orientation val="minMax"/>
          <c:max val="2015"/>
          <c:min val="18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8502744"/>
        <c:crossesAt val="-1"/>
        <c:crossBetween val="midCat"/>
        <c:majorUnit val="5"/>
      </c:valAx>
      <c:valAx>
        <c:axId val="498502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85023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12SSEG-A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Inner upgrowth</c:v>
          </c:tx>
          <c:spPr>
            <a:ln w="19050" cap="rnd">
              <a:solidFill>
                <a:schemeClr val="accent4"/>
              </a:solidFill>
              <a:round/>
            </a:ln>
            <a:effectLst/>
          </c:spPr>
          <c:marker>
            <c:symbol val="circle"/>
            <c:size val="5"/>
            <c:spPr>
              <a:solidFill>
                <a:schemeClr val="accent3"/>
              </a:solidFill>
              <a:ln w="9525">
                <a:solidFill>
                  <a:schemeClr val="accent3"/>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0-DC5B-4951-A91E-76188D5857B3}"/>
            </c:ext>
          </c:extLst>
        </c:ser>
        <c:ser>
          <c:idx val="3"/>
          <c:order val="1"/>
          <c:tx>
            <c:v>Outer Upgrowth to 2012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1-DC5B-4951-A91E-76188D5857B3}"/>
            </c:ext>
          </c:extLst>
        </c:ser>
        <c:ser>
          <c:idx val="0"/>
          <c:order val="2"/>
          <c:tx>
            <c:v>Inner upgrowth</c:v>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2-DC5B-4951-A91E-76188D5857B3}"/>
            </c:ext>
          </c:extLst>
        </c:ser>
        <c:ser>
          <c:idx val="1"/>
          <c:order val="3"/>
          <c:tx>
            <c:v>Outer Upgrowth to 2012</c:v>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3-DC5B-4951-A91E-76188D5857B3}"/>
            </c:ext>
          </c:extLst>
        </c:ser>
        <c:dLbls>
          <c:showLegendKey val="0"/>
          <c:showVal val="0"/>
          <c:showCatName val="0"/>
          <c:showSerName val="0"/>
          <c:showPercent val="0"/>
          <c:showBubbleSize val="0"/>
        </c:dLbls>
        <c:axId val="498503528"/>
        <c:axId val="498503920"/>
      </c:scatterChart>
      <c:valAx>
        <c:axId val="498503528"/>
        <c:scaling>
          <c:orientation val="minMax"/>
          <c:max val="2015"/>
          <c:min val="17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3920"/>
        <c:crossesAt val="-1"/>
        <c:crossBetween val="midCat"/>
        <c:majorUnit val="5"/>
        <c:minorUnit val="1"/>
      </c:valAx>
      <c:valAx>
        <c:axId val="498503920"/>
        <c:scaling>
          <c:orientation val="minMax"/>
          <c:max val="0.60000000000000009"/>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3528"/>
        <c:crosses val="autoZero"/>
        <c:crossBetween val="midCat"/>
        <c:majorUnit val="0.1"/>
        <c:minorUnit val="5.000000000000001E-2"/>
      </c:valAx>
      <c:spPr>
        <a:noFill/>
        <a:ln>
          <a:noFill/>
        </a:ln>
        <a:effectLst/>
      </c:spPr>
    </c:plotArea>
    <c:legend>
      <c:legendPos val="b"/>
      <c:layout>
        <c:manualLayout>
          <c:xMode val="edge"/>
          <c:yMode val="edge"/>
          <c:x val="0.68534621070455359"/>
          <c:y val="0.12807176522712915"/>
          <c:w val="0.284448520368075"/>
          <c:h val="4.67292939300802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0-ACFE-4E07-9824-4237378473E3}"/>
            </c:ext>
          </c:extLst>
        </c:ser>
        <c:dLbls>
          <c:showLegendKey val="0"/>
          <c:showVal val="0"/>
          <c:showCatName val="0"/>
          <c:showSerName val="0"/>
          <c:showPercent val="0"/>
          <c:showBubbleSize val="0"/>
        </c:dLbls>
        <c:axId val="498504704"/>
        <c:axId val="498505096"/>
      </c:scatterChart>
      <c:valAx>
        <c:axId val="498504704"/>
        <c:scaling>
          <c:orientation val="minMax"/>
          <c:max val="2014"/>
          <c:min val="177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5096"/>
        <c:crossesAt val="-1"/>
        <c:crossBetween val="midCat"/>
        <c:majorUnit val="10"/>
        <c:minorUnit val="1"/>
      </c:valAx>
      <c:valAx>
        <c:axId val="498505096"/>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4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12MBU-A</a:t>
            </a:r>
          </a:p>
          <a:p>
            <a:pPr>
              <a:defRPr/>
            </a:pPr>
            <a:r>
              <a:rPr lang="en-US"/>
              <a:t>12MBU-B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MBU-A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[4]Sheet1!$B$3:$B$81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[4]Sheet1!$F$3:$F$81</c:f>
              <c:numCache>
                <c:formatCode>General</c:formatCode>
                <c:ptCount val="79"/>
                <c:pt idx="0">
                  <c:v>0</c:v>
                </c:pt>
                <c:pt idx="1">
                  <c:v>-1.1000000000000001E-2</c:v>
                </c:pt>
                <c:pt idx="2">
                  <c:v>-2.1000000000000001E-2</c:v>
                </c:pt>
                <c:pt idx="3">
                  <c:v>-3.1E-2</c:v>
                </c:pt>
                <c:pt idx="4">
                  <c:v>-0.04</c:v>
                </c:pt>
                <c:pt idx="5">
                  <c:v>-4.8000000000000001E-2</c:v>
                </c:pt>
                <c:pt idx="6">
                  <c:v>-0.05</c:v>
                </c:pt>
                <c:pt idx="7">
                  <c:v>-4.8999999999999995E-2</c:v>
                </c:pt>
                <c:pt idx="8">
                  <c:v>-3.1E-2</c:v>
                </c:pt>
                <c:pt idx="9">
                  <c:v>-0.04</c:v>
                </c:pt>
                <c:pt idx="10">
                  <c:v>-0.05</c:v>
                </c:pt>
                <c:pt idx="11">
                  <c:v>-5.8999999999999997E-2</c:v>
                </c:pt>
                <c:pt idx="12">
                  <c:v>-6.6000000000000003E-2</c:v>
                </c:pt>
                <c:pt idx="13">
                  <c:v>-7.9000000000000001E-2</c:v>
                </c:pt>
                <c:pt idx="14">
                  <c:v>-8.900000000000001E-2</c:v>
                </c:pt>
                <c:pt idx="15">
                  <c:v>-9.6000000000000002E-2</c:v>
                </c:pt>
                <c:pt idx="16">
                  <c:v>-0.10400000000000001</c:v>
                </c:pt>
                <c:pt idx="17">
                  <c:v>-0.11199999999999999</c:v>
                </c:pt>
                <c:pt idx="18">
                  <c:v>-0.12299999999999998</c:v>
                </c:pt>
                <c:pt idx="19">
                  <c:v>-0.13500000000000001</c:v>
                </c:pt>
                <c:pt idx="20">
                  <c:v>-0.14400000000000002</c:v>
                </c:pt>
                <c:pt idx="21">
                  <c:v>-0.151</c:v>
                </c:pt>
                <c:pt idx="22">
                  <c:v>-0.16200000000000003</c:v>
                </c:pt>
                <c:pt idx="23">
                  <c:v>-0.17400000000000002</c:v>
                </c:pt>
                <c:pt idx="24">
                  <c:v>-0.18100000000000002</c:v>
                </c:pt>
                <c:pt idx="25">
                  <c:v>-0.191</c:v>
                </c:pt>
                <c:pt idx="26">
                  <c:v>-0.19500000000000001</c:v>
                </c:pt>
                <c:pt idx="27">
                  <c:v>-0.2</c:v>
                </c:pt>
                <c:pt idx="28">
                  <c:v>-0.20600000000000002</c:v>
                </c:pt>
                <c:pt idx="29">
                  <c:v>-0.21200000000000002</c:v>
                </c:pt>
                <c:pt idx="30">
                  <c:v>-0.22200000000000003</c:v>
                </c:pt>
                <c:pt idx="31">
                  <c:v>-0.22500000000000001</c:v>
                </c:pt>
                <c:pt idx="32">
                  <c:v>-0.22600000000000001</c:v>
                </c:pt>
                <c:pt idx="33">
                  <c:v>-0.22600000000000001</c:v>
                </c:pt>
                <c:pt idx="34">
                  <c:v>-0.22400000000000003</c:v>
                </c:pt>
                <c:pt idx="35">
                  <c:v>-0.21600000000000003</c:v>
                </c:pt>
                <c:pt idx="36">
                  <c:v>-0.21600000000000003</c:v>
                </c:pt>
                <c:pt idx="37">
                  <c:v>-0.21700000000000003</c:v>
                </c:pt>
                <c:pt idx="38">
                  <c:v>-0.18900000000000003</c:v>
                </c:pt>
                <c:pt idx="39">
                  <c:v>-0.18700000000000003</c:v>
                </c:pt>
                <c:pt idx="40">
                  <c:v>-0.12299999999999998</c:v>
                </c:pt>
                <c:pt idx="41">
                  <c:v>-0.11699999999999999</c:v>
                </c:pt>
                <c:pt idx="42">
                  <c:v>-0.111</c:v>
                </c:pt>
                <c:pt idx="43">
                  <c:v>-9.9000000000000005E-2</c:v>
                </c:pt>
                <c:pt idx="44">
                  <c:v>-0.10199999999999999</c:v>
                </c:pt>
                <c:pt idx="45">
                  <c:v>-0.109</c:v>
                </c:pt>
                <c:pt idx="46">
                  <c:v>-0.115</c:v>
                </c:pt>
                <c:pt idx="47">
                  <c:v>-0.125</c:v>
                </c:pt>
                <c:pt idx="48">
                  <c:v>-0.128</c:v>
                </c:pt>
                <c:pt idx="49">
                  <c:v>-0.13500000000000001</c:v>
                </c:pt>
                <c:pt idx="50">
                  <c:v>-0.14000000000000001</c:v>
                </c:pt>
                <c:pt idx="51">
                  <c:v>-0.13299999999999998</c:v>
                </c:pt>
                <c:pt idx="52">
                  <c:v>-0.13100000000000001</c:v>
                </c:pt>
                <c:pt idx="53">
                  <c:v>-0.126</c:v>
                </c:pt>
                <c:pt idx="54">
                  <c:v>-0.114</c:v>
                </c:pt>
                <c:pt idx="55">
                  <c:v>-0.111</c:v>
                </c:pt>
                <c:pt idx="56">
                  <c:v>-0.109</c:v>
                </c:pt>
                <c:pt idx="57">
                  <c:v>-0.10799999999999998</c:v>
                </c:pt>
                <c:pt idx="58">
                  <c:v>-0.11799999999999999</c:v>
                </c:pt>
                <c:pt idx="59">
                  <c:v>-0.11299999999999999</c:v>
                </c:pt>
                <c:pt idx="60">
                  <c:v>-0.10400000000000001</c:v>
                </c:pt>
                <c:pt idx="61">
                  <c:v>-0.10299999999999999</c:v>
                </c:pt>
                <c:pt idx="62">
                  <c:v>-0.109</c:v>
                </c:pt>
                <c:pt idx="63">
                  <c:v>-0.114</c:v>
                </c:pt>
                <c:pt idx="64">
                  <c:v>-0.10299999999999999</c:v>
                </c:pt>
                <c:pt idx="65">
                  <c:v>-0.105</c:v>
                </c:pt>
                <c:pt idx="66">
                  <c:v>-0.106</c:v>
                </c:pt>
                <c:pt idx="67">
                  <c:v>-0.109</c:v>
                </c:pt>
                <c:pt idx="68">
                  <c:v>-0.111</c:v>
                </c:pt>
                <c:pt idx="69">
                  <c:v>-0.121</c:v>
                </c:pt>
                <c:pt idx="70">
                  <c:v>-0.121</c:v>
                </c:pt>
                <c:pt idx="71">
                  <c:v>-9.0999999999999998E-2</c:v>
                </c:pt>
                <c:pt idx="72">
                  <c:v>-0.106</c:v>
                </c:pt>
                <c:pt idx="73">
                  <c:v>-0.11599999999999999</c:v>
                </c:pt>
                <c:pt idx="74">
                  <c:v>-0.124</c:v>
                </c:pt>
                <c:pt idx="75">
                  <c:v>-0.13299999999999998</c:v>
                </c:pt>
                <c:pt idx="76">
                  <c:v>-0.13900000000000001</c:v>
                </c:pt>
                <c:pt idx="77">
                  <c:v>-0.151</c:v>
                </c:pt>
                <c:pt idx="78">
                  <c:v>-0.156</c:v>
                </c:pt>
              </c:numCache>
            </c:numRef>
          </c:yVal>
          <c:smooth val="0"/>
          <c:extLst>
            <c:ext xmlns:c16="http://schemas.microsoft.com/office/drawing/2014/chart" uri="{C3380CC4-5D6E-409C-BE32-E72D297353CC}">
              <c16:uniqueId val="{00000000-6CA3-44E4-8CEE-A15F669D6F76}"/>
            </c:ext>
          </c:extLst>
        </c:ser>
        <c:ser>
          <c:idx val="0"/>
          <c:order val="2"/>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1-6CA3-44E4-8CEE-A15F669D6F76}"/>
            </c:ext>
          </c:extLst>
        </c:ser>
        <c:dLbls>
          <c:showLegendKey val="0"/>
          <c:showVal val="0"/>
          <c:showCatName val="0"/>
          <c:showSerName val="0"/>
          <c:showPercent val="0"/>
          <c:showBubbleSize val="0"/>
        </c:dLbls>
        <c:axId val="498505880"/>
        <c:axId val="498506272"/>
        <c:extLst>
          <c:ext xmlns:c15="http://schemas.microsoft.com/office/drawing/2012/chart" uri="{02D57815-91ED-43cb-92C2-25804820EDAC}">
            <c15:filteredScatterSeries>
              <c15:ser>
                <c:idx val="2"/>
                <c:order val="1"/>
                <c:tx>
                  <c:v>12MBU-B</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[5]Sheet1!$A$3:$A$81</c15:sqref>
                        </c15:formulaRef>
                      </c:ext>
                    </c:extLst>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extLst>
                      <c:ext uri="{02D57815-91ED-43cb-92C2-25804820EDAC}">
                        <c15:formulaRef>
                          <c15:sqref>[5]Sheet1!$B$3:$B$81</c15:sqref>
                        </c15:formulaRef>
                      </c:ext>
                    </c:extLst>
                    <c:numCache>
                      <c:formatCode>General</c:formatCode>
                      <c:ptCount val="79"/>
                      <c:pt idx="0">
                        <c:v>6</c:v>
                      </c:pt>
                      <c:pt idx="1">
                        <c:v>6.7</c:v>
                      </c:pt>
                      <c:pt idx="2">
                        <c:v>7.2</c:v>
                      </c:pt>
                      <c:pt idx="3">
                        <c:v>7.8</c:v>
                      </c:pt>
                      <c:pt idx="4">
                        <c:v>8.6999999999999993</c:v>
                      </c:pt>
                      <c:pt idx="5">
                        <c:v>9.3000000000000007</c:v>
                      </c:pt>
                      <c:pt idx="6">
                        <c:v>10.3</c:v>
                      </c:pt>
                      <c:pt idx="7">
                        <c:v>11</c:v>
                      </c:pt>
                      <c:pt idx="8">
                        <c:v>11.4</c:v>
                      </c:pt>
                      <c:pt idx="9">
                        <c:v>12.5</c:v>
                      </c:pt>
                      <c:pt idx="10">
                        <c:v>12.9</c:v>
                      </c:pt>
                      <c:pt idx="11">
                        <c:v>13.8</c:v>
                      </c:pt>
                      <c:pt idx="12">
                        <c:v>14.6</c:v>
                      </c:pt>
                      <c:pt idx="13">
                        <c:v>13.6</c:v>
                      </c:pt>
                      <c:pt idx="14">
                        <c:v>14.8</c:v>
                      </c:pt>
                      <c:pt idx="15">
                        <c:v>15.6</c:v>
                      </c:pt>
                      <c:pt idx="16">
                        <c:v>16.8</c:v>
                      </c:pt>
                      <c:pt idx="17">
                        <c:v>17.8</c:v>
                      </c:pt>
                      <c:pt idx="18">
                        <c:v>19</c:v>
                      </c:pt>
                      <c:pt idx="19">
                        <c:v>21.2</c:v>
                      </c:pt>
                      <c:pt idx="20">
                        <c:v>22</c:v>
                      </c:pt>
                      <c:pt idx="21">
                        <c:v>23.2</c:v>
                      </c:pt>
                      <c:pt idx="22">
                        <c:v>24</c:v>
                      </c:pt>
                      <c:pt idx="23">
                        <c:v>24.3</c:v>
                      </c:pt>
                      <c:pt idx="24">
                        <c:v>25.2</c:v>
                      </c:pt>
                      <c:pt idx="25">
                        <c:v>26.5</c:v>
                      </c:pt>
                      <c:pt idx="26">
                        <c:v>27.5</c:v>
                      </c:pt>
                      <c:pt idx="27">
                        <c:v>28.7</c:v>
                      </c:pt>
                      <c:pt idx="28">
                        <c:v>23.7</c:v>
                      </c:pt>
                      <c:pt idx="29">
                        <c:v>24</c:v>
                      </c:pt>
                      <c:pt idx="30">
                        <c:v>25.6</c:v>
                      </c:pt>
                      <c:pt idx="31">
                        <c:v>27.4</c:v>
                      </c:pt>
                      <c:pt idx="32">
                        <c:v>28.1</c:v>
                      </c:pt>
                      <c:pt idx="33">
                        <c:v>29.2</c:v>
                      </c:pt>
                      <c:pt idx="34">
                        <c:v>29.8</c:v>
                      </c:pt>
                      <c:pt idx="35">
                        <c:v>30.5</c:v>
                      </c:pt>
                      <c:pt idx="36">
                        <c:v>30.5</c:v>
                      </c:pt>
                      <c:pt idx="37">
                        <c:v>26</c:v>
                      </c:pt>
                      <c:pt idx="38">
                        <c:v>25.5</c:v>
                      </c:pt>
                      <c:pt idx="39">
                        <c:v>25</c:v>
                      </c:pt>
                      <c:pt idx="40">
                        <c:v>24.3</c:v>
                      </c:pt>
                      <c:pt idx="41">
                        <c:v>21.2</c:v>
                      </c:pt>
                      <c:pt idx="42">
                        <c:v>16.3</c:v>
                      </c:pt>
                      <c:pt idx="43">
                        <c:v>15.5</c:v>
                      </c:pt>
                      <c:pt idx="44">
                        <c:v>15.8</c:v>
                      </c:pt>
                      <c:pt idx="45">
                        <c:v>15.8</c:v>
                      </c:pt>
                      <c:pt idx="46">
                        <c:v>17</c:v>
                      </c:pt>
                      <c:pt idx="47">
                        <c:v>17.2</c:v>
                      </c:pt>
                      <c:pt idx="48">
                        <c:v>18.2</c:v>
                      </c:pt>
                      <c:pt idx="49">
                        <c:v>20</c:v>
                      </c:pt>
                      <c:pt idx="50">
                        <c:v>20.9</c:v>
                      </c:pt>
                      <c:pt idx="51">
                        <c:v>21.5</c:v>
                      </c:pt>
                      <c:pt idx="52">
                        <c:v>22.5</c:v>
                      </c:pt>
                      <c:pt idx="53">
                        <c:v>22.6</c:v>
                      </c:pt>
                      <c:pt idx="54">
                        <c:v>22.7</c:v>
                      </c:pt>
                      <c:pt idx="55">
                        <c:v>22.9</c:v>
                      </c:pt>
                      <c:pt idx="56">
                        <c:v>18.7</c:v>
                      </c:pt>
                      <c:pt idx="57">
                        <c:v>18.5</c:v>
                      </c:pt>
                      <c:pt idx="58">
                        <c:v>18.100000000000001</c:v>
                      </c:pt>
                      <c:pt idx="59">
                        <c:v>18.2</c:v>
                      </c:pt>
                      <c:pt idx="60">
                        <c:v>19.399999999999999</c:v>
                      </c:pt>
                      <c:pt idx="61">
                        <c:v>19.5</c:v>
                      </c:pt>
                      <c:pt idx="62">
                        <c:v>20</c:v>
                      </c:pt>
                      <c:pt idx="63">
                        <c:v>20.9</c:v>
                      </c:pt>
                      <c:pt idx="64">
                        <c:v>22</c:v>
                      </c:pt>
                      <c:pt idx="65">
                        <c:v>24.9</c:v>
                      </c:pt>
                      <c:pt idx="66">
                        <c:v>25.5</c:v>
                      </c:pt>
                      <c:pt idx="67">
                        <c:v>24.2</c:v>
                      </c:pt>
                      <c:pt idx="68">
                        <c:v>24</c:v>
                      </c:pt>
                      <c:pt idx="69">
                        <c:v>24</c:v>
                      </c:pt>
                      <c:pt idx="70">
                        <c:v>24.3</c:v>
                      </c:pt>
                      <c:pt idx="71">
                        <c:v>24</c:v>
                      </c:pt>
                      <c:pt idx="72">
                        <c:v>20.5</c:v>
                      </c:pt>
                      <c:pt idx="73">
                        <c:v>18.600000000000001</c:v>
                      </c:pt>
                      <c:pt idx="74">
                        <c:v>18.600000000000001</c:v>
                      </c:pt>
                      <c:pt idx="75">
                        <c:v>17.8</c:v>
                      </c:pt>
                      <c:pt idx="76">
                        <c:v>17.399999999999999</c:v>
                      </c:pt>
                      <c:pt idx="77">
                        <c:v>17.5</c:v>
                      </c:pt>
                      <c:pt idx="78">
                        <c:v>18</c:v>
                      </c:pt>
                    </c:numCache>
                  </c:numRef>
                </c:yVal>
                <c:smooth val="0"/>
                <c:extLst>
                  <c:ext xmlns:c16="http://schemas.microsoft.com/office/drawing/2014/chart" uri="{C3380CC4-5D6E-409C-BE32-E72D297353CC}">
                    <c16:uniqueId val="{00000002-6CA3-44E4-8CEE-A15F669D6F76}"/>
                  </c:ext>
                </c:extLst>
              </c15:ser>
            </c15:filteredScatterSeries>
          </c:ext>
        </c:extLst>
      </c:scatterChart>
      <c:valAx>
        <c:axId val="498505880"/>
        <c:scaling>
          <c:orientation val="minMax"/>
          <c:max val="2014"/>
          <c:min val="177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6272"/>
        <c:crossesAt val="-1"/>
        <c:crossBetween val="midCat"/>
        <c:majorUnit val="10"/>
        <c:minorUnit val="1"/>
      </c:valAx>
      <c:valAx>
        <c:axId val="498506272"/>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5880"/>
        <c:crosses val="autoZero"/>
        <c:crossBetween val="midCat"/>
      </c:valAx>
      <c:spPr>
        <a:noFill/>
        <a:ln>
          <a:noFill/>
        </a:ln>
        <a:effectLst/>
      </c:spPr>
    </c:plotArea>
    <c:legend>
      <c:legendPos val="l"/>
      <c:layout>
        <c:manualLayout>
          <c:xMode val="edge"/>
          <c:yMode val="edge"/>
          <c:x val="0.32425246907491428"/>
          <c:y val="0.44103952990259454"/>
          <c:w val="0.11541119345585102"/>
          <c:h val="0.1088278337312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12SSEG-A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Inner upgrowth</c:v>
          </c:tx>
          <c:spPr>
            <a:ln w="19050" cap="rnd">
              <a:solidFill>
                <a:schemeClr val="accent4"/>
              </a:solidFill>
              <a:round/>
            </a:ln>
            <a:effectLst/>
          </c:spPr>
          <c:marker>
            <c:symbol val="circle"/>
            <c:size val="5"/>
            <c:spPr>
              <a:solidFill>
                <a:schemeClr val="accent3"/>
              </a:solidFill>
              <a:ln w="9525">
                <a:solidFill>
                  <a:schemeClr val="accent3"/>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0-0412-4B57-A459-632AD4D7BD69}"/>
            </c:ext>
          </c:extLst>
        </c:ser>
        <c:ser>
          <c:idx val="3"/>
          <c:order val="1"/>
          <c:tx>
            <c:v>Outer Upgrowth to 2012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1-0412-4B57-A459-632AD4D7BD69}"/>
            </c:ext>
          </c:extLst>
        </c:ser>
        <c:ser>
          <c:idx val="0"/>
          <c:order val="2"/>
          <c:tx>
            <c:v>Inner upgrowth</c:v>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2-0412-4B57-A459-632AD4D7BD69}"/>
            </c:ext>
          </c:extLst>
        </c:ser>
        <c:ser>
          <c:idx val="1"/>
          <c:order val="3"/>
          <c:tx>
            <c:v>Outer Upgrowth to 2012</c:v>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3-0412-4B57-A459-632AD4D7BD69}"/>
            </c:ext>
          </c:extLst>
        </c:ser>
        <c:dLbls>
          <c:showLegendKey val="0"/>
          <c:showVal val="0"/>
          <c:showCatName val="0"/>
          <c:showSerName val="0"/>
          <c:showPercent val="0"/>
          <c:showBubbleSize val="0"/>
        </c:dLbls>
        <c:axId val="498507056"/>
        <c:axId val="498507448"/>
      </c:scatterChart>
      <c:valAx>
        <c:axId val="498507056"/>
        <c:scaling>
          <c:orientation val="minMax"/>
          <c:max val="2015"/>
          <c:min val="17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7448"/>
        <c:crossesAt val="-1"/>
        <c:crossBetween val="midCat"/>
        <c:majorUnit val="4"/>
        <c:minorUnit val="1"/>
      </c:valAx>
      <c:valAx>
        <c:axId val="498507448"/>
        <c:scaling>
          <c:orientation val="minMax"/>
          <c:max val="0.60000000000000009"/>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07056"/>
        <c:crosses val="autoZero"/>
        <c:crossBetween val="midCat"/>
        <c:majorUnit val="0.1"/>
        <c:minorUnit val="5.000000000000001E-2"/>
      </c:valAx>
      <c:spPr>
        <a:noFill/>
        <a:ln>
          <a:noFill/>
        </a:ln>
        <a:effectLst/>
      </c:spPr>
    </c:plotArea>
    <c:legend>
      <c:legendPos val="b"/>
      <c:layout>
        <c:manualLayout>
          <c:xMode val="edge"/>
          <c:yMode val="edge"/>
          <c:x val="0.68534621070455359"/>
          <c:y val="0.12807176522712915"/>
          <c:w val="0.284448520368075"/>
          <c:h val="4.67292939300802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12SSEG-A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Inner upgrowth</c:v>
          </c:tx>
          <c:spPr>
            <a:ln w="19050" cap="rnd">
              <a:solidFill>
                <a:schemeClr val="accent4"/>
              </a:solidFill>
              <a:round/>
            </a:ln>
            <a:effectLst/>
          </c:spPr>
          <c:marker>
            <c:symbol val="circle"/>
            <c:size val="5"/>
            <c:spPr>
              <a:solidFill>
                <a:schemeClr val="accent3"/>
              </a:solidFill>
              <a:ln w="9525">
                <a:solidFill>
                  <a:schemeClr val="accent3"/>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0-287F-40E0-AE6E-DEC4D8BFCBDA}"/>
            </c:ext>
          </c:extLst>
        </c:ser>
        <c:ser>
          <c:idx val="3"/>
          <c:order val="1"/>
          <c:tx>
            <c:v>Outer Upgrowth to 2012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1-287F-40E0-AE6E-DEC4D8BFCBDA}"/>
            </c:ext>
          </c:extLst>
        </c:ser>
        <c:ser>
          <c:idx val="0"/>
          <c:order val="2"/>
          <c:tx>
            <c:v>Inner upgrowth</c:v>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2-287F-40E0-AE6E-DEC4D8BFCBDA}"/>
            </c:ext>
          </c:extLst>
        </c:ser>
        <c:ser>
          <c:idx val="1"/>
          <c:order val="3"/>
          <c:tx>
            <c:v>Outer Upgrowth to 2012</c:v>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3-287F-40E0-AE6E-DEC4D8BFCBDA}"/>
            </c:ext>
          </c:extLst>
        </c:ser>
        <c:dLbls>
          <c:showLegendKey val="0"/>
          <c:showVal val="0"/>
          <c:showCatName val="0"/>
          <c:showSerName val="0"/>
          <c:showPercent val="0"/>
          <c:showBubbleSize val="0"/>
        </c:dLbls>
        <c:axId val="458922288"/>
        <c:axId val="458922680"/>
      </c:scatterChart>
      <c:valAx>
        <c:axId val="458922288"/>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58922680"/>
        <c:crossesAt val="-1"/>
        <c:crossBetween val="midCat"/>
        <c:majorUnit val="5"/>
        <c:minorUnit val="1"/>
      </c:valAx>
      <c:valAx>
        <c:axId val="458922680"/>
        <c:scaling>
          <c:orientation val="minMax"/>
          <c:max val="0.60000000000000009"/>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58922288"/>
        <c:crosses val="autoZero"/>
        <c:crossBetween val="midCat"/>
        <c:majorUnit val="0.1"/>
        <c:minorUnit val="5.000000000000001E-2"/>
      </c:valAx>
      <c:spPr>
        <a:noFill/>
        <a:ln>
          <a:noFill/>
        </a:ln>
        <a:effectLst/>
      </c:spPr>
    </c:plotArea>
    <c:legend>
      <c:legendPos val="b"/>
      <c:layout>
        <c:manualLayout>
          <c:xMode val="edge"/>
          <c:yMode val="edge"/>
          <c:x val="0.6137659862580872"/>
          <c:y val="0.28591183109303209"/>
          <c:w val="0.13400872661617938"/>
          <c:h val="0.12426476488175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a:t>12SPL-A</a:t>
            </a:r>
          </a:p>
        </c:rich>
      </c:tx>
      <c:layout>
        <c:manualLayout>
          <c:xMode val="edge"/>
          <c:yMode val="edge"/>
          <c:x val="0.4219835021887714"/>
          <c:y val="0.14827725719805385"/>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3517643864003381E-2"/>
          <c:y val="0.25018351689502566"/>
          <c:w val="0.87545141752540023"/>
          <c:h val="0.57731254181462621"/>
        </c:manualLayout>
      </c:layout>
      <c:scatterChart>
        <c:scatterStyle val="lineMarker"/>
        <c:varyColors val="0"/>
        <c:ser>
          <c:idx val="0"/>
          <c:order val="0"/>
          <c:spPr>
            <a:ln w="19050" cap="rnd">
              <a:solidFill>
                <a:schemeClr val="accent1"/>
              </a:solidFill>
              <a:round/>
            </a:ln>
            <a:effectLst/>
          </c:spPr>
          <c:marker>
            <c:symbol val="circle"/>
            <c:size val="6"/>
            <c:spPr>
              <a:solidFill>
                <a:schemeClr val="accent1"/>
              </a:solidFill>
              <a:ln w="9525">
                <a:solidFill>
                  <a:schemeClr val="accent1"/>
                </a:solidFill>
              </a:ln>
              <a:effectLst/>
            </c:spPr>
          </c:marker>
          <c:xVal>
            <c:numRef>
              <c:f>[6]Sheet1!$A$2:$A$83</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[6]Sheet1!$D$2:$D$83</c:f>
              <c:numCache>
                <c:formatCode>General</c:formatCode>
                <c:ptCount val="82"/>
                <c:pt idx="0">
                  <c:v>0</c:v>
                </c:pt>
                <c:pt idx="1">
                  <c:v>4.0000000000000565E-3</c:v>
                </c:pt>
                <c:pt idx="2">
                  <c:v>-5.9999999999999429E-3</c:v>
                </c:pt>
                <c:pt idx="3">
                  <c:v>-1.5999999999999945E-2</c:v>
                </c:pt>
                <c:pt idx="4">
                  <c:v>-2.5999999999999943E-2</c:v>
                </c:pt>
                <c:pt idx="5">
                  <c:v>-3.7999999999999971E-2</c:v>
                </c:pt>
                <c:pt idx="6">
                  <c:v>-4.5999999999999944E-2</c:v>
                </c:pt>
                <c:pt idx="7">
                  <c:v>0.6140000000000001</c:v>
                </c:pt>
                <c:pt idx="8">
                  <c:v>0.59400000000000008</c:v>
                </c:pt>
                <c:pt idx="9">
                  <c:v>0.57400000000000007</c:v>
                </c:pt>
                <c:pt idx="10">
                  <c:v>0.55400000000000005</c:v>
                </c:pt>
                <c:pt idx="11">
                  <c:v>0.53400000000000003</c:v>
                </c:pt>
                <c:pt idx="12">
                  <c:v>0.52400000000000002</c:v>
                </c:pt>
                <c:pt idx="13">
                  <c:v>0.49400000000000005</c:v>
                </c:pt>
                <c:pt idx="14">
                  <c:v>0.48900000000000005</c:v>
                </c:pt>
                <c:pt idx="15">
                  <c:v>0.48400000000000004</c:v>
                </c:pt>
                <c:pt idx="16">
                  <c:v>0.47400000000000003</c:v>
                </c:pt>
                <c:pt idx="17">
                  <c:v>0.46900000000000008</c:v>
                </c:pt>
                <c:pt idx="18">
                  <c:v>0.47400000000000003</c:v>
                </c:pt>
                <c:pt idx="19">
                  <c:v>0.46400000000000008</c:v>
                </c:pt>
                <c:pt idx="20">
                  <c:v>0.45400000000000007</c:v>
                </c:pt>
                <c:pt idx="21">
                  <c:v>0.44400000000000006</c:v>
                </c:pt>
                <c:pt idx="22">
                  <c:v>0.43400000000000005</c:v>
                </c:pt>
                <c:pt idx="23">
                  <c:v>0.46400000000000008</c:v>
                </c:pt>
                <c:pt idx="24">
                  <c:v>0.44400000000000006</c:v>
                </c:pt>
                <c:pt idx="25">
                  <c:v>0.43400000000000005</c:v>
                </c:pt>
                <c:pt idx="26">
                  <c:v>0.42900000000000005</c:v>
                </c:pt>
                <c:pt idx="27">
                  <c:v>0.41400000000000003</c:v>
                </c:pt>
                <c:pt idx="28">
                  <c:v>0.41900000000000004</c:v>
                </c:pt>
                <c:pt idx="29">
                  <c:v>0.41400000000000003</c:v>
                </c:pt>
                <c:pt idx="30">
                  <c:v>0.41400000000000003</c:v>
                </c:pt>
                <c:pt idx="31">
                  <c:v>0.41900000000000004</c:v>
                </c:pt>
                <c:pt idx="32">
                  <c:v>0.42400000000000004</c:v>
                </c:pt>
                <c:pt idx="33">
                  <c:v>0.41900000000000004</c:v>
                </c:pt>
                <c:pt idx="34">
                  <c:v>0.42400000000000004</c:v>
                </c:pt>
                <c:pt idx="35">
                  <c:v>0.42800000000000005</c:v>
                </c:pt>
                <c:pt idx="36">
                  <c:v>0.43000000000000005</c:v>
                </c:pt>
                <c:pt idx="37">
                  <c:v>0.43400000000000005</c:v>
                </c:pt>
                <c:pt idx="38">
                  <c:v>0.43700000000000006</c:v>
                </c:pt>
                <c:pt idx="39">
                  <c:v>0.44400000000000006</c:v>
                </c:pt>
                <c:pt idx="40">
                  <c:v>0.44400000000000006</c:v>
                </c:pt>
                <c:pt idx="41">
                  <c:v>0.44900000000000007</c:v>
                </c:pt>
                <c:pt idx="42">
                  <c:v>0.59400000000000008</c:v>
                </c:pt>
                <c:pt idx="43">
                  <c:v>0.57400000000000007</c:v>
                </c:pt>
                <c:pt idx="44">
                  <c:v>0.56400000000000006</c:v>
                </c:pt>
                <c:pt idx="45">
                  <c:v>0.55900000000000005</c:v>
                </c:pt>
                <c:pt idx="46">
                  <c:v>0.55400000000000005</c:v>
                </c:pt>
                <c:pt idx="47">
                  <c:v>0.54400000000000004</c:v>
                </c:pt>
                <c:pt idx="48">
                  <c:v>0.53400000000000003</c:v>
                </c:pt>
                <c:pt idx="49">
                  <c:v>0.52400000000000002</c:v>
                </c:pt>
                <c:pt idx="50">
                  <c:v>0.51400000000000001</c:v>
                </c:pt>
                <c:pt idx="51">
                  <c:v>0.504</c:v>
                </c:pt>
                <c:pt idx="52">
                  <c:v>0.49900000000000005</c:v>
                </c:pt>
                <c:pt idx="53">
                  <c:v>0.52400000000000002</c:v>
                </c:pt>
                <c:pt idx="54">
                  <c:v>0.52900000000000003</c:v>
                </c:pt>
                <c:pt idx="55">
                  <c:v>0.53400000000000003</c:v>
                </c:pt>
                <c:pt idx="56">
                  <c:v>0.53900000000000003</c:v>
                </c:pt>
                <c:pt idx="57">
                  <c:v>0.54900000000000004</c:v>
                </c:pt>
                <c:pt idx="58">
                  <c:v>0.55900000000000005</c:v>
                </c:pt>
                <c:pt idx="59">
                  <c:v>0.63900000000000001</c:v>
                </c:pt>
                <c:pt idx="60">
                  <c:v>0.63400000000000001</c:v>
                </c:pt>
                <c:pt idx="61">
                  <c:v>0.63400000000000001</c:v>
                </c:pt>
                <c:pt idx="62">
                  <c:v>0.63400000000000001</c:v>
                </c:pt>
                <c:pt idx="63">
                  <c:v>0.61900000000000011</c:v>
                </c:pt>
                <c:pt idx="64">
                  <c:v>0.6090000000000001</c:v>
                </c:pt>
                <c:pt idx="65">
                  <c:v>0.59400000000000008</c:v>
                </c:pt>
                <c:pt idx="66">
                  <c:v>0.58400000000000007</c:v>
                </c:pt>
                <c:pt idx="67">
                  <c:v>0.56900000000000006</c:v>
                </c:pt>
                <c:pt idx="68">
                  <c:v>0.56400000000000006</c:v>
                </c:pt>
                <c:pt idx="69">
                  <c:v>0.54900000000000004</c:v>
                </c:pt>
                <c:pt idx="70">
                  <c:v>0.52400000000000002</c:v>
                </c:pt>
                <c:pt idx="71">
                  <c:v>0.51400000000000001</c:v>
                </c:pt>
                <c:pt idx="72">
                  <c:v>0.54400000000000004</c:v>
                </c:pt>
                <c:pt idx="73">
                  <c:v>0.53400000000000003</c:v>
                </c:pt>
                <c:pt idx="74">
                  <c:v>0.52400000000000002</c:v>
                </c:pt>
                <c:pt idx="75">
                  <c:v>0.51400000000000001</c:v>
                </c:pt>
                <c:pt idx="76">
                  <c:v>0.51200000000000001</c:v>
                </c:pt>
                <c:pt idx="77">
                  <c:v>0.51000000000000012</c:v>
                </c:pt>
                <c:pt idx="78">
                  <c:v>0.50800000000000001</c:v>
                </c:pt>
                <c:pt idx="79">
                  <c:v>0.50600000000000012</c:v>
                </c:pt>
                <c:pt idx="80">
                  <c:v>0.504</c:v>
                </c:pt>
                <c:pt idx="81">
                  <c:v>0.49900000000000005</c:v>
                </c:pt>
              </c:numCache>
            </c:numRef>
          </c:yVal>
          <c:smooth val="0"/>
          <c:extLst>
            <c:ext xmlns:c16="http://schemas.microsoft.com/office/drawing/2014/chart" uri="{C3380CC4-5D6E-409C-BE32-E72D297353CC}">
              <c16:uniqueId val="{00000000-4D80-4CCE-97B0-63BF705642B8}"/>
            </c:ext>
          </c:extLst>
        </c:ser>
        <c:dLbls>
          <c:showLegendKey val="0"/>
          <c:showVal val="0"/>
          <c:showCatName val="0"/>
          <c:showSerName val="0"/>
          <c:showPercent val="0"/>
          <c:showBubbleSize val="0"/>
        </c:dLbls>
        <c:axId val="498925304"/>
        <c:axId val="498925696"/>
      </c:scatterChart>
      <c:valAx>
        <c:axId val="498925304"/>
        <c:scaling>
          <c:orientation val="minMax"/>
          <c:max val="2015"/>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Approximate Yr CE</a:t>
                </a:r>
              </a:p>
            </c:rich>
          </c:tx>
          <c:layout>
            <c:manualLayout>
              <c:xMode val="edge"/>
              <c:yMode val="edge"/>
              <c:x val="0.39597137582183112"/>
              <c:y val="0.9428556272094947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98925696"/>
        <c:crossesAt val="-100"/>
        <c:crossBetween val="midCat"/>
        <c:majorUnit val="5"/>
        <c:minorUnit val="1"/>
      </c:valAx>
      <c:valAx>
        <c:axId val="498925696"/>
        <c:scaling>
          <c:orientation val="minMax"/>
          <c:max val="1"/>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8925304"/>
        <c:crosses val="autoZero"/>
        <c:crossBetween val="midCat"/>
        <c:majorUnit val="0.1"/>
      </c:valAx>
      <c:spPr>
        <a:solidFill>
          <a:schemeClr val="bg1"/>
        </a:solidFill>
        <a:ln w="15875">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a:t>12SP-A</a:t>
            </a:r>
          </a:p>
        </c:rich>
      </c:tx>
      <c:layout>
        <c:manualLayout>
          <c:xMode val="edge"/>
          <c:yMode val="edge"/>
          <c:x val="0.49837661319535681"/>
          <c:y val="5.81849602117466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63729528437079"/>
          <c:y val="0.12051677958241325"/>
          <c:w val="0.79781299115722049"/>
          <c:h val="0.69559387968481434"/>
        </c:manualLayout>
      </c:layout>
      <c:scatterChart>
        <c:scatterStyle val="lineMarker"/>
        <c:varyColors val="0"/>
        <c:ser>
          <c:idx val="0"/>
          <c:order val="0"/>
          <c:spPr>
            <a:ln w="19050" cap="rnd">
              <a:solidFill>
                <a:schemeClr val="accent1"/>
              </a:solidFill>
              <a:round/>
            </a:ln>
            <a:effectLst/>
          </c:spPr>
          <c:marker>
            <c:symbol val="circle"/>
            <c:size val="9"/>
            <c:spPr>
              <a:solidFill>
                <a:schemeClr val="accent1"/>
              </a:solidFill>
              <a:ln w="9525">
                <a:solidFill>
                  <a:schemeClr val="accent1"/>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[7]Sheet1!$D$6:$D$99</c:f>
              <c:numCache>
                <c:formatCode>General</c:formatCode>
                <c:ptCount val="94"/>
                <c:pt idx="0">
                  <c:v>0</c:v>
                </c:pt>
                <c:pt idx="1">
                  <c:v>0.1</c:v>
                </c:pt>
                <c:pt idx="2">
                  <c:v>0.18</c:v>
                </c:pt>
                <c:pt idx="3">
                  <c:v>0.17</c:v>
                </c:pt>
                <c:pt idx="4">
                  <c:v>0.38</c:v>
                </c:pt>
                <c:pt idx="5">
                  <c:v>0.37</c:v>
                </c:pt>
                <c:pt idx="6">
                  <c:v>0.35</c:v>
                </c:pt>
                <c:pt idx="7">
                  <c:v>0.32</c:v>
                </c:pt>
                <c:pt idx="8">
                  <c:v>0.3</c:v>
                </c:pt>
                <c:pt idx="9">
                  <c:v>0.28000000000000003</c:v>
                </c:pt>
                <c:pt idx="10">
                  <c:v>0.27</c:v>
                </c:pt>
                <c:pt idx="11">
                  <c:v>0.26</c:v>
                </c:pt>
                <c:pt idx="12">
                  <c:v>0.25</c:v>
                </c:pt>
                <c:pt idx="13">
                  <c:v>0.23</c:v>
                </c:pt>
                <c:pt idx="14">
                  <c:v>0.22500000000000001</c:v>
                </c:pt>
                <c:pt idx="15">
                  <c:v>0.22</c:v>
                </c:pt>
                <c:pt idx="16">
                  <c:v>0.22</c:v>
                </c:pt>
                <c:pt idx="17">
                  <c:v>0.2</c:v>
                </c:pt>
                <c:pt idx="18">
                  <c:v>0.24</c:v>
                </c:pt>
                <c:pt idx="19">
                  <c:v>0.23499999999999999</c:v>
                </c:pt>
                <c:pt idx="20">
                  <c:v>0.23499999999999999</c:v>
                </c:pt>
                <c:pt idx="21">
                  <c:v>0.23</c:v>
                </c:pt>
                <c:pt idx="22">
                  <c:v>0.215</c:v>
                </c:pt>
                <c:pt idx="23">
                  <c:v>0.2</c:v>
                </c:pt>
                <c:pt idx="24">
                  <c:v>0.19500000000000001</c:v>
                </c:pt>
                <c:pt idx="25">
                  <c:v>0.19</c:v>
                </c:pt>
                <c:pt idx="26">
                  <c:v>0.185</c:v>
                </c:pt>
                <c:pt idx="27">
                  <c:v>0.17499999999999999</c:v>
                </c:pt>
                <c:pt idx="28">
                  <c:v>0.17</c:v>
                </c:pt>
                <c:pt idx="29">
                  <c:v>0.16</c:v>
                </c:pt>
                <c:pt idx="30">
                  <c:v>0.16</c:v>
                </c:pt>
                <c:pt idx="31">
                  <c:v>0.155</c:v>
                </c:pt>
                <c:pt idx="32">
                  <c:v>0.15</c:v>
                </c:pt>
                <c:pt idx="33">
                  <c:v>0.14000000000000001</c:v>
                </c:pt>
                <c:pt idx="34">
                  <c:v>0.13500000000000001</c:v>
                </c:pt>
                <c:pt idx="35">
                  <c:v>0.13500000000000001</c:v>
                </c:pt>
                <c:pt idx="36">
                  <c:v>0.125</c:v>
                </c:pt>
                <c:pt idx="37">
                  <c:v>0.19</c:v>
                </c:pt>
                <c:pt idx="38">
                  <c:v>0.23</c:v>
                </c:pt>
                <c:pt idx="39">
                  <c:v>0.21</c:v>
                </c:pt>
                <c:pt idx="40">
                  <c:v>0.19500000000000001</c:v>
                </c:pt>
                <c:pt idx="41">
                  <c:v>0.19</c:v>
                </c:pt>
                <c:pt idx="42">
                  <c:v>0.18</c:v>
                </c:pt>
                <c:pt idx="43">
                  <c:v>0.17</c:v>
                </c:pt>
                <c:pt idx="44">
                  <c:v>0.15</c:v>
                </c:pt>
                <c:pt idx="45">
                  <c:v>0.14000000000000001</c:v>
                </c:pt>
                <c:pt idx="46">
                  <c:v>0.12</c:v>
                </c:pt>
                <c:pt idx="47">
                  <c:v>0.105</c:v>
                </c:pt>
                <c:pt idx="48">
                  <c:v>7.0000000000000007E-2</c:v>
                </c:pt>
                <c:pt idx="49">
                  <c:v>6.5000000000000002E-2</c:v>
                </c:pt>
                <c:pt idx="50">
                  <c:v>0.06</c:v>
                </c:pt>
                <c:pt idx="51">
                  <c:v>5.5E-2</c:v>
                </c:pt>
                <c:pt idx="52">
                  <c:v>0.05</c:v>
                </c:pt>
                <c:pt idx="53">
                  <c:v>0.04</c:v>
                </c:pt>
                <c:pt idx="54">
                  <c:v>0.03</c:v>
                </c:pt>
                <c:pt idx="55">
                  <c:v>0.13</c:v>
                </c:pt>
                <c:pt idx="56">
                  <c:v>0.14000000000000001</c:v>
                </c:pt>
                <c:pt idx="57">
                  <c:v>0.14499999999999999</c:v>
                </c:pt>
                <c:pt idx="58">
                  <c:v>0.15</c:v>
                </c:pt>
                <c:pt idx="59">
                  <c:v>0.16</c:v>
                </c:pt>
                <c:pt idx="60">
                  <c:v>0.245</c:v>
                </c:pt>
                <c:pt idx="61">
                  <c:v>0.24</c:v>
                </c:pt>
                <c:pt idx="62">
                  <c:v>0.22</c:v>
                </c:pt>
                <c:pt idx="63">
                  <c:v>0.21</c:v>
                </c:pt>
                <c:pt idx="64">
                  <c:v>0.19</c:v>
                </c:pt>
                <c:pt idx="65">
                  <c:v>0.17</c:v>
                </c:pt>
                <c:pt idx="66">
                  <c:v>0.16</c:v>
                </c:pt>
                <c:pt idx="67">
                  <c:v>0.16</c:v>
                </c:pt>
                <c:pt idx="68">
                  <c:v>0.14499999999999999</c:v>
                </c:pt>
                <c:pt idx="69">
                  <c:v>0.12</c:v>
                </c:pt>
                <c:pt idx="70">
                  <c:v>0.11</c:v>
                </c:pt>
                <c:pt idx="71">
                  <c:v>0.09</c:v>
                </c:pt>
                <c:pt idx="72">
                  <c:v>0.08</c:v>
                </c:pt>
                <c:pt idx="73">
                  <c:v>7.0000000000000007E-2</c:v>
                </c:pt>
                <c:pt idx="74">
                  <c:v>0.06</c:v>
                </c:pt>
                <c:pt idx="75">
                  <c:v>0.05</c:v>
                </c:pt>
                <c:pt idx="76">
                  <c:v>0.02</c:v>
                </c:pt>
                <c:pt idx="77">
                  <c:v>0</c:v>
                </c:pt>
                <c:pt idx="78">
                  <c:v>0.1</c:v>
                </c:pt>
                <c:pt idx="79">
                  <c:v>0.16</c:v>
                </c:pt>
                <c:pt idx="80">
                  <c:v>0.14499999999999999</c:v>
                </c:pt>
                <c:pt idx="81">
                  <c:v>0.13</c:v>
                </c:pt>
                <c:pt idx="82">
                  <c:v>0.12</c:v>
                </c:pt>
                <c:pt idx="83">
                  <c:v>0.11</c:v>
                </c:pt>
                <c:pt idx="84">
                  <c:v>0.09</c:v>
                </c:pt>
                <c:pt idx="85">
                  <c:v>0.08</c:v>
                </c:pt>
                <c:pt idx="86">
                  <c:v>7.0000000000000007E-2</c:v>
                </c:pt>
                <c:pt idx="87">
                  <c:v>0.06</c:v>
                </c:pt>
                <c:pt idx="88">
                  <c:v>0.05</c:v>
                </c:pt>
                <c:pt idx="89">
                  <c:v>0.04</c:v>
                </c:pt>
                <c:pt idx="90">
                  <c:v>0.02</c:v>
                </c:pt>
                <c:pt idx="91">
                  <c:v>0</c:v>
                </c:pt>
                <c:pt idx="92">
                  <c:v>-0.02</c:v>
                </c:pt>
                <c:pt idx="93">
                  <c:v>-0.05</c:v>
                </c:pt>
              </c:numCache>
            </c:numRef>
          </c:yVal>
          <c:smooth val="0"/>
          <c:extLst>
            <c:ext xmlns:c16="http://schemas.microsoft.com/office/drawing/2014/chart" uri="{C3380CC4-5D6E-409C-BE32-E72D297353CC}">
              <c16:uniqueId val="{00000000-9D61-4985-BABB-98838B1A0B92}"/>
            </c:ext>
          </c:extLst>
        </c:ser>
        <c:dLbls>
          <c:showLegendKey val="0"/>
          <c:showVal val="0"/>
          <c:showCatName val="0"/>
          <c:showSerName val="0"/>
          <c:showPercent val="0"/>
          <c:showBubbleSize val="0"/>
        </c:dLbls>
        <c:axId val="498927264"/>
        <c:axId val="498927656"/>
      </c:scatterChart>
      <c:valAx>
        <c:axId val="498927264"/>
        <c:scaling>
          <c:orientation val="minMax"/>
          <c:max val="2014"/>
          <c:min val="1770"/>
        </c:scaling>
        <c:delete val="0"/>
        <c:axPos val="b"/>
        <c:majorGridlines>
          <c:spPr>
            <a:ln w="9525" cap="flat" cmpd="sng" algn="ctr">
              <a:solidFill>
                <a:schemeClr val="bg2">
                  <a:lumMod val="90000"/>
                </a:schemeClr>
              </a:solidFill>
              <a:round/>
            </a:ln>
            <a:effectLst/>
          </c:spPr>
        </c:majorGridlines>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b="1"/>
                  <a:t>Approximate Year CE</a:t>
                </a:r>
              </a:p>
            </c:rich>
          </c:tx>
          <c:layout>
            <c:manualLayout>
              <c:xMode val="edge"/>
              <c:yMode val="edge"/>
              <c:x val="0.42088951767602817"/>
              <c:y val="0.9077783846999935"/>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8927656"/>
        <c:crossesAt val="-80"/>
        <c:crossBetween val="midCat"/>
        <c:majorUnit val="10"/>
        <c:minorUnit val="1"/>
      </c:valAx>
      <c:valAx>
        <c:axId val="498927656"/>
        <c:scaling>
          <c:orientation val="minMax"/>
          <c:max val="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b="1" i="0" baseline="0">
                    <a:effectLst/>
                  </a:rPr>
                  <a:t>Highest Living Coral Relative Elev. , cm</a:t>
                </a:r>
                <a:endParaRPr lang="en-US" sz="2400" b="1">
                  <a:effectLst/>
                </a:endParaRPr>
              </a:p>
            </c:rich>
          </c:tx>
          <c:layout>
            <c:manualLayout>
              <c:xMode val="edge"/>
              <c:yMode val="edge"/>
              <c:x val="0.9318681451849371"/>
              <c:y val="0.21386628223112966"/>
            </c:manualLayout>
          </c:layout>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8927264"/>
        <c:crosses val="autoZero"/>
        <c:crossBetween val="midCat"/>
        <c:majorUnit val="0.1"/>
      </c:valAx>
      <c:spPr>
        <a:solidFill>
          <a:schemeClr val="bg1"/>
        </a:solidFill>
        <a:ln w="15875">
          <a:solidFill>
            <a:schemeClr val="tx1"/>
          </a:solid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498928440"/>
        <c:axId val="498928832"/>
      </c:scatterChart>
      <c:valAx>
        <c:axId val="4989284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28832"/>
        <c:crosses val="autoZero"/>
        <c:crossBetween val="midCat"/>
      </c:valAx>
      <c:valAx>
        <c:axId val="49892883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284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12SPL-A vs. 12SP-A Maximum Levels of Living Coral</a:t>
            </a:r>
          </a:p>
        </c:rich>
      </c:tx>
      <c:layout>
        <c:manualLayout>
          <c:xMode val="edge"/>
          <c:yMode val="edge"/>
          <c:x val="0.27360245225522478"/>
          <c:y val="3.0534351145038167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36412851980667"/>
          <c:y val="0.12701598845945786"/>
          <c:w val="0.83813091444362231"/>
          <c:h val="0.69827014345809513"/>
        </c:manualLayout>
      </c:layout>
      <c:scatterChart>
        <c:scatterStyle val="lineMarker"/>
        <c:varyColors val="0"/>
        <c:ser>
          <c:idx val="0"/>
          <c:order val="0"/>
          <c:tx>
            <c:v>12SP-A</c:v>
          </c:tx>
          <c:spPr>
            <a:ln w="38100" cap="rnd">
              <a:solidFill>
                <a:schemeClr val="accent1"/>
              </a:solidFill>
              <a:round/>
            </a:ln>
            <a:effectLst/>
          </c:spPr>
          <c:marker>
            <c:symbol val="circle"/>
            <c:size val="5"/>
            <c:spPr>
              <a:solidFill>
                <a:schemeClr val="accent1"/>
              </a:solidFill>
              <a:ln w="9525">
                <a:solidFill>
                  <a:schemeClr val="accent1"/>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[7]Sheet1!$C$6:$C$99</c:f>
              <c:numCache>
                <c:formatCode>General</c:formatCode>
                <c:ptCount val="94"/>
                <c:pt idx="0">
                  <c:v>-60</c:v>
                </c:pt>
                <c:pt idx="1">
                  <c:v>-50</c:v>
                </c:pt>
                <c:pt idx="2">
                  <c:v>-42</c:v>
                </c:pt>
                <c:pt idx="3">
                  <c:v>-43</c:v>
                </c:pt>
                <c:pt idx="4">
                  <c:v>-22</c:v>
                </c:pt>
                <c:pt idx="5">
                  <c:v>-23</c:v>
                </c:pt>
                <c:pt idx="6">
                  <c:v>-25</c:v>
                </c:pt>
                <c:pt idx="7">
                  <c:v>-28</c:v>
                </c:pt>
                <c:pt idx="8">
                  <c:v>-30</c:v>
                </c:pt>
                <c:pt idx="9">
                  <c:v>-32</c:v>
                </c:pt>
                <c:pt idx="10">
                  <c:v>-33</c:v>
                </c:pt>
                <c:pt idx="11">
                  <c:v>-34</c:v>
                </c:pt>
                <c:pt idx="12">
                  <c:v>-35</c:v>
                </c:pt>
                <c:pt idx="13">
                  <c:v>-37</c:v>
                </c:pt>
                <c:pt idx="14">
                  <c:v>-37.5</c:v>
                </c:pt>
                <c:pt idx="15">
                  <c:v>-38</c:v>
                </c:pt>
                <c:pt idx="16">
                  <c:v>-38</c:v>
                </c:pt>
                <c:pt idx="17">
                  <c:v>-40</c:v>
                </c:pt>
                <c:pt idx="18">
                  <c:v>-36</c:v>
                </c:pt>
                <c:pt idx="19">
                  <c:v>-36.5</c:v>
                </c:pt>
                <c:pt idx="20">
                  <c:v>-36.5</c:v>
                </c:pt>
                <c:pt idx="21">
                  <c:v>-37</c:v>
                </c:pt>
                <c:pt idx="22">
                  <c:v>-38.5</c:v>
                </c:pt>
                <c:pt idx="23">
                  <c:v>-40</c:v>
                </c:pt>
                <c:pt idx="24">
                  <c:v>-40.5</c:v>
                </c:pt>
                <c:pt idx="25">
                  <c:v>-41</c:v>
                </c:pt>
                <c:pt idx="26">
                  <c:v>-41.5</c:v>
                </c:pt>
                <c:pt idx="27">
                  <c:v>-42.5</c:v>
                </c:pt>
                <c:pt idx="28">
                  <c:v>-43</c:v>
                </c:pt>
                <c:pt idx="29">
                  <c:v>-44</c:v>
                </c:pt>
                <c:pt idx="30">
                  <c:v>-44</c:v>
                </c:pt>
                <c:pt idx="31">
                  <c:v>-44.5</c:v>
                </c:pt>
                <c:pt idx="32">
                  <c:v>-45</c:v>
                </c:pt>
                <c:pt idx="33">
                  <c:v>-46</c:v>
                </c:pt>
                <c:pt idx="34">
                  <c:v>-46.5</c:v>
                </c:pt>
                <c:pt idx="35">
                  <c:v>-46.5</c:v>
                </c:pt>
                <c:pt idx="36">
                  <c:v>-47.5</c:v>
                </c:pt>
                <c:pt idx="37">
                  <c:v>-41</c:v>
                </c:pt>
                <c:pt idx="38">
                  <c:v>-37</c:v>
                </c:pt>
                <c:pt idx="39">
                  <c:v>-39</c:v>
                </c:pt>
                <c:pt idx="40">
                  <c:v>-40.5</c:v>
                </c:pt>
                <c:pt idx="41">
                  <c:v>-41</c:v>
                </c:pt>
                <c:pt idx="42">
                  <c:v>-42</c:v>
                </c:pt>
                <c:pt idx="43">
                  <c:v>-43</c:v>
                </c:pt>
                <c:pt idx="44">
                  <c:v>-45</c:v>
                </c:pt>
                <c:pt idx="45">
                  <c:v>-46</c:v>
                </c:pt>
                <c:pt idx="46">
                  <c:v>-48</c:v>
                </c:pt>
                <c:pt idx="47">
                  <c:v>-49.5</c:v>
                </c:pt>
                <c:pt idx="48">
                  <c:v>-53</c:v>
                </c:pt>
                <c:pt idx="49">
                  <c:v>-53.5</c:v>
                </c:pt>
                <c:pt idx="50">
                  <c:v>-54</c:v>
                </c:pt>
                <c:pt idx="51">
                  <c:v>-54.5</c:v>
                </c:pt>
                <c:pt idx="52">
                  <c:v>-55</c:v>
                </c:pt>
                <c:pt idx="53">
                  <c:v>-56</c:v>
                </c:pt>
                <c:pt idx="54">
                  <c:v>-57</c:v>
                </c:pt>
                <c:pt idx="55">
                  <c:v>-47</c:v>
                </c:pt>
                <c:pt idx="56">
                  <c:v>-46</c:v>
                </c:pt>
                <c:pt idx="57">
                  <c:v>-45.5</c:v>
                </c:pt>
                <c:pt idx="58">
                  <c:v>-45</c:v>
                </c:pt>
                <c:pt idx="59">
                  <c:v>-44</c:v>
                </c:pt>
                <c:pt idx="60">
                  <c:v>-35.5</c:v>
                </c:pt>
                <c:pt idx="61">
                  <c:v>-36</c:v>
                </c:pt>
                <c:pt idx="62">
                  <c:v>-38</c:v>
                </c:pt>
                <c:pt idx="63">
                  <c:v>-39</c:v>
                </c:pt>
                <c:pt idx="64">
                  <c:v>-41</c:v>
                </c:pt>
                <c:pt idx="65">
                  <c:v>-43</c:v>
                </c:pt>
                <c:pt idx="66">
                  <c:v>-44</c:v>
                </c:pt>
                <c:pt idx="67">
                  <c:v>-44</c:v>
                </c:pt>
                <c:pt idx="68">
                  <c:v>-45.5</c:v>
                </c:pt>
                <c:pt idx="69">
                  <c:v>-48</c:v>
                </c:pt>
                <c:pt idx="70">
                  <c:v>-49</c:v>
                </c:pt>
                <c:pt idx="71">
                  <c:v>-51</c:v>
                </c:pt>
                <c:pt idx="72">
                  <c:v>-52</c:v>
                </c:pt>
                <c:pt idx="73">
                  <c:v>-53</c:v>
                </c:pt>
                <c:pt idx="74">
                  <c:v>-54</c:v>
                </c:pt>
                <c:pt idx="75">
                  <c:v>-55</c:v>
                </c:pt>
                <c:pt idx="76">
                  <c:v>-58</c:v>
                </c:pt>
                <c:pt idx="77">
                  <c:v>-60</c:v>
                </c:pt>
                <c:pt idx="78">
                  <c:v>-50</c:v>
                </c:pt>
                <c:pt idx="79">
                  <c:v>-44</c:v>
                </c:pt>
                <c:pt idx="80">
                  <c:v>-45.5</c:v>
                </c:pt>
                <c:pt idx="81">
                  <c:v>-47</c:v>
                </c:pt>
                <c:pt idx="82">
                  <c:v>-48</c:v>
                </c:pt>
                <c:pt idx="83">
                  <c:v>-49</c:v>
                </c:pt>
                <c:pt idx="84">
                  <c:v>-51</c:v>
                </c:pt>
                <c:pt idx="85">
                  <c:v>-52</c:v>
                </c:pt>
                <c:pt idx="86">
                  <c:v>-53</c:v>
                </c:pt>
                <c:pt idx="87">
                  <c:v>-54</c:v>
                </c:pt>
                <c:pt idx="88">
                  <c:v>-55</c:v>
                </c:pt>
                <c:pt idx="89">
                  <c:v>-56</c:v>
                </c:pt>
                <c:pt idx="90">
                  <c:v>-58</c:v>
                </c:pt>
                <c:pt idx="91">
                  <c:v>-60</c:v>
                </c:pt>
                <c:pt idx="92">
                  <c:v>-62</c:v>
                </c:pt>
                <c:pt idx="93">
                  <c:v>-65</c:v>
                </c:pt>
              </c:numCache>
            </c:numRef>
          </c:yVal>
          <c:smooth val="0"/>
          <c:extLst>
            <c:ext xmlns:c16="http://schemas.microsoft.com/office/drawing/2014/chart" uri="{C3380CC4-5D6E-409C-BE32-E72D297353CC}">
              <c16:uniqueId val="{00000000-6D11-4B82-B85E-E53097147C1A}"/>
            </c:ext>
          </c:extLst>
        </c:ser>
        <c:ser>
          <c:idx val="1"/>
          <c:order val="1"/>
          <c:tx>
            <c:v>12SPL-A</c:v>
          </c:tx>
          <c:spPr>
            <a:ln w="38100" cap="rnd">
              <a:solidFill>
                <a:schemeClr val="accent2"/>
              </a:solidFill>
              <a:round/>
            </a:ln>
            <a:effectLst/>
          </c:spPr>
          <c:marker>
            <c:symbol val="circle"/>
            <c:size val="5"/>
            <c:spPr>
              <a:solidFill>
                <a:schemeClr val="accent2"/>
              </a:solidFill>
              <a:ln w="9525">
                <a:solidFill>
                  <a:schemeClr val="accent2"/>
                </a:solidFill>
              </a:ln>
              <a:effectLst/>
            </c:spPr>
          </c:marker>
          <c:xVal>
            <c:numRef>
              <c:f>[7]Sheet1!$H$3:$H$84</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[7]Sheet1!$I$3:$I$84</c:f>
              <c:numCache>
                <c:formatCode>General</c:formatCode>
                <c:ptCount val="82"/>
                <c:pt idx="0">
                  <c:v>-73.400000000000006</c:v>
                </c:pt>
                <c:pt idx="1">
                  <c:v>-73</c:v>
                </c:pt>
                <c:pt idx="2">
                  <c:v>-74</c:v>
                </c:pt>
                <c:pt idx="3">
                  <c:v>-75</c:v>
                </c:pt>
                <c:pt idx="4">
                  <c:v>-76</c:v>
                </c:pt>
                <c:pt idx="5">
                  <c:v>-77.2</c:v>
                </c:pt>
                <c:pt idx="6">
                  <c:v>-78</c:v>
                </c:pt>
                <c:pt idx="7">
                  <c:v>-12</c:v>
                </c:pt>
                <c:pt idx="8">
                  <c:v>-14</c:v>
                </c:pt>
                <c:pt idx="9">
                  <c:v>-16</c:v>
                </c:pt>
                <c:pt idx="10">
                  <c:v>-18</c:v>
                </c:pt>
                <c:pt idx="11">
                  <c:v>-20</c:v>
                </c:pt>
                <c:pt idx="12">
                  <c:v>-21</c:v>
                </c:pt>
                <c:pt idx="13">
                  <c:v>-24</c:v>
                </c:pt>
                <c:pt idx="14">
                  <c:v>-24.5</c:v>
                </c:pt>
                <c:pt idx="15">
                  <c:v>-25</c:v>
                </c:pt>
                <c:pt idx="16">
                  <c:v>-26</c:v>
                </c:pt>
                <c:pt idx="17">
                  <c:v>-26.5</c:v>
                </c:pt>
                <c:pt idx="18">
                  <c:v>-26</c:v>
                </c:pt>
                <c:pt idx="19">
                  <c:v>-27</c:v>
                </c:pt>
                <c:pt idx="20">
                  <c:v>-28</c:v>
                </c:pt>
                <c:pt idx="21">
                  <c:v>-29</c:v>
                </c:pt>
                <c:pt idx="22">
                  <c:v>-30</c:v>
                </c:pt>
                <c:pt idx="23">
                  <c:v>-27</c:v>
                </c:pt>
                <c:pt idx="24">
                  <c:v>-29</c:v>
                </c:pt>
                <c:pt idx="25">
                  <c:v>-30</c:v>
                </c:pt>
                <c:pt idx="26">
                  <c:v>-30.5</c:v>
                </c:pt>
                <c:pt idx="27">
                  <c:v>-32</c:v>
                </c:pt>
                <c:pt idx="28">
                  <c:v>-31.5</c:v>
                </c:pt>
                <c:pt idx="29">
                  <c:v>-32</c:v>
                </c:pt>
                <c:pt idx="30">
                  <c:v>-32</c:v>
                </c:pt>
                <c:pt idx="31">
                  <c:v>-31.5</c:v>
                </c:pt>
                <c:pt idx="32">
                  <c:v>-31</c:v>
                </c:pt>
                <c:pt idx="33">
                  <c:v>-31.5</c:v>
                </c:pt>
                <c:pt idx="34">
                  <c:v>-31</c:v>
                </c:pt>
                <c:pt idx="35">
                  <c:v>-30.6</c:v>
                </c:pt>
                <c:pt idx="36">
                  <c:v>-30.4</c:v>
                </c:pt>
                <c:pt idx="37">
                  <c:v>-30</c:v>
                </c:pt>
                <c:pt idx="38">
                  <c:v>-29.7</c:v>
                </c:pt>
                <c:pt idx="39">
                  <c:v>-29</c:v>
                </c:pt>
                <c:pt idx="40">
                  <c:v>-29</c:v>
                </c:pt>
                <c:pt idx="41">
                  <c:v>-28.5</c:v>
                </c:pt>
                <c:pt idx="42">
                  <c:v>-14</c:v>
                </c:pt>
                <c:pt idx="43">
                  <c:v>-16</c:v>
                </c:pt>
                <c:pt idx="44">
                  <c:v>-17</c:v>
                </c:pt>
                <c:pt idx="45">
                  <c:v>-17.5</c:v>
                </c:pt>
                <c:pt idx="46">
                  <c:v>-18</c:v>
                </c:pt>
                <c:pt idx="47">
                  <c:v>-19</c:v>
                </c:pt>
                <c:pt idx="48">
                  <c:v>-20</c:v>
                </c:pt>
                <c:pt idx="49">
                  <c:v>-21</c:v>
                </c:pt>
                <c:pt idx="50">
                  <c:v>-22</c:v>
                </c:pt>
                <c:pt idx="51">
                  <c:v>-23</c:v>
                </c:pt>
                <c:pt idx="52">
                  <c:v>-23.5</c:v>
                </c:pt>
                <c:pt idx="53">
                  <c:v>-21</c:v>
                </c:pt>
                <c:pt idx="54">
                  <c:v>-20.5</c:v>
                </c:pt>
                <c:pt idx="55">
                  <c:v>-20</c:v>
                </c:pt>
                <c:pt idx="56">
                  <c:v>-19.5</c:v>
                </c:pt>
                <c:pt idx="57">
                  <c:v>-18.5</c:v>
                </c:pt>
                <c:pt idx="58">
                  <c:v>-17.5</c:v>
                </c:pt>
                <c:pt idx="59">
                  <c:v>-9.5</c:v>
                </c:pt>
                <c:pt idx="60">
                  <c:v>-10</c:v>
                </c:pt>
                <c:pt idx="61">
                  <c:v>-10</c:v>
                </c:pt>
                <c:pt idx="62">
                  <c:v>-10</c:v>
                </c:pt>
                <c:pt idx="63">
                  <c:v>-11.5</c:v>
                </c:pt>
                <c:pt idx="64">
                  <c:v>-12.5</c:v>
                </c:pt>
                <c:pt idx="65">
                  <c:v>-14</c:v>
                </c:pt>
                <c:pt idx="66">
                  <c:v>-15</c:v>
                </c:pt>
                <c:pt idx="67">
                  <c:v>-16.5</c:v>
                </c:pt>
                <c:pt idx="68">
                  <c:v>-17</c:v>
                </c:pt>
                <c:pt idx="69">
                  <c:v>-18.5</c:v>
                </c:pt>
                <c:pt idx="70">
                  <c:v>-21</c:v>
                </c:pt>
                <c:pt idx="71">
                  <c:v>-22</c:v>
                </c:pt>
                <c:pt idx="72">
                  <c:v>-19</c:v>
                </c:pt>
                <c:pt idx="73">
                  <c:v>-20</c:v>
                </c:pt>
                <c:pt idx="74">
                  <c:v>-21</c:v>
                </c:pt>
                <c:pt idx="75">
                  <c:v>-22</c:v>
                </c:pt>
                <c:pt idx="76">
                  <c:v>-22.2</c:v>
                </c:pt>
                <c:pt idx="77">
                  <c:v>-22.4</c:v>
                </c:pt>
                <c:pt idx="78">
                  <c:v>-22.6</c:v>
                </c:pt>
                <c:pt idx="79">
                  <c:v>-22.8</c:v>
                </c:pt>
                <c:pt idx="80">
                  <c:v>-23</c:v>
                </c:pt>
                <c:pt idx="81">
                  <c:v>-23.5</c:v>
                </c:pt>
              </c:numCache>
            </c:numRef>
          </c:yVal>
          <c:smooth val="0"/>
          <c:extLst>
            <c:ext xmlns:c16="http://schemas.microsoft.com/office/drawing/2014/chart" uri="{C3380CC4-5D6E-409C-BE32-E72D297353CC}">
              <c16:uniqueId val="{00000001-6D11-4B82-B85E-E53097147C1A}"/>
            </c:ext>
          </c:extLst>
        </c:ser>
        <c:dLbls>
          <c:showLegendKey val="0"/>
          <c:showVal val="0"/>
          <c:showCatName val="0"/>
          <c:showSerName val="0"/>
          <c:showPercent val="0"/>
          <c:showBubbleSize val="0"/>
        </c:dLbls>
        <c:axId val="498930400"/>
        <c:axId val="498930792"/>
      </c:scatterChart>
      <c:valAx>
        <c:axId val="498930400"/>
        <c:scaling>
          <c:orientation val="minMax"/>
          <c:max val="2015"/>
          <c:min val="1915"/>
        </c:scaling>
        <c:delete val="0"/>
        <c:axPos val="b"/>
        <c:majorGridlines>
          <c:spPr>
            <a:ln w="9525" cap="flat" cmpd="sng" algn="ctr">
              <a:solidFill>
                <a:schemeClr val="tx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Yrs AD</a:t>
                </a:r>
              </a:p>
            </c:rich>
          </c:tx>
          <c:layout>
            <c:manualLayout>
              <c:xMode val="edge"/>
              <c:yMode val="edge"/>
              <c:x val="0.43416732103363559"/>
              <c:y val="0.93793226189192103"/>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98930792"/>
        <c:crossesAt val="-100"/>
        <c:crossBetween val="midCat"/>
        <c:majorUnit val="2"/>
        <c:minorUnit val="1"/>
      </c:valAx>
      <c:valAx>
        <c:axId val="498930792"/>
        <c:scaling>
          <c:orientation val="minMax"/>
          <c:min val="-8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Max. Ht. Living Coral, CM</a:t>
                </a:r>
              </a:p>
            </c:rich>
          </c:tx>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98930400"/>
        <c:crosses val="autoZero"/>
        <c:crossBetween val="midCat"/>
      </c:valAx>
      <c:spPr>
        <a:solidFill>
          <a:schemeClr val="bg1">
            <a:alpha val="46000"/>
          </a:schemeClr>
        </a:solidFill>
        <a:ln>
          <a:noFill/>
        </a:ln>
        <a:effectLst/>
      </c:spPr>
    </c:plotArea>
    <c:legend>
      <c:legendPos val="b"/>
      <c:layout>
        <c:manualLayout>
          <c:xMode val="edge"/>
          <c:yMode val="edge"/>
          <c:x val="0.35076384436391927"/>
          <c:y val="0.6783533704628385"/>
          <c:w val="0.18815756676344095"/>
          <c:h val="5.1662307194477404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alpha val="63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12SWP_A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[10]Sheet1!$A$10:$A$92</c:f>
              <c:numCache>
                <c:formatCode>General</c:formatCode>
                <c:ptCount val="83"/>
                <c:pt idx="0">
                  <c:v>1910</c:v>
                </c:pt>
                <c:pt idx="1">
                  <c:v>1909</c:v>
                </c:pt>
                <c:pt idx="2">
                  <c:v>1908</c:v>
                </c:pt>
                <c:pt idx="3">
                  <c:v>1907</c:v>
                </c:pt>
                <c:pt idx="4">
                  <c:v>1906</c:v>
                </c:pt>
                <c:pt idx="5">
                  <c:v>1905</c:v>
                </c:pt>
                <c:pt idx="6">
                  <c:v>1904</c:v>
                </c:pt>
                <c:pt idx="7">
                  <c:v>1903</c:v>
                </c:pt>
                <c:pt idx="8">
                  <c:v>1902</c:v>
                </c:pt>
                <c:pt idx="9">
                  <c:v>1901</c:v>
                </c:pt>
                <c:pt idx="10">
                  <c:v>1900</c:v>
                </c:pt>
                <c:pt idx="11">
                  <c:v>1899</c:v>
                </c:pt>
                <c:pt idx="12">
                  <c:v>1898</c:v>
                </c:pt>
                <c:pt idx="13">
                  <c:v>1897</c:v>
                </c:pt>
                <c:pt idx="14">
                  <c:v>1896</c:v>
                </c:pt>
                <c:pt idx="15">
                  <c:v>1895</c:v>
                </c:pt>
                <c:pt idx="16">
                  <c:v>1894</c:v>
                </c:pt>
                <c:pt idx="17">
                  <c:v>1893</c:v>
                </c:pt>
                <c:pt idx="18">
                  <c:v>1892</c:v>
                </c:pt>
                <c:pt idx="19">
                  <c:v>1891</c:v>
                </c:pt>
                <c:pt idx="20">
                  <c:v>1890</c:v>
                </c:pt>
                <c:pt idx="21">
                  <c:v>1889</c:v>
                </c:pt>
                <c:pt idx="22">
                  <c:v>1888</c:v>
                </c:pt>
                <c:pt idx="23">
                  <c:v>1887</c:v>
                </c:pt>
                <c:pt idx="24">
                  <c:v>1886</c:v>
                </c:pt>
                <c:pt idx="25">
                  <c:v>1885</c:v>
                </c:pt>
                <c:pt idx="26">
                  <c:v>1884</c:v>
                </c:pt>
                <c:pt idx="27">
                  <c:v>1883</c:v>
                </c:pt>
                <c:pt idx="28">
                  <c:v>1882</c:v>
                </c:pt>
                <c:pt idx="29">
                  <c:v>1881</c:v>
                </c:pt>
                <c:pt idx="30">
                  <c:v>1880</c:v>
                </c:pt>
                <c:pt idx="31">
                  <c:v>1879</c:v>
                </c:pt>
                <c:pt idx="32">
                  <c:v>1878</c:v>
                </c:pt>
                <c:pt idx="33">
                  <c:v>1877</c:v>
                </c:pt>
                <c:pt idx="34">
                  <c:v>1876</c:v>
                </c:pt>
                <c:pt idx="35">
                  <c:v>1875</c:v>
                </c:pt>
                <c:pt idx="36">
                  <c:v>1874</c:v>
                </c:pt>
                <c:pt idx="37">
                  <c:v>1873</c:v>
                </c:pt>
                <c:pt idx="38">
                  <c:v>1872</c:v>
                </c:pt>
                <c:pt idx="39">
                  <c:v>1871</c:v>
                </c:pt>
                <c:pt idx="40">
                  <c:v>1870</c:v>
                </c:pt>
                <c:pt idx="41">
                  <c:v>1869</c:v>
                </c:pt>
                <c:pt idx="42">
                  <c:v>1868</c:v>
                </c:pt>
                <c:pt idx="43">
                  <c:v>1867</c:v>
                </c:pt>
                <c:pt idx="44">
                  <c:v>1866</c:v>
                </c:pt>
                <c:pt idx="45">
                  <c:v>1865</c:v>
                </c:pt>
                <c:pt idx="46">
                  <c:v>1864</c:v>
                </c:pt>
                <c:pt idx="47">
                  <c:v>1863</c:v>
                </c:pt>
                <c:pt idx="48">
                  <c:v>1862</c:v>
                </c:pt>
                <c:pt idx="49">
                  <c:v>1861</c:v>
                </c:pt>
                <c:pt idx="50">
                  <c:v>1860</c:v>
                </c:pt>
                <c:pt idx="51">
                  <c:v>1859</c:v>
                </c:pt>
                <c:pt idx="52">
                  <c:v>1858</c:v>
                </c:pt>
                <c:pt idx="53">
                  <c:v>1857</c:v>
                </c:pt>
                <c:pt idx="54">
                  <c:v>1856</c:v>
                </c:pt>
                <c:pt idx="55">
                  <c:v>1855</c:v>
                </c:pt>
                <c:pt idx="56">
                  <c:v>1854</c:v>
                </c:pt>
                <c:pt idx="57">
                  <c:v>1853</c:v>
                </c:pt>
                <c:pt idx="58">
                  <c:v>1852</c:v>
                </c:pt>
                <c:pt idx="59">
                  <c:v>1851</c:v>
                </c:pt>
                <c:pt idx="60">
                  <c:v>1850</c:v>
                </c:pt>
                <c:pt idx="61">
                  <c:v>1849</c:v>
                </c:pt>
                <c:pt idx="62">
                  <c:v>1848</c:v>
                </c:pt>
                <c:pt idx="63">
                  <c:v>1847</c:v>
                </c:pt>
                <c:pt idx="64">
                  <c:v>1846</c:v>
                </c:pt>
                <c:pt idx="65">
                  <c:v>1845</c:v>
                </c:pt>
                <c:pt idx="66">
                  <c:v>1844</c:v>
                </c:pt>
                <c:pt idx="67">
                  <c:v>1843</c:v>
                </c:pt>
                <c:pt idx="68">
                  <c:v>1842</c:v>
                </c:pt>
                <c:pt idx="69">
                  <c:v>1841</c:v>
                </c:pt>
                <c:pt idx="70">
                  <c:v>1840</c:v>
                </c:pt>
                <c:pt idx="71">
                  <c:v>1839</c:v>
                </c:pt>
                <c:pt idx="72">
                  <c:v>1838</c:v>
                </c:pt>
                <c:pt idx="73">
                  <c:v>1837</c:v>
                </c:pt>
                <c:pt idx="74">
                  <c:v>1836</c:v>
                </c:pt>
                <c:pt idx="75">
                  <c:v>1835</c:v>
                </c:pt>
                <c:pt idx="76">
                  <c:v>1834</c:v>
                </c:pt>
                <c:pt idx="77">
                  <c:v>1833</c:v>
                </c:pt>
                <c:pt idx="78">
                  <c:v>1832</c:v>
                </c:pt>
                <c:pt idx="79">
                  <c:v>1831</c:v>
                </c:pt>
                <c:pt idx="80">
                  <c:v>1830</c:v>
                </c:pt>
                <c:pt idx="81">
                  <c:v>1829</c:v>
                </c:pt>
                <c:pt idx="82">
                  <c:v>1828</c:v>
                </c:pt>
              </c:numCache>
            </c:numRef>
          </c:xVal>
          <c:yVal>
            <c:numRef>
              <c:f>[10]Sheet1!$C$10:$C$92</c:f>
              <c:numCache>
                <c:formatCode>General</c:formatCode>
                <c:ptCount val="83"/>
                <c:pt idx="0">
                  <c:v>0.78</c:v>
                </c:pt>
                <c:pt idx="1">
                  <c:v>0.77500000000000002</c:v>
                </c:pt>
                <c:pt idx="2">
                  <c:v>0.77500000000000002</c:v>
                </c:pt>
                <c:pt idx="3">
                  <c:v>0.76</c:v>
                </c:pt>
                <c:pt idx="4">
                  <c:v>0.68</c:v>
                </c:pt>
                <c:pt idx="5">
                  <c:v>0.67</c:v>
                </c:pt>
                <c:pt idx="6">
                  <c:v>0.66</c:v>
                </c:pt>
                <c:pt idx="7">
                  <c:v>0.65500000000000003</c:v>
                </c:pt>
                <c:pt idx="8">
                  <c:v>0.65300000000000002</c:v>
                </c:pt>
                <c:pt idx="9">
                  <c:v>0.65</c:v>
                </c:pt>
                <c:pt idx="10">
                  <c:v>0.64</c:v>
                </c:pt>
                <c:pt idx="11">
                  <c:v>0.64</c:v>
                </c:pt>
                <c:pt idx="12">
                  <c:v>0.64</c:v>
                </c:pt>
                <c:pt idx="13">
                  <c:v>0.64</c:v>
                </c:pt>
                <c:pt idx="14">
                  <c:v>0.63600000000000001</c:v>
                </c:pt>
                <c:pt idx="15">
                  <c:v>0.63500000000000001</c:v>
                </c:pt>
                <c:pt idx="16">
                  <c:v>0.63</c:v>
                </c:pt>
                <c:pt idx="17">
                  <c:v>0.63</c:v>
                </c:pt>
                <c:pt idx="18">
                  <c:v>0.63</c:v>
                </c:pt>
                <c:pt idx="19">
                  <c:v>0.51</c:v>
                </c:pt>
                <c:pt idx="20">
                  <c:v>0.505</c:v>
                </c:pt>
                <c:pt idx="21">
                  <c:v>0.49</c:v>
                </c:pt>
                <c:pt idx="22">
                  <c:v>0.34499999999999997</c:v>
                </c:pt>
                <c:pt idx="23">
                  <c:v>0.35499999999999998</c:v>
                </c:pt>
                <c:pt idx="24">
                  <c:v>0.37</c:v>
                </c:pt>
                <c:pt idx="25">
                  <c:v>0.38</c:v>
                </c:pt>
                <c:pt idx="26">
                  <c:v>0.39</c:v>
                </c:pt>
                <c:pt idx="27">
                  <c:v>0.4</c:v>
                </c:pt>
                <c:pt idx="28">
                  <c:v>0.44</c:v>
                </c:pt>
                <c:pt idx="29">
                  <c:v>0.45</c:v>
                </c:pt>
                <c:pt idx="30">
                  <c:v>0.45</c:v>
                </c:pt>
                <c:pt idx="31">
                  <c:v>0.45</c:v>
                </c:pt>
                <c:pt idx="32">
                  <c:v>0.45</c:v>
                </c:pt>
                <c:pt idx="33">
                  <c:v>0.45500000000000002</c:v>
                </c:pt>
                <c:pt idx="34">
                  <c:v>0.41</c:v>
                </c:pt>
                <c:pt idx="35">
                  <c:v>0.42</c:v>
                </c:pt>
                <c:pt idx="36">
                  <c:v>0.43</c:v>
                </c:pt>
                <c:pt idx="37">
                  <c:v>0.42</c:v>
                </c:pt>
                <c:pt idx="38">
                  <c:v>0.42</c:v>
                </c:pt>
                <c:pt idx="39">
                  <c:v>0.42499999999999999</c:v>
                </c:pt>
                <c:pt idx="40">
                  <c:v>0.42499999999999999</c:v>
                </c:pt>
                <c:pt idx="41">
                  <c:v>0.42499999999999999</c:v>
                </c:pt>
                <c:pt idx="42">
                  <c:v>0.42499999999999999</c:v>
                </c:pt>
                <c:pt idx="43">
                  <c:v>0.43</c:v>
                </c:pt>
                <c:pt idx="44">
                  <c:v>0.42499999999999999</c:v>
                </c:pt>
                <c:pt idx="45">
                  <c:v>0.39</c:v>
                </c:pt>
                <c:pt idx="46">
                  <c:v>0.37</c:v>
                </c:pt>
                <c:pt idx="47">
                  <c:v>0.36</c:v>
                </c:pt>
                <c:pt idx="48">
                  <c:v>0.33</c:v>
                </c:pt>
                <c:pt idx="49">
                  <c:v>0.33</c:v>
                </c:pt>
                <c:pt idx="50">
                  <c:v>0.33</c:v>
                </c:pt>
                <c:pt idx="51">
                  <c:v>0.33</c:v>
                </c:pt>
                <c:pt idx="52">
                  <c:v>0.34</c:v>
                </c:pt>
                <c:pt idx="53">
                  <c:v>0.35499999999999998</c:v>
                </c:pt>
                <c:pt idx="54">
                  <c:v>0.36</c:v>
                </c:pt>
                <c:pt idx="55">
                  <c:v>0.36</c:v>
                </c:pt>
                <c:pt idx="56">
                  <c:v>0.36499999999999999</c:v>
                </c:pt>
                <c:pt idx="57">
                  <c:v>0.37</c:v>
                </c:pt>
                <c:pt idx="58">
                  <c:v>0.38</c:v>
                </c:pt>
                <c:pt idx="59">
                  <c:v>0.39</c:v>
                </c:pt>
                <c:pt idx="60">
                  <c:v>0.4</c:v>
                </c:pt>
                <c:pt idx="61">
                  <c:v>0.40500000000000003</c:v>
                </c:pt>
                <c:pt idx="62">
                  <c:v>0.42</c:v>
                </c:pt>
                <c:pt idx="63">
                  <c:v>0.435</c:v>
                </c:pt>
                <c:pt idx="64">
                  <c:v>0.45</c:v>
                </c:pt>
                <c:pt idx="65">
                  <c:v>0.46</c:v>
                </c:pt>
                <c:pt idx="66">
                  <c:v>0.47</c:v>
                </c:pt>
                <c:pt idx="67">
                  <c:v>0.48</c:v>
                </c:pt>
                <c:pt idx="68">
                  <c:v>0.495</c:v>
                </c:pt>
                <c:pt idx="69">
                  <c:v>0.51</c:v>
                </c:pt>
                <c:pt idx="70">
                  <c:v>0.52</c:v>
                </c:pt>
                <c:pt idx="71">
                  <c:v>0.53</c:v>
                </c:pt>
                <c:pt idx="72">
                  <c:v>0.54</c:v>
                </c:pt>
                <c:pt idx="73">
                  <c:v>0.55500000000000005</c:v>
                </c:pt>
                <c:pt idx="74">
                  <c:v>0.56499999999999995</c:v>
                </c:pt>
                <c:pt idx="75">
                  <c:v>0.57999999999999996</c:v>
                </c:pt>
                <c:pt idx="76">
                  <c:v>0.58499999999999996</c:v>
                </c:pt>
                <c:pt idx="77">
                  <c:v>0.59499999999999997</c:v>
                </c:pt>
                <c:pt idx="78">
                  <c:v>0.60499999999999998</c:v>
                </c:pt>
                <c:pt idx="79">
                  <c:v>0.62</c:v>
                </c:pt>
                <c:pt idx="80">
                  <c:v>0.63</c:v>
                </c:pt>
                <c:pt idx="81">
                  <c:v>0.64500000000000002</c:v>
                </c:pt>
                <c:pt idx="82">
                  <c:v>0.66</c:v>
                </c:pt>
              </c:numCache>
            </c:numRef>
          </c:yVal>
          <c:smooth val="0"/>
          <c:extLst>
            <c:ext xmlns:c16="http://schemas.microsoft.com/office/drawing/2014/chart" uri="{C3380CC4-5D6E-409C-BE32-E72D297353CC}">
              <c16:uniqueId val="{00000000-C84A-4377-AFFE-8BCE168287F0}"/>
            </c:ext>
          </c:extLst>
        </c:ser>
        <c:ser>
          <c:idx val="1"/>
          <c:order val="1"/>
          <c:tx>
            <c:v>12SWP-A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'12SWP_A'!$A$9:$A$92</c:f>
              <c:numCache>
                <c:formatCode>General</c:formatCode>
                <c:ptCount val="84"/>
                <c:pt idx="0">
                  <c:v>1911</c:v>
                </c:pt>
                <c:pt idx="1">
                  <c:v>1910</c:v>
                </c:pt>
                <c:pt idx="2">
                  <c:v>1909</c:v>
                </c:pt>
                <c:pt idx="3">
                  <c:v>1908</c:v>
                </c:pt>
                <c:pt idx="4">
                  <c:v>1907</c:v>
                </c:pt>
                <c:pt idx="5">
                  <c:v>1906</c:v>
                </c:pt>
                <c:pt idx="6">
                  <c:v>1905</c:v>
                </c:pt>
                <c:pt idx="7">
                  <c:v>1904</c:v>
                </c:pt>
                <c:pt idx="8">
                  <c:v>1903</c:v>
                </c:pt>
                <c:pt idx="9">
                  <c:v>1902</c:v>
                </c:pt>
                <c:pt idx="10">
                  <c:v>1901</c:v>
                </c:pt>
                <c:pt idx="11">
                  <c:v>1900</c:v>
                </c:pt>
                <c:pt idx="12">
                  <c:v>1899</c:v>
                </c:pt>
                <c:pt idx="13">
                  <c:v>1898</c:v>
                </c:pt>
                <c:pt idx="14">
                  <c:v>1897</c:v>
                </c:pt>
                <c:pt idx="15">
                  <c:v>1896</c:v>
                </c:pt>
                <c:pt idx="16">
                  <c:v>1895</c:v>
                </c:pt>
                <c:pt idx="17">
                  <c:v>1894</c:v>
                </c:pt>
                <c:pt idx="18">
                  <c:v>1893</c:v>
                </c:pt>
                <c:pt idx="19">
                  <c:v>1892</c:v>
                </c:pt>
                <c:pt idx="20">
                  <c:v>1891</c:v>
                </c:pt>
                <c:pt idx="21">
                  <c:v>1890</c:v>
                </c:pt>
                <c:pt idx="22">
                  <c:v>1889</c:v>
                </c:pt>
                <c:pt idx="23">
                  <c:v>1888</c:v>
                </c:pt>
                <c:pt idx="24">
                  <c:v>1887</c:v>
                </c:pt>
                <c:pt idx="25">
                  <c:v>1886</c:v>
                </c:pt>
                <c:pt idx="26">
                  <c:v>1885</c:v>
                </c:pt>
                <c:pt idx="27">
                  <c:v>1884</c:v>
                </c:pt>
                <c:pt idx="28">
                  <c:v>1883</c:v>
                </c:pt>
                <c:pt idx="29">
                  <c:v>1882</c:v>
                </c:pt>
                <c:pt idx="30">
                  <c:v>1881</c:v>
                </c:pt>
                <c:pt idx="31">
                  <c:v>1880</c:v>
                </c:pt>
                <c:pt idx="32">
                  <c:v>1879</c:v>
                </c:pt>
                <c:pt idx="33">
                  <c:v>1878</c:v>
                </c:pt>
                <c:pt idx="34">
                  <c:v>1877</c:v>
                </c:pt>
                <c:pt idx="35">
                  <c:v>1876</c:v>
                </c:pt>
                <c:pt idx="36">
                  <c:v>1875</c:v>
                </c:pt>
                <c:pt idx="37">
                  <c:v>1874</c:v>
                </c:pt>
                <c:pt idx="38">
                  <c:v>1873</c:v>
                </c:pt>
                <c:pt idx="39">
                  <c:v>1872</c:v>
                </c:pt>
                <c:pt idx="40">
                  <c:v>1871</c:v>
                </c:pt>
                <c:pt idx="41">
                  <c:v>1870</c:v>
                </c:pt>
                <c:pt idx="42">
                  <c:v>1869</c:v>
                </c:pt>
                <c:pt idx="43">
                  <c:v>1868</c:v>
                </c:pt>
                <c:pt idx="44">
                  <c:v>1867</c:v>
                </c:pt>
                <c:pt idx="45">
                  <c:v>1866</c:v>
                </c:pt>
                <c:pt idx="46">
                  <c:v>1865</c:v>
                </c:pt>
                <c:pt idx="47">
                  <c:v>1864</c:v>
                </c:pt>
                <c:pt idx="48">
                  <c:v>1863</c:v>
                </c:pt>
                <c:pt idx="49">
                  <c:v>1862</c:v>
                </c:pt>
                <c:pt idx="50">
                  <c:v>1861</c:v>
                </c:pt>
                <c:pt idx="51">
                  <c:v>1860</c:v>
                </c:pt>
                <c:pt idx="52">
                  <c:v>1859</c:v>
                </c:pt>
                <c:pt idx="53">
                  <c:v>1858</c:v>
                </c:pt>
                <c:pt idx="54">
                  <c:v>1857</c:v>
                </c:pt>
                <c:pt idx="55">
                  <c:v>1856</c:v>
                </c:pt>
                <c:pt idx="56">
                  <c:v>1855</c:v>
                </c:pt>
                <c:pt idx="57">
                  <c:v>1854</c:v>
                </c:pt>
                <c:pt idx="58">
                  <c:v>1853</c:v>
                </c:pt>
                <c:pt idx="59">
                  <c:v>1852</c:v>
                </c:pt>
                <c:pt idx="60">
                  <c:v>1851</c:v>
                </c:pt>
                <c:pt idx="61">
                  <c:v>1850</c:v>
                </c:pt>
                <c:pt idx="62">
                  <c:v>1849</c:v>
                </c:pt>
                <c:pt idx="63">
                  <c:v>1848</c:v>
                </c:pt>
                <c:pt idx="64">
                  <c:v>1847</c:v>
                </c:pt>
                <c:pt idx="65">
                  <c:v>1846</c:v>
                </c:pt>
                <c:pt idx="66">
                  <c:v>1845</c:v>
                </c:pt>
                <c:pt idx="67">
                  <c:v>1844</c:v>
                </c:pt>
                <c:pt idx="68">
                  <c:v>1843</c:v>
                </c:pt>
                <c:pt idx="69">
                  <c:v>1842</c:v>
                </c:pt>
                <c:pt idx="70">
                  <c:v>1841</c:v>
                </c:pt>
                <c:pt idx="71">
                  <c:v>1840</c:v>
                </c:pt>
                <c:pt idx="72">
                  <c:v>1839</c:v>
                </c:pt>
                <c:pt idx="73">
                  <c:v>1838</c:v>
                </c:pt>
                <c:pt idx="74">
                  <c:v>1837</c:v>
                </c:pt>
                <c:pt idx="75">
                  <c:v>1836</c:v>
                </c:pt>
                <c:pt idx="76">
                  <c:v>1835</c:v>
                </c:pt>
                <c:pt idx="77">
                  <c:v>1834</c:v>
                </c:pt>
                <c:pt idx="78">
                  <c:v>1833</c:v>
                </c:pt>
                <c:pt idx="79">
                  <c:v>1832</c:v>
                </c:pt>
                <c:pt idx="80">
                  <c:v>1831</c:v>
                </c:pt>
                <c:pt idx="81">
                  <c:v>1830</c:v>
                </c:pt>
                <c:pt idx="82">
                  <c:v>1829</c:v>
                </c:pt>
                <c:pt idx="83">
                  <c:v>1828</c:v>
                </c:pt>
              </c:numCache>
            </c:numRef>
          </c:xVal>
          <c:yVal>
            <c:numRef>
              <c:f>'12SWP_A'!$C$9:$C$92</c:f>
              <c:numCache>
                <c:formatCode>General</c:formatCode>
                <c:ptCount val="84"/>
                <c:pt idx="0">
                  <c:v>0.3</c:v>
                </c:pt>
                <c:pt idx="1">
                  <c:v>0.78</c:v>
                </c:pt>
                <c:pt idx="2">
                  <c:v>0.77500000000000002</c:v>
                </c:pt>
                <c:pt idx="3">
                  <c:v>0.77500000000000002</c:v>
                </c:pt>
                <c:pt idx="4">
                  <c:v>0.76</c:v>
                </c:pt>
                <c:pt idx="5">
                  <c:v>0.68</c:v>
                </c:pt>
                <c:pt idx="6">
                  <c:v>0.67</c:v>
                </c:pt>
                <c:pt idx="7">
                  <c:v>0.66</c:v>
                </c:pt>
                <c:pt idx="8">
                  <c:v>0.65500000000000003</c:v>
                </c:pt>
                <c:pt idx="9">
                  <c:v>0.65300000000000002</c:v>
                </c:pt>
                <c:pt idx="10">
                  <c:v>0.65</c:v>
                </c:pt>
                <c:pt idx="11">
                  <c:v>0.64</c:v>
                </c:pt>
                <c:pt idx="12">
                  <c:v>0.64</c:v>
                </c:pt>
                <c:pt idx="13">
                  <c:v>0.64</c:v>
                </c:pt>
                <c:pt idx="14">
                  <c:v>0.64</c:v>
                </c:pt>
                <c:pt idx="15">
                  <c:v>0.63600000000000001</c:v>
                </c:pt>
                <c:pt idx="16">
                  <c:v>0.63500000000000001</c:v>
                </c:pt>
                <c:pt idx="17">
                  <c:v>0.63</c:v>
                </c:pt>
                <c:pt idx="18">
                  <c:v>0.63</c:v>
                </c:pt>
                <c:pt idx="19">
                  <c:v>0.63</c:v>
                </c:pt>
                <c:pt idx="20">
                  <c:v>0.51</c:v>
                </c:pt>
                <c:pt idx="21">
                  <c:v>0.505</c:v>
                </c:pt>
                <c:pt idx="22">
                  <c:v>0.49</c:v>
                </c:pt>
                <c:pt idx="23">
                  <c:v>0.34499999999999997</c:v>
                </c:pt>
                <c:pt idx="24">
                  <c:v>0.35499999999999998</c:v>
                </c:pt>
                <c:pt idx="25">
                  <c:v>0.37</c:v>
                </c:pt>
                <c:pt idx="26">
                  <c:v>0.38</c:v>
                </c:pt>
                <c:pt idx="27">
                  <c:v>0.39</c:v>
                </c:pt>
                <c:pt idx="28">
                  <c:v>0.4</c:v>
                </c:pt>
                <c:pt idx="29">
                  <c:v>0.44</c:v>
                </c:pt>
                <c:pt idx="30">
                  <c:v>0.45</c:v>
                </c:pt>
                <c:pt idx="31">
                  <c:v>0.45</c:v>
                </c:pt>
                <c:pt idx="32">
                  <c:v>0.45</c:v>
                </c:pt>
                <c:pt idx="33">
                  <c:v>0.45</c:v>
                </c:pt>
                <c:pt idx="34">
                  <c:v>0.45500000000000002</c:v>
                </c:pt>
                <c:pt idx="35">
                  <c:v>0.41</c:v>
                </c:pt>
                <c:pt idx="36">
                  <c:v>0.42</c:v>
                </c:pt>
                <c:pt idx="37">
                  <c:v>0.43</c:v>
                </c:pt>
                <c:pt idx="38">
                  <c:v>0.42</c:v>
                </c:pt>
                <c:pt idx="39">
                  <c:v>0.42</c:v>
                </c:pt>
                <c:pt idx="40">
                  <c:v>0.42499999999999999</c:v>
                </c:pt>
                <c:pt idx="41">
                  <c:v>0.42499999999999999</c:v>
                </c:pt>
                <c:pt idx="42">
                  <c:v>0.42499999999999999</c:v>
                </c:pt>
                <c:pt idx="43">
                  <c:v>0.42499999999999999</c:v>
                </c:pt>
                <c:pt idx="44">
                  <c:v>0.43</c:v>
                </c:pt>
                <c:pt idx="45">
                  <c:v>0.42499999999999999</c:v>
                </c:pt>
                <c:pt idx="46">
                  <c:v>0.39</c:v>
                </c:pt>
                <c:pt idx="47">
                  <c:v>0.37</c:v>
                </c:pt>
                <c:pt idx="48">
                  <c:v>0.36</c:v>
                </c:pt>
                <c:pt idx="49">
                  <c:v>0.33</c:v>
                </c:pt>
                <c:pt idx="50">
                  <c:v>0.33</c:v>
                </c:pt>
                <c:pt idx="51">
                  <c:v>0.33</c:v>
                </c:pt>
                <c:pt idx="52">
                  <c:v>0.33</c:v>
                </c:pt>
                <c:pt idx="53">
                  <c:v>0.34</c:v>
                </c:pt>
                <c:pt idx="54">
                  <c:v>0.35499999999999998</c:v>
                </c:pt>
                <c:pt idx="55">
                  <c:v>0.36</c:v>
                </c:pt>
                <c:pt idx="56">
                  <c:v>0.36</c:v>
                </c:pt>
                <c:pt idx="57">
                  <c:v>0.36499999999999999</c:v>
                </c:pt>
                <c:pt idx="58">
                  <c:v>0.37</c:v>
                </c:pt>
                <c:pt idx="59">
                  <c:v>0.38</c:v>
                </c:pt>
                <c:pt idx="60">
                  <c:v>0.39</c:v>
                </c:pt>
                <c:pt idx="61">
                  <c:v>0.4</c:v>
                </c:pt>
                <c:pt idx="62">
                  <c:v>0.40500000000000003</c:v>
                </c:pt>
                <c:pt idx="63">
                  <c:v>0.42</c:v>
                </c:pt>
                <c:pt idx="64">
                  <c:v>0.435</c:v>
                </c:pt>
                <c:pt idx="65">
                  <c:v>0.45</c:v>
                </c:pt>
                <c:pt idx="66">
                  <c:v>0.46</c:v>
                </c:pt>
                <c:pt idx="67">
                  <c:v>0.47</c:v>
                </c:pt>
                <c:pt idx="68">
                  <c:v>0.48</c:v>
                </c:pt>
                <c:pt idx="69">
                  <c:v>0.495</c:v>
                </c:pt>
                <c:pt idx="70">
                  <c:v>0.51</c:v>
                </c:pt>
                <c:pt idx="71">
                  <c:v>0.52</c:v>
                </c:pt>
                <c:pt idx="72">
                  <c:v>0.53</c:v>
                </c:pt>
                <c:pt idx="73">
                  <c:v>0.54</c:v>
                </c:pt>
                <c:pt idx="74">
                  <c:v>0.55500000000000005</c:v>
                </c:pt>
                <c:pt idx="75">
                  <c:v>0.56499999999999995</c:v>
                </c:pt>
                <c:pt idx="76">
                  <c:v>0.57999999999999996</c:v>
                </c:pt>
                <c:pt idx="77">
                  <c:v>0.58499999999999996</c:v>
                </c:pt>
                <c:pt idx="78">
                  <c:v>0.59499999999999997</c:v>
                </c:pt>
                <c:pt idx="79">
                  <c:v>0.60499999999999998</c:v>
                </c:pt>
                <c:pt idx="80">
                  <c:v>0.62</c:v>
                </c:pt>
                <c:pt idx="81">
                  <c:v>0.63</c:v>
                </c:pt>
                <c:pt idx="82">
                  <c:v>0.64500000000000002</c:v>
                </c:pt>
                <c:pt idx="83">
                  <c:v>0.66</c:v>
                </c:pt>
              </c:numCache>
            </c:numRef>
          </c:yVal>
          <c:smooth val="0"/>
          <c:extLst>
            <c:ext xmlns:c16="http://schemas.microsoft.com/office/drawing/2014/chart" uri="{C3380CC4-5D6E-409C-BE32-E72D297353CC}">
              <c16:uniqueId val="{00000001-C84A-4377-AFFE-8BCE168287F0}"/>
            </c:ext>
          </c:extLst>
        </c:ser>
        <c:dLbls>
          <c:showLegendKey val="0"/>
          <c:showVal val="0"/>
          <c:showCatName val="0"/>
          <c:showSerName val="0"/>
          <c:showPercent val="0"/>
          <c:showBubbleSize val="0"/>
        </c:dLbls>
        <c:axId val="498931576"/>
        <c:axId val="498931968"/>
      </c:scatterChart>
      <c:valAx>
        <c:axId val="498931576"/>
        <c:scaling>
          <c:orientation val="minMax"/>
          <c:max val="2014"/>
          <c:min val="177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31968"/>
        <c:crosses val="autoZero"/>
        <c:crossBetween val="midCat"/>
        <c:majorUnit val="5"/>
      </c:valAx>
      <c:valAx>
        <c:axId val="49893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315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Munda Area Microatolls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'Off Munda Micros'!$A$4:$A$42</c:f>
              <c:numCache>
                <c:formatCode>0.0</c:formatCode>
                <c:ptCount val="39"/>
                <c:pt idx="0">
                  <c:v>2013</c:v>
                </c:pt>
                <c:pt idx="1">
                  <c:v>2012</c:v>
                </c:pt>
                <c:pt idx="2">
                  <c:v>2011</c:v>
                </c:pt>
                <c:pt idx="3">
                  <c:v>2010</c:v>
                </c:pt>
                <c:pt idx="4">
                  <c:v>2009</c:v>
                </c:pt>
                <c:pt idx="5">
                  <c:v>2008</c:v>
                </c:pt>
                <c:pt idx="6">
                  <c:v>2007.75</c:v>
                </c:pt>
                <c:pt idx="7">
                  <c:v>2007.5</c:v>
                </c:pt>
                <c:pt idx="8">
                  <c:v>2007.25</c:v>
                </c:pt>
                <c:pt idx="9">
                  <c:v>2007</c:v>
                </c:pt>
                <c:pt idx="10">
                  <c:v>2006</c:v>
                </c:pt>
                <c:pt idx="11">
                  <c:v>2005</c:v>
                </c:pt>
                <c:pt idx="12">
                  <c:v>2004</c:v>
                </c:pt>
                <c:pt idx="13">
                  <c:v>2003</c:v>
                </c:pt>
                <c:pt idx="14">
                  <c:v>2002</c:v>
                </c:pt>
                <c:pt idx="15">
                  <c:v>2001</c:v>
                </c:pt>
                <c:pt idx="16">
                  <c:v>2000</c:v>
                </c:pt>
                <c:pt idx="17">
                  <c:v>1999</c:v>
                </c:pt>
                <c:pt idx="18">
                  <c:v>1998</c:v>
                </c:pt>
                <c:pt idx="19">
                  <c:v>1997</c:v>
                </c:pt>
                <c:pt idx="20">
                  <c:v>1996</c:v>
                </c:pt>
                <c:pt idx="21">
                  <c:v>1995</c:v>
                </c:pt>
                <c:pt idx="22">
                  <c:v>1994</c:v>
                </c:pt>
                <c:pt idx="23">
                  <c:v>1993</c:v>
                </c:pt>
                <c:pt idx="24">
                  <c:v>1992</c:v>
                </c:pt>
                <c:pt idx="25">
                  <c:v>1991</c:v>
                </c:pt>
                <c:pt idx="26">
                  <c:v>1990</c:v>
                </c:pt>
                <c:pt idx="27">
                  <c:v>1989</c:v>
                </c:pt>
                <c:pt idx="28">
                  <c:v>1988</c:v>
                </c:pt>
                <c:pt idx="29">
                  <c:v>1987</c:v>
                </c:pt>
                <c:pt idx="30">
                  <c:v>1986</c:v>
                </c:pt>
                <c:pt idx="31">
                  <c:v>1985</c:v>
                </c:pt>
                <c:pt idx="32">
                  <c:v>1984</c:v>
                </c:pt>
                <c:pt idx="33">
                  <c:v>1983</c:v>
                </c:pt>
                <c:pt idx="34">
                  <c:v>1982</c:v>
                </c:pt>
                <c:pt idx="35">
                  <c:v>1981</c:v>
                </c:pt>
                <c:pt idx="36">
                  <c:v>1980</c:v>
                </c:pt>
                <c:pt idx="37">
                  <c:v>1979</c:v>
                </c:pt>
                <c:pt idx="38">
                  <c:v>1978</c:v>
                </c:pt>
              </c:numCache>
            </c:numRef>
          </c:xVal>
          <c:yVal>
            <c:numRef>
              <c:f>'Off Munda Micros'!$B$4:$B$42</c:f>
              <c:numCache>
                <c:formatCode>0.00</c:formatCode>
                <c:ptCount val="39"/>
                <c:pt idx="0">
                  <c:v>0.4</c:v>
                </c:pt>
                <c:pt idx="1">
                  <c:v>0.4</c:v>
                </c:pt>
                <c:pt idx="2">
                  <c:v>0.4</c:v>
                </c:pt>
                <c:pt idx="3">
                  <c:v>0.4</c:v>
                </c:pt>
                <c:pt idx="4">
                  <c:v>0.4</c:v>
                </c:pt>
                <c:pt idx="5">
                  <c:v>0.35</c:v>
                </c:pt>
                <c:pt idx="6">
                  <c:v>0.3</c:v>
                </c:pt>
                <c:pt idx="7">
                  <c:v>0.2</c:v>
                </c:pt>
                <c:pt idx="8">
                  <c:v>0</c:v>
                </c:pt>
                <c:pt idx="9">
                  <c:v>0.6</c:v>
                </c:pt>
                <c:pt idx="10">
                  <c:v>0.6</c:v>
                </c:pt>
                <c:pt idx="11">
                  <c:v>0.6</c:v>
                </c:pt>
                <c:pt idx="12">
                  <c:v>0.6</c:v>
                </c:pt>
                <c:pt idx="13">
                  <c:v>0.6</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numCache>
            </c:numRef>
          </c:yVal>
          <c:smooth val="0"/>
          <c:extLst>
            <c:ext xmlns:c16="http://schemas.microsoft.com/office/drawing/2014/chart" uri="{C3380CC4-5D6E-409C-BE32-E72D297353CC}">
              <c16:uniqueId val="{00000000-63DD-48D9-81DE-B8C56ED72F49}"/>
            </c:ext>
          </c:extLst>
        </c:ser>
        <c:dLbls>
          <c:showLegendKey val="0"/>
          <c:showVal val="0"/>
          <c:showCatName val="0"/>
          <c:showSerName val="0"/>
          <c:showPercent val="0"/>
          <c:showBubbleSize val="0"/>
        </c:dLbls>
        <c:axId val="499115968"/>
        <c:axId val="499116360"/>
      </c:scatterChart>
      <c:valAx>
        <c:axId val="4991159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16360"/>
        <c:crosses val="autoZero"/>
        <c:crossBetween val="midCat"/>
      </c:valAx>
      <c:valAx>
        <c:axId val="499116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159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12UGH-A</a:t>
            </a:r>
          </a:p>
          <a:p>
            <a:pPr>
              <a:defRPr/>
            </a:pPr>
            <a:endParaRPr lang="en-US"/>
          </a:p>
        </c:rich>
      </c:tx>
      <c:layout>
        <c:manualLayout>
          <c:xMode val="edge"/>
          <c:yMode val="edge"/>
          <c:x val="0.44342334508799902"/>
          <c:y val="9.2592592592592587E-3"/>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711125066421913E-2"/>
          <c:y val="0.16821777486147563"/>
          <c:w val="0.92229296491312818"/>
          <c:h val="0.6305016039661708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'12UGH-A'!$A$2:$A$116</c:f>
              <c:numCache>
                <c:formatCode>General</c:formatCode>
                <c:ptCount val="11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numCache>
            </c:numRef>
          </c:xVal>
          <c:yVal>
            <c:numRef>
              <c:f>'12UGH-A'!$D$2:$D$116</c:f>
              <c:numCache>
                <c:formatCode>General</c:formatCode>
                <c:ptCount val="115"/>
                <c:pt idx="0">
                  <c:v>0</c:v>
                </c:pt>
                <c:pt idx="1">
                  <c:v>-7.9999999999999898E-3</c:v>
                </c:pt>
                <c:pt idx="2">
                  <c:v>-1.3999999999999986E-2</c:v>
                </c:pt>
                <c:pt idx="3">
                  <c:v>-2.1999999999999992E-2</c:v>
                </c:pt>
                <c:pt idx="4">
                  <c:v>-0.03</c:v>
                </c:pt>
                <c:pt idx="5">
                  <c:v>-3.7999999999999992E-2</c:v>
                </c:pt>
                <c:pt idx="6">
                  <c:v>-4.7999999999999987E-2</c:v>
                </c:pt>
                <c:pt idx="7">
                  <c:v>-5.9999999999999991E-2</c:v>
                </c:pt>
                <c:pt idx="8">
                  <c:v>-7.6999999999999999E-2</c:v>
                </c:pt>
                <c:pt idx="9">
                  <c:v>-8.3999999999999991E-2</c:v>
                </c:pt>
                <c:pt idx="10">
                  <c:v>-9.1999999999999998E-2</c:v>
                </c:pt>
                <c:pt idx="11">
                  <c:v>-0.10299999999999999</c:v>
                </c:pt>
                <c:pt idx="12">
                  <c:v>-0.11399999999999999</c:v>
                </c:pt>
                <c:pt idx="13">
                  <c:v>-0.126</c:v>
                </c:pt>
                <c:pt idx="14">
                  <c:v>-0.13399999999999998</c:v>
                </c:pt>
                <c:pt idx="15">
                  <c:v>-0.14699999999999999</c:v>
                </c:pt>
                <c:pt idx="16">
                  <c:v>-0.16</c:v>
                </c:pt>
                <c:pt idx="17">
                  <c:v>-0.17</c:v>
                </c:pt>
                <c:pt idx="18">
                  <c:v>-0.17799999999999996</c:v>
                </c:pt>
                <c:pt idx="19">
                  <c:v>-0.18899999999999997</c:v>
                </c:pt>
                <c:pt idx="20">
                  <c:v>-0.19699999999999998</c:v>
                </c:pt>
                <c:pt idx="21">
                  <c:v>-0.20699999999999999</c:v>
                </c:pt>
                <c:pt idx="22">
                  <c:v>-0.217</c:v>
                </c:pt>
                <c:pt idx="23">
                  <c:v>-0.22799999999999998</c:v>
                </c:pt>
                <c:pt idx="24">
                  <c:v>-0.24100000000000002</c:v>
                </c:pt>
                <c:pt idx="25">
                  <c:v>-0.25</c:v>
                </c:pt>
                <c:pt idx="26">
                  <c:v>-0.26</c:v>
                </c:pt>
                <c:pt idx="27">
                  <c:v>-0.27</c:v>
                </c:pt>
                <c:pt idx="28">
                  <c:v>-0.28000000000000003</c:v>
                </c:pt>
                <c:pt idx="29">
                  <c:v>-0.28800000000000003</c:v>
                </c:pt>
                <c:pt idx="30">
                  <c:v>-0.29199999999999998</c:v>
                </c:pt>
                <c:pt idx="31">
                  <c:v>-0.252</c:v>
                </c:pt>
                <c:pt idx="32">
                  <c:v>-0.26200000000000001</c:v>
                </c:pt>
                <c:pt idx="33">
                  <c:v>-0.27200000000000002</c:v>
                </c:pt>
                <c:pt idx="34">
                  <c:v>-0.28000000000000003</c:v>
                </c:pt>
                <c:pt idx="35">
                  <c:v>-0.28699999999999998</c:v>
                </c:pt>
                <c:pt idx="36">
                  <c:v>-0.28699999999999998</c:v>
                </c:pt>
                <c:pt idx="37">
                  <c:v>-0.28699999999999998</c:v>
                </c:pt>
                <c:pt idx="38">
                  <c:v>-0.28699999999999998</c:v>
                </c:pt>
                <c:pt idx="39">
                  <c:v>-0.28699999999999998</c:v>
                </c:pt>
                <c:pt idx="40">
                  <c:v>-0.28599999999999998</c:v>
                </c:pt>
                <c:pt idx="41">
                  <c:v>-0.28599999999999998</c:v>
                </c:pt>
                <c:pt idx="42">
                  <c:v>-0.28599999999999998</c:v>
                </c:pt>
                <c:pt idx="43">
                  <c:v>-0.28399999999999997</c:v>
                </c:pt>
                <c:pt idx="44">
                  <c:v>-0.28399999999999997</c:v>
                </c:pt>
                <c:pt idx="45">
                  <c:v>-0.28699999999999998</c:v>
                </c:pt>
                <c:pt idx="46">
                  <c:v>-0.29299999999999998</c:v>
                </c:pt>
                <c:pt idx="47">
                  <c:v>-0.30599999999999999</c:v>
                </c:pt>
                <c:pt idx="48">
                  <c:v>-0.30599999999999999</c:v>
                </c:pt>
                <c:pt idx="49">
                  <c:v>-0.308</c:v>
                </c:pt>
                <c:pt idx="50">
                  <c:v>-0.308</c:v>
                </c:pt>
                <c:pt idx="51">
                  <c:v>-0.308</c:v>
                </c:pt>
                <c:pt idx="52">
                  <c:v>-0.311</c:v>
                </c:pt>
                <c:pt idx="53">
                  <c:v>-0.313</c:v>
                </c:pt>
                <c:pt idx="54">
                  <c:v>-0.312</c:v>
                </c:pt>
                <c:pt idx="55">
                  <c:v>-0.316</c:v>
                </c:pt>
                <c:pt idx="56">
                  <c:v>-0.31900000000000001</c:v>
                </c:pt>
                <c:pt idx="57">
                  <c:v>-0.318</c:v>
                </c:pt>
                <c:pt idx="58">
                  <c:v>-0.311</c:v>
                </c:pt>
                <c:pt idx="59">
                  <c:v>-0.252</c:v>
                </c:pt>
                <c:pt idx="60">
                  <c:v>-0.23399999999999999</c:v>
                </c:pt>
                <c:pt idx="61">
                  <c:v>-0.22699999999999998</c:v>
                </c:pt>
                <c:pt idx="62">
                  <c:v>-0.222</c:v>
                </c:pt>
                <c:pt idx="63">
                  <c:v>-0.22</c:v>
                </c:pt>
                <c:pt idx="64">
                  <c:v>-0.214</c:v>
                </c:pt>
                <c:pt idx="65">
                  <c:v>-0.21</c:v>
                </c:pt>
                <c:pt idx="66">
                  <c:v>-0.20899999999999999</c:v>
                </c:pt>
                <c:pt idx="67">
                  <c:v>-0.20499999999999999</c:v>
                </c:pt>
                <c:pt idx="68">
                  <c:v>-0.20199999999999999</c:v>
                </c:pt>
                <c:pt idx="69">
                  <c:v>-0.20100000000000001</c:v>
                </c:pt>
                <c:pt idx="70">
                  <c:v>-0.2</c:v>
                </c:pt>
                <c:pt idx="71">
                  <c:v>-0.20100000000000001</c:v>
                </c:pt>
                <c:pt idx="72">
                  <c:v>-0.20199999999999999</c:v>
                </c:pt>
                <c:pt idx="73">
                  <c:v>-0.20199999999999999</c:v>
                </c:pt>
                <c:pt idx="74">
                  <c:v>-0.20199999999999999</c:v>
                </c:pt>
                <c:pt idx="75">
                  <c:v>-0.20199999999999999</c:v>
                </c:pt>
                <c:pt idx="76">
                  <c:v>-0.2</c:v>
                </c:pt>
                <c:pt idx="77">
                  <c:v>-0.19699999999999998</c:v>
                </c:pt>
                <c:pt idx="78">
                  <c:v>-0.2</c:v>
                </c:pt>
                <c:pt idx="79">
                  <c:v>-0.192</c:v>
                </c:pt>
                <c:pt idx="80">
                  <c:v>-0.192</c:v>
                </c:pt>
                <c:pt idx="81">
                  <c:v>-0.192</c:v>
                </c:pt>
                <c:pt idx="82">
                  <c:v>-0.19699999999999998</c:v>
                </c:pt>
                <c:pt idx="83">
                  <c:v>-0.2</c:v>
                </c:pt>
                <c:pt idx="84">
                  <c:v>-0.20199999999999999</c:v>
                </c:pt>
                <c:pt idx="85">
                  <c:v>-0.20199999999999999</c:v>
                </c:pt>
                <c:pt idx="86">
                  <c:v>-0.21</c:v>
                </c:pt>
                <c:pt idx="87">
                  <c:v>-0.20199999999999999</c:v>
                </c:pt>
                <c:pt idx="88">
                  <c:v>-0.19699999999999998</c:v>
                </c:pt>
                <c:pt idx="89">
                  <c:v>-0.20199999999999999</c:v>
                </c:pt>
                <c:pt idx="90">
                  <c:v>-0.20199999999999999</c:v>
                </c:pt>
                <c:pt idx="91">
                  <c:v>-0.20199999999999999</c:v>
                </c:pt>
                <c:pt idx="92">
                  <c:v>-0.20199999999999999</c:v>
                </c:pt>
                <c:pt idx="93">
                  <c:v>-0.20699999999999999</c:v>
                </c:pt>
                <c:pt idx="94">
                  <c:v>-0.20899999999999999</c:v>
                </c:pt>
                <c:pt idx="95">
                  <c:v>-0.21</c:v>
                </c:pt>
                <c:pt idx="96">
                  <c:v>-0.17600000000000002</c:v>
                </c:pt>
                <c:pt idx="97">
                  <c:v>-0.182</c:v>
                </c:pt>
                <c:pt idx="98">
                  <c:v>-0.192</c:v>
                </c:pt>
                <c:pt idx="99">
                  <c:v>-0.20199999999999999</c:v>
                </c:pt>
                <c:pt idx="100">
                  <c:v>-0.21</c:v>
                </c:pt>
                <c:pt idx="101">
                  <c:v>-0.22</c:v>
                </c:pt>
                <c:pt idx="102">
                  <c:v>-0.23</c:v>
                </c:pt>
                <c:pt idx="103">
                  <c:v>-0.24399999999999999</c:v>
                </c:pt>
                <c:pt idx="104">
                  <c:v>-0.25600000000000001</c:v>
                </c:pt>
                <c:pt idx="105">
                  <c:v>-0.26400000000000001</c:v>
                </c:pt>
                <c:pt idx="106">
                  <c:v>-0.27200000000000002</c:v>
                </c:pt>
                <c:pt idx="107">
                  <c:v>-0.28100000000000003</c:v>
                </c:pt>
                <c:pt idx="108">
                  <c:v>-0.29199999999999998</c:v>
                </c:pt>
                <c:pt idx="109">
                  <c:v>-0.30199999999999999</c:v>
                </c:pt>
                <c:pt idx="110">
                  <c:v>-0.312</c:v>
                </c:pt>
                <c:pt idx="111">
                  <c:v>-0.32500000000000001</c:v>
                </c:pt>
                <c:pt idx="112">
                  <c:v>-0.34</c:v>
                </c:pt>
                <c:pt idx="113">
                  <c:v>-0.35</c:v>
                </c:pt>
              </c:numCache>
            </c:numRef>
          </c:yVal>
          <c:smooth val="0"/>
          <c:extLst>
            <c:ext xmlns:c16="http://schemas.microsoft.com/office/drawing/2014/chart" uri="{C3380CC4-5D6E-409C-BE32-E72D297353CC}">
              <c16:uniqueId val="{00000000-575E-4F8C-A915-0C513DCF6500}"/>
            </c:ext>
          </c:extLst>
        </c:ser>
        <c:dLbls>
          <c:showLegendKey val="0"/>
          <c:showVal val="0"/>
          <c:showCatName val="0"/>
          <c:showSerName val="0"/>
          <c:showPercent val="0"/>
          <c:showBubbleSize val="0"/>
        </c:dLbls>
        <c:axId val="499117928"/>
        <c:axId val="499118320"/>
      </c:scatterChart>
      <c:valAx>
        <c:axId val="499117928"/>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9118320"/>
        <c:crossesAt val="-1"/>
        <c:crossBetween val="midCat"/>
        <c:majorUnit val="5"/>
      </c:valAx>
      <c:valAx>
        <c:axId val="499118320"/>
        <c:scaling>
          <c:orientation val="minMax"/>
          <c:max val="0.1"/>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17928"/>
        <c:crosses val="autoZero"/>
        <c:crossBetween val="midCat"/>
        <c:majorUnit val="0.1"/>
        <c:min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Rava Point, South Rendova, Relative Sea Level</a:t>
            </a:r>
          </a:p>
        </c:rich>
      </c:tx>
      <c:layout>
        <c:manualLayout>
          <c:xMode val="edge"/>
          <c:yMode val="edge"/>
          <c:x val="0.24284711286089239"/>
          <c:y val="0"/>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49562554680663"/>
          <c:y val="0.14407436570428697"/>
          <c:w val="0.8069488188976377"/>
          <c:h val="0.63827092446777489"/>
        </c:manualLayout>
      </c:layout>
      <c:scatterChart>
        <c:scatterStyle val="lineMarker"/>
        <c:varyColors val="0"/>
        <c:ser>
          <c:idx val="0"/>
          <c:order val="0"/>
          <c:spPr>
            <a:ln w="25400" cap="rnd">
              <a:solidFill>
                <a:schemeClr val="accent1"/>
              </a:solidFill>
              <a:round/>
            </a:ln>
            <a:effectLst/>
          </c:spPr>
          <c:marker>
            <c:symbol val="circle"/>
            <c:size val="2"/>
            <c:spPr>
              <a:solidFill>
                <a:schemeClr val="accent1"/>
              </a:solidFill>
              <a:ln w="9525">
                <a:solidFill>
                  <a:schemeClr val="accent1"/>
                </a:solidFill>
              </a:ln>
              <a:effectLst/>
            </c:spPr>
          </c:marker>
          <c:xVal>
            <c:numRef>
              <c:f>'2010RavaPtRendova'!$A$1:$A$66</c:f>
              <c:numCache>
                <c:formatCode>General</c:formatCode>
                <c:ptCount val="66"/>
                <c:pt idx="0">
                  <c:v>2015</c:v>
                </c:pt>
                <c:pt idx="1">
                  <c:v>2014</c:v>
                </c:pt>
                <c:pt idx="2">
                  <c:v>2013</c:v>
                </c:pt>
                <c:pt idx="3">
                  <c:v>2012</c:v>
                </c:pt>
                <c:pt idx="4">
                  <c:v>2011</c:v>
                </c:pt>
                <c:pt idx="5">
                  <c:v>2010</c:v>
                </c:pt>
                <c:pt idx="6">
                  <c:v>2009</c:v>
                </c:pt>
                <c:pt idx="7">
                  <c:v>2008</c:v>
                </c:pt>
                <c:pt idx="8">
                  <c:v>2007</c:v>
                </c:pt>
                <c:pt idx="9">
                  <c:v>2006</c:v>
                </c:pt>
                <c:pt idx="10">
                  <c:v>2005</c:v>
                </c:pt>
                <c:pt idx="11">
                  <c:v>2004</c:v>
                </c:pt>
                <c:pt idx="12">
                  <c:v>2003</c:v>
                </c:pt>
                <c:pt idx="13">
                  <c:v>2002</c:v>
                </c:pt>
                <c:pt idx="14">
                  <c:v>2001</c:v>
                </c:pt>
                <c:pt idx="15">
                  <c:v>2000</c:v>
                </c:pt>
                <c:pt idx="16">
                  <c:v>1999</c:v>
                </c:pt>
                <c:pt idx="17">
                  <c:v>1998</c:v>
                </c:pt>
                <c:pt idx="18">
                  <c:v>1997</c:v>
                </c:pt>
                <c:pt idx="19">
                  <c:v>1996</c:v>
                </c:pt>
                <c:pt idx="20">
                  <c:v>1995</c:v>
                </c:pt>
                <c:pt idx="21">
                  <c:v>1994</c:v>
                </c:pt>
                <c:pt idx="22">
                  <c:v>1993</c:v>
                </c:pt>
                <c:pt idx="23">
                  <c:v>1992</c:v>
                </c:pt>
                <c:pt idx="24">
                  <c:v>1991</c:v>
                </c:pt>
                <c:pt idx="25">
                  <c:v>1990</c:v>
                </c:pt>
                <c:pt idx="26">
                  <c:v>1989</c:v>
                </c:pt>
                <c:pt idx="27">
                  <c:v>1988</c:v>
                </c:pt>
                <c:pt idx="28">
                  <c:v>1987</c:v>
                </c:pt>
                <c:pt idx="29">
                  <c:v>1986</c:v>
                </c:pt>
                <c:pt idx="30">
                  <c:v>1985</c:v>
                </c:pt>
                <c:pt idx="31">
                  <c:v>1984</c:v>
                </c:pt>
                <c:pt idx="32">
                  <c:v>1983</c:v>
                </c:pt>
                <c:pt idx="33">
                  <c:v>1982</c:v>
                </c:pt>
                <c:pt idx="34">
                  <c:v>1981</c:v>
                </c:pt>
                <c:pt idx="35">
                  <c:v>1980</c:v>
                </c:pt>
                <c:pt idx="36">
                  <c:v>1979</c:v>
                </c:pt>
                <c:pt idx="37">
                  <c:v>1978</c:v>
                </c:pt>
                <c:pt idx="38">
                  <c:v>1977</c:v>
                </c:pt>
                <c:pt idx="39">
                  <c:v>1976</c:v>
                </c:pt>
                <c:pt idx="40">
                  <c:v>1975</c:v>
                </c:pt>
                <c:pt idx="41">
                  <c:v>1974</c:v>
                </c:pt>
                <c:pt idx="42">
                  <c:v>1973</c:v>
                </c:pt>
                <c:pt idx="43">
                  <c:v>1972</c:v>
                </c:pt>
                <c:pt idx="44">
                  <c:v>1971</c:v>
                </c:pt>
                <c:pt idx="45">
                  <c:v>1970</c:v>
                </c:pt>
                <c:pt idx="46">
                  <c:v>1969</c:v>
                </c:pt>
                <c:pt idx="47">
                  <c:v>1968</c:v>
                </c:pt>
                <c:pt idx="48">
                  <c:v>1967</c:v>
                </c:pt>
                <c:pt idx="49">
                  <c:v>1966</c:v>
                </c:pt>
                <c:pt idx="50">
                  <c:v>1965</c:v>
                </c:pt>
                <c:pt idx="51">
                  <c:v>1964</c:v>
                </c:pt>
                <c:pt idx="52">
                  <c:v>1963</c:v>
                </c:pt>
                <c:pt idx="53">
                  <c:v>1962</c:v>
                </c:pt>
                <c:pt idx="54">
                  <c:v>1961</c:v>
                </c:pt>
                <c:pt idx="55">
                  <c:v>1960</c:v>
                </c:pt>
                <c:pt idx="56">
                  <c:v>1959</c:v>
                </c:pt>
                <c:pt idx="57">
                  <c:v>1958</c:v>
                </c:pt>
                <c:pt idx="58">
                  <c:v>1957</c:v>
                </c:pt>
                <c:pt idx="59">
                  <c:v>1956</c:v>
                </c:pt>
                <c:pt idx="60">
                  <c:v>1955</c:v>
                </c:pt>
                <c:pt idx="61">
                  <c:v>1954</c:v>
                </c:pt>
                <c:pt idx="62">
                  <c:v>1953</c:v>
                </c:pt>
                <c:pt idx="63">
                  <c:v>1952</c:v>
                </c:pt>
                <c:pt idx="64">
                  <c:v>1951</c:v>
                </c:pt>
                <c:pt idx="65">
                  <c:v>1950</c:v>
                </c:pt>
              </c:numCache>
            </c:numRef>
          </c:xVal>
          <c:yVal>
            <c:numRef>
              <c:f>'2010RavaPtRendova'!$B$1:$B$57</c:f>
              <c:numCache>
                <c:formatCode>General</c:formatCode>
                <c:ptCount val="57"/>
                <c:pt idx="0">
                  <c:v>0.5</c:v>
                </c:pt>
                <c:pt idx="1">
                  <c:v>0.5</c:v>
                </c:pt>
                <c:pt idx="2">
                  <c:v>0.5</c:v>
                </c:pt>
                <c:pt idx="3">
                  <c:v>0.5</c:v>
                </c:pt>
                <c:pt idx="4">
                  <c:v>0.5</c:v>
                </c:pt>
                <c:pt idx="5">
                  <c:v>0.5</c:v>
                </c:pt>
                <c:pt idx="6">
                  <c:v>0</c:v>
                </c:pt>
                <c:pt idx="7">
                  <c:v>0</c:v>
                </c:pt>
                <c:pt idx="8">
                  <c:v>0</c:v>
                </c:pt>
                <c:pt idx="9">
                  <c:v>-0.02</c:v>
                </c:pt>
                <c:pt idx="10">
                  <c:v>-0.02</c:v>
                </c:pt>
                <c:pt idx="11">
                  <c:v>-0.02</c:v>
                </c:pt>
                <c:pt idx="12">
                  <c:v>-0.02</c:v>
                </c:pt>
                <c:pt idx="13">
                  <c:v>-0.02</c:v>
                </c:pt>
                <c:pt idx="14">
                  <c:v>-0.02</c:v>
                </c:pt>
                <c:pt idx="15">
                  <c:v>-0.02</c:v>
                </c:pt>
                <c:pt idx="16">
                  <c:v>0</c:v>
                </c:pt>
                <c:pt idx="17">
                  <c:v>0</c:v>
                </c:pt>
                <c:pt idx="18">
                  <c:v>0</c:v>
                </c:pt>
                <c:pt idx="19">
                  <c:v>0</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-0.03</c:v>
                </c:pt>
                <c:pt idx="34">
                  <c:v>-0.03</c:v>
                </c:pt>
                <c:pt idx="35">
                  <c:v>-0.03</c:v>
                </c:pt>
                <c:pt idx="36">
                  <c:v>-0.03</c:v>
                </c:pt>
                <c:pt idx="37">
                  <c:v>-0.03</c:v>
                </c:pt>
                <c:pt idx="38">
                  <c:v>-0.03</c:v>
                </c:pt>
                <c:pt idx="39">
                  <c:v>-0.03</c:v>
                </c:pt>
                <c:pt idx="40">
                  <c:v>-0.03</c:v>
                </c:pt>
                <c:pt idx="41">
                  <c:v>-0.03</c:v>
                </c:pt>
                <c:pt idx="42">
                  <c:v>-0.03</c:v>
                </c:pt>
                <c:pt idx="43">
                  <c:v>-0.03</c:v>
                </c:pt>
                <c:pt idx="44">
                  <c:v>-0.03</c:v>
                </c:pt>
                <c:pt idx="45">
                  <c:v>-0.05</c:v>
                </c:pt>
                <c:pt idx="46">
                  <c:v>-0.1</c:v>
                </c:pt>
                <c:pt idx="47">
                  <c:v>-0.1</c:v>
                </c:pt>
                <c:pt idx="48">
                  <c:v>-0.1</c:v>
                </c:pt>
                <c:pt idx="49">
                  <c:v>-0.1</c:v>
                </c:pt>
                <c:pt idx="50">
                  <c:v>-0.1</c:v>
                </c:pt>
                <c:pt idx="51">
                  <c:v>-0.1</c:v>
                </c:pt>
                <c:pt idx="52">
                  <c:v>-0.1</c:v>
                </c:pt>
                <c:pt idx="53">
                  <c:v>-0.1</c:v>
                </c:pt>
                <c:pt idx="54">
                  <c:v>-0.1</c:v>
                </c:pt>
                <c:pt idx="55">
                  <c:v>-0.1</c:v>
                </c:pt>
                <c:pt idx="56">
                  <c:v>-0.1</c:v>
                </c:pt>
              </c:numCache>
            </c:numRef>
          </c:yVal>
          <c:smooth val="0"/>
          <c:extLst>
            <c:ext xmlns:c16="http://schemas.microsoft.com/office/drawing/2014/chart" uri="{C3380CC4-5D6E-409C-BE32-E72D297353CC}">
              <c16:uniqueId val="{00000000-B67E-43E6-BAC1-180A83BD10FC}"/>
            </c:ext>
          </c:extLst>
        </c:ser>
        <c:dLbls>
          <c:showLegendKey val="0"/>
          <c:showVal val="0"/>
          <c:showCatName val="0"/>
          <c:showSerName val="0"/>
          <c:showPercent val="0"/>
          <c:showBubbleSize val="0"/>
        </c:dLbls>
        <c:axId val="499118712"/>
        <c:axId val="499119104"/>
      </c:scatterChart>
      <c:valAx>
        <c:axId val="499118712"/>
        <c:scaling>
          <c:orientation val="minMax"/>
          <c:max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47635892388451445"/>
              <c:y val="0.9148148148148148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19104"/>
        <c:crosses val="autoZero"/>
        <c:crossBetween val="midCat"/>
        <c:majorUnit val="5"/>
      </c:valAx>
      <c:valAx>
        <c:axId val="499119104"/>
        <c:scaling>
          <c:orientation val="minMax"/>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HLS Elevation, m</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18712"/>
        <c:crosses val="autoZero"/>
        <c:crossBetween val="midCat"/>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Coral HLS,  Descendants Association Lodge, West Tetepare</a:t>
            </a:r>
          </a:p>
        </c:rich>
      </c:tx>
      <c:layout>
        <c:manualLayout>
          <c:xMode val="edge"/>
          <c:yMode val="edge"/>
          <c:x val="0.19664265496193703"/>
          <c:y val="3.2594061762430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95273154415431"/>
          <c:y val="0.12956491269825529"/>
          <c:w val="0.86938050608791928"/>
          <c:h val="0.64512584541541884"/>
        </c:manualLayout>
      </c:layout>
      <c:scatterChart>
        <c:scatterStyle val="lineMarker"/>
        <c:varyColors val="0"/>
        <c:ser>
          <c:idx val="1"/>
          <c:order val="0"/>
          <c:tx>
            <c:v>Coral Levels</c:v>
          </c:tx>
          <c:spPr>
            <a:ln w="47625" cap="rnd" cmpd="sng">
              <a:solidFill>
                <a:schemeClr val="accent2"/>
              </a:solidFill>
              <a:prstDash val="solid"/>
              <a:round/>
            </a:ln>
            <a:effectLst/>
          </c:spPr>
          <c:marker>
            <c:symbol val="circle"/>
            <c:size val="2"/>
            <c:spPr>
              <a:solidFill>
                <a:schemeClr val="accent2"/>
              </a:solidFill>
              <a:ln w="9525">
                <a:solidFill>
                  <a:schemeClr val="accent2"/>
                </a:solidFill>
              </a:ln>
              <a:effectLst/>
            </c:spPr>
          </c:marker>
          <c:xVal>
            <c:numRef>
              <c:f>WTetEcoLodge!$B$4:$B$117</c:f>
              <c:numCache>
                <c:formatCode>General</c:formatCode>
                <c:ptCount val="114"/>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numCache>
            </c:numRef>
          </c:xVal>
          <c:yVal>
            <c:numRef>
              <c:f>WTetEcoLodge!$D$4:$D$117</c:f>
              <c:numCache>
                <c:formatCode>General</c:formatCode>
                <c:ptCount val="114"/>
                <c:pt idx="0">
                  <c:v>-0.11</c:v>
                </c:pt>
                <c:pt idx="1">
                  <c:v>-0.13</c:v>
                </c:pt>
                <c:pt idx="2">
                  <c:v>-0.15</c:v>
                </c:pt>
                <c:pt idx="3">
                  <c:v>-0.17</c:v>
                </c:pt>
                <c:pt idx="4">
                  <c:v>-0.19</c:v>
                </c:pt>
                <c:pt idx="5">
                  <c:v>-0.21</c:v>
                </c:pt>
                <c:pt idx="6">
                  <c:v>-0.23</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-0.25</c:v>
                </c:pt>
                <c:pt idx="29">
                  <c:v>-0.25</c:v>
                </c:pt>
                <c:pt idx="30">
                  <c:v>-0.25</c:v>
                </c:pt>
                <c:pt idx="31">
                  <c:v>-0.25</c:v>
                </c:pt>
                <c:pt idx="32">
                  <c:v>-0.25</c:v>
                </c:pt>
                <c:pt idx="33">
                  <c:v>-0.25</c:v>
                </c:pt>
                <c:pt idx="34">
                  <c:v>-0.25</c:v>
                </c:pt>
                <c:pt idx="35">
                  <c:v>-0.25</c:v>
                </c:pt>
                <c:pt idx="36">
                  <c:v>-0.25</c:v>
                </c:pt>
                <c:pt idx="37">
                  <c:v>-0.25</c:v>
                </c:pt>
                <c:pt idx="38">
                  <c:v>-0.25</c:v>
                </c:pt>
                <c:pt idx="39">
                  <c:v>-0.25</c:v>
                </c:pt>
                <c:pt idx="40">
                  <c:v>-0.25</c:v>
                </c:pt>
                <c:pt idx="41">
                  <c:v>-0.25</c:v>
                </c:pt>
                <c:pt idx="42">
                  <c:v>-0.25</c:v>
                </c:pt>
                <c:pt idx="43">
                  <c:v>-0.25</c:v>
                </c:pt>
                <c:pt idx="44">
                  <c:v>-0.25</c:v>
                </c:pt>
                <c:pt idx="45">
                  <c:v>-0.25</c:v>
                </c:pt>
                <c:pt idx="46">
                  <c:v>-0.25</c:v>
                </c:pt>
                <c:pt idx="47">
                  <c:v>-0.25</c:v>
                </c:pt>
                <c:pt idx="48">
                  <c:v>-0.25</c:v>
                </c:pt>
                <c:pt idx="49">
                  <c:v>-0.25</c:v>
                </c:pt>
                <c:pt idx="50">
                  <c:v>-0.25</c:v>
                </c:pt>
                <c:pt idx="51">
                  <c:v>-0.25</c:v>
                </c:pt>
                <c:pt idx="52">
                  <c:v>-0.25</c:v>
                </c:pt>
                <c:pt idx="53">
                  <c:v>-0.25</c:v>
                </c:pt>
                <c:pt idx="54">
                  <c:v>-0.25</c:v>
                </c:pt>
                <c:pt idx="55">
                  <c:v>-0.25</c:v>
                </c:pt>
                <c:pt idx="56">
                  <c:v>-0.25</c:v>
                </c:pt>
                <c:pt idx="57">
                  <c:v>-0.25</c:v>
                </c:pt>
                <c:pt idx="58">
                  <c:v>-0.25</c:v>
                </c:pt>
                <c:pt idx="59">
                  <c:v>-0.25</c:v>
                </c:pt>
                <c:pt idx="60">
                  <c:v>-0.25</c:v>
                </c:pt>
                <c:pt idx="61">
                  <c:v>-0.25</c:v>
                </c:pt>
                <c:pt idx="62">
                  <c:v>-0.25</c:v>
                </c:pt>
                <c:pt idx="63">
                  <c:v>-0.25</c:v>
                </c:pt>
                <c:pt idx="64">
                  <c:v>-0.25</c:v>
                </c:pt>
                <c:pt idx="65">
                  <c:v>-0.25</c:v>
                </c:pt>
                <c:pt idx="66">
                  <c:v>-0.25</c:v>
                </c:pt>
                <c:pt idx="67">
                  <c:v>-0.25</c:v>
                </c:pt>
                <c:pt idx="68">
                  <c:v>-0.25</c:v>
                </c:pt>
                <c:pt idx="69">
                  <c:v>-0.25</c:v>
                </c:pt>
                <c:pt idx="70">
                  <c:v>-0.25</c:v>
                </c:pt>
                <c:pt idx="71">
                  <c:v>-0.25</c:v>
                </c:pt>
                <c:pt idx="72">
                  <c:v>-0.25</c:v>
                </c:pt>
                <c:pt idx="73">
                  <c:v>-0.25</c:v>
                </c:pt>
                <c:pt idx="74">
                  <c:v>-0.25</c:v>
                </c:pt>
                <c:pt idx="75">
                  <c:v>-0.25</c:v>
                </c:pt>
                <c:pt idx="76">
                  <c:v>-0.25</c:v>
                </c:pt>
                <c:pt idx="77">
                  <c:v>-0.25</c:v>
                </c:pt>
                <c:pt idx="78">
                  <c:v>-0.25</c:v>
                </c:pt>
                <c:pt idx="79">
                  <c:v>-0.25</c:v>
                </c:pt>
                <c:pt idx="80">
                  <c:v>-0.25</c:v>
                </c:pt>
                <c:pt idx="81">
                  <c:v>-0.25</c:v>
                </c:pt>
                <c:pt idx="82">
                  <c:v>-0.25</c:v>
                </c:pt>
                <c:pt idx="83">
                  <c:v>-0.25</c:v>
                </c:pt>
                <c:pt idx="84">
                  <c:v>-0.25</c:v>
                </c:pt>
                <c:pt idx="85">
                  <c:v>-0.25</c:v>
                </c:pt>
                <c:pt idx="86">
                  <c:v>-0.25</c:v>
                </c:pt>
                <c:pt idx="87">
                  <c:v>-0.25</c:v>
                </c:pt>
                <c:pt idx="88">
                  <c:v>-0.25</c:v>
                </c:pt>
                <c:pt idx="89">
                  <c:v>-0.25</c:v>
                </c:pt>
                <c:pt idx="90">
                  <c:v>-0.25</c:v>
                </c:pt>
                <c:pt idx="91">
                  <c:v>-0.25</c:v>
                </c:pt>
                <c:pt idx="92">
                  <c:v>-0.25</c:v>
                </c:pt>
                <c:pt idx="93">
                  <c:v>-0.25</c:v>
                </c:pt>
                <c:pt idx="94">
                  <c:v>-0.25</c:v>
                </c:pt>
                <c:pt idx="95">
                  <c:v>-0.25</c:v>
                </c:pt>
                <c:pt idx="96">
                  <c:v>-0.25</c:v>
                </c:pt>
                <c:pt idx="97">
                  <c:v>-0.25</c:v>
                </c:pt>
                <c:pt idx="98">
                  <c:v>-0.25</c:v>
                </c:pt>
                <c:pt idx="99">
                  <c:v>-0.25</c:v>
                </c:pt>
                <c:pt idx="100">
                  <c:v>-0.25</c:v>
                </c:pt>
                <c:pt idx="101">
                  <c:v>-0.25</c:v>
                </c:pt>
                <c:pt idx="102">
                  <c:v>-0.25</c:v>
                </c:pt>
                <c:pt idx="103">
                  <c:v>-0.25</c:v>
                </c:pt>
                <c:pt idx="104">
                  <c:v>-0.25</c:v>
                </c:pt>
                <c:pt idx="105">
                  <c:v>-0.25</c:v>
                </c:pt>
                <c:pt idx="106">
                  <c:v>-0.25</c:v>
                </c:pt>
                <c:pt idx="107">
                  <c:v>-0.25</c:v>
                </c:pt>
                <c:pt idx="108">
                  <c:v>-0.25</c:v>
                </c:pt>
                <c:pt idx="109">
                  <c:v>-0.25</c:v>
                </c:pt>
                <c:pt idx="110">
                  <c:v>-0.25</c:v>
                </c:pt>
                <c:pt idx="111">
                  <c:v>-0.25</c:v>
                </c:pt>
                <c:pt idx="112">
                  <c:v>-0.25</c:v>
                </c:pt>
                <c:pt idx="113">
                  <c:v>-0.25</c:v>
                </c:pt>
              </c:numCache>
            </c:numRef>
          </c:yVal>
          <c:smooth val="0"/>
          <c:extLst>
            <c:ext xmlns:c16="http://schemas.microsoft.com/office/drawing/2014/chart" uri="{C3380CC4-5D6E-409C-BE32-E72D297353CC}">
              <c16:uniqueId val="{00000000-C31A-46FF-87B7-4CAC07849CDE}"/>
            </c:ext>
          </c:extLst>
        </c:ser>
        <c:ser>
          <c:idx val="0"/>
          <c:order val="1"/>
          <c:tx>
            <c:v>Relative Sea Level</c:v>
          </c:tx>
          <c:spPr>
            <a:ln w="44450" cap="rnd">
              <a:solidFill>
                <a:schemeClr val="accent1"/>
              </a:solidFill>
              <a:prstDash val="dash"/>
              <a:round/>
            </a:ln>
            <a:effectLst/>
          </c:spPr>
          <c:marker>
            <c:symbol val="circle"/>
            <c:size val="2"/>
            <c:spPr>
              <a:solidFill>
                <a:schemeClr val="accent1"/>
              </a:solidFill>
              <a:ln w="9525">
                <a:solidFill>
                  <a:schemeClr val="accent1"/>
                </a:solidFill>
              </a:ln>
              <a:effectLst/>
            </c:spPr>
          </c:marker>
          <c:xVal>
            <c:numRef>
              <c:f>WTetEcoLodge!$B$2:$B$117</c:f>
              <c:numCache>
                <c:formatCode>General</c:formatCode>
                <c:ptCount val="116"/>
                <c:pt idx="2">
                  <c:v>2013</c:v>
                </c:pt>
                <c:pt idx="3">
                  <c:v>2012</c:v>
                </c:pt>
                <c:pt idx="4">
                  <c:v>2011</c:v>
                </c:pt>
                <c:pt idx="5">
                  <c:v>2010</c:v>
                </c:pt>
                <c:pt idx="6">
                  <c:v>2009</c:v>
                </c:pt>
                <c:pt idx="7">
                  <c:v>2008</c:v>
                </c:pt>
                <c:pt idx="8">
                  <c:v>2007</c:v>
                </c:pt>
                <c:pt idx="9">
                  <c:v>2006</c:v>
                </c:pt>
                <c:pt idx="10">
                  <c:v>2005</c:v>
                </c:pt>
                <c:pt idx="11">
                  <c:v>2004</c:v>
                </c:pt>
                <c:pt idx="12">
                  <c:v>2003</c:v>
                </c:pt>
                <c:pt idx="13">
                  <c:v>2002</c:v>
                </c:pt>
                <c:pt idx="14">
                  <c:v>2001</c:v>
                </c:pt>
                <c:pt idx="15">
                  <c:v>2000</c:v>
                </c:pt>
                <c:pt idx="16">
                  <c:v>1999</c:v>
                </c:pt>
                <c:pt idx="17">
                  <c:v>1998</c:v>
                </c:pt>
                <c:pt idx="18">
                  <c:v>1997</c:v>
                </c:pt>
                <c:pt idx="19">
                  <c:v>1996</c:v>
                </c:pt>
                <c:pt idx="20">
                  <c:v>1995</c:v>
                </c:pt>
                <c:pt idx="21">
                  <c:v>1994</c:v>
                </c:pt>
                <c:pt idx="22">
                  <c:v>1993</c:v>
                </c:pt>
                <c:pt idx="23">
                  <c:v>1992</c:v>
                </c:pt>
                <c:pt idx="24">
                  <c:v>1991</c:v>
                </c:pt>
                <c:pt idx="25">
                  <c:v>1990</c:v>
                </c:pt>
                <c:pt idx="26">
                  <c:v>1989</c:v>
                </c:pt>
                <c:pt idx="27">
                  <c:v>1988</c:v>
                </c:pt>
                <c:pt idx="28">
                  <c:v>1987</c:v>
                </c:pt>
                <c:pt idx="29">
                  <c:v>1986</c:v>
                </c:pt>
                <c:pt idx="30">
                  <c:v>1985</c:v>
                </c:pt>
                <c:pt idx="31">
                  <c:v>1984</c:v>
                </c:pt>
                <c:pt idx="32">
                  <c:v>1983</c:v>
                </c:pt>
                <c:pt idx="33">
                  <c:v>1982</c:v>
                </c:pt>
                <c:pt idx="34">
                  <c:v>1981</c:v>
                </c:pt>
                <c:pt idx="35">
                  <c:v>1980</c:v>
                </c:pt>
                <c:pt idx="36">
                  <c:v>1979</c:v>
                </c:pt>
                <c:pt idx="37">
                  <c:v>1978</c:v>
                </c:pt>
                <c:pt idx="38">
                  <c:v>1977</c:v>
                </c:pt>
                <c:pt idx="39">
                  <c:v>1976</c:v>
                </c:pt>
                <c:pt idx="40">
                  <c:v>1975</c:v>
                </c:pt>
                <c:pt idx="41">
                  <c:v>1974</c:v>
                </c:pt>
                <c:pt idx="42">
                  <c:v>1973</c:v>
                </c:pt>
                <c:pt idx="43">
                  <c:v>1972</c:v>
                </c:pt>
                <c:pt idx="44">
                  <c:v>1971</c:v>
                </c:pt>
                <c:pt idx="45">
                  <c:v>1970</c:v>
                </c:pt>
                <c:pt idx="46">
                  <c:v>1969</c:v>
                </c:pt>
                <c:pt idx="47">
                  <c:v>1968</c:v>
                </c:pt>
                <c:pt idx="48">
                  <c:v>1967</c:v>
                </c:pt>
                <c:pt idx="49">
                  <c:v>1966</c:v>
                </c:pt>
                <c:pt idx="50">
                  <c:v>1965</c:v>
                </c:pt>
                <c:pt idx="51">
                  <c:v>1964</c:v>
                </c:pt>
                <c:pt idx="52">
                  <c:v>1963</c:v>
                </c:pt>
                <c:pt idx="53">
                  <c:v>1962</c:v>
                </c:pt>
                <c:pt idx="54">
                  <c:v>1961</c:v>
                </c:pt>
                <c:pt idx="55">
                  <c:v>1960</c:v>
                </c:pt>
                <c:pt idx="56">
                  <c:v>1959</c:v>
                </c:pt>
                <c:pt idx="57">
                  <c:v>1958</c:v>
                </c:pt>
                <c:pt idx="58">
                  <c:v>1957</c:v>
                </c:pt>
                <c:pt idx="59">
                  <c:v>1956</c:v>
                </c:pt>
                <c:pt idx="60">
                  <c:v>1955</c:v>
                </c:pt>
                <c:pt idx="61">
                  <c:v>1954</c:v>
                </c:pt>
                <c:pt idx="62">
                  <c:v>1953</c:v>
                </c:pt>
                <c:pt idx="63">
                  <c:v>1952</c:v>
                </c:pt>
                <c:pt idx="64">
                  <c:v>1951</c:v>
                </c:pt>
                <c:pt idx="65">
                  <c:v>1950</c:v>
                </c:pt>
                <c:pt idx="66">
                  <c:v>1949</c:v>
                </c:pt>
                <c:pt idx="67">
                  <c:v>1948</c:v>
                </c:pt>
                <c:pt idx="68">
                  <c:v>1947</c:v>
                </c:pt>
                <c:pt idx="69">
                  <c:v>1946</c:v>
                </c:pt>
                <c:pt idx="70">
                  <c:v>1945</c:v>
                </c:pt>
                <c:pt idx="71">
                  <c:v>1944</c:v>
                </c:pt>
                <c:pt idx="72">
                  <c:v>1943</c:v>
                </c:pt>
                <c:pt idx="73">
                  <c:v>1942</c:v>
                </c:pt>
                <c:pt idx="74">
                  <c:v>1941</c:v>
                </c:pt>
                <c:pt idx="75">
                  <c:v>1940</c:v>
                </c:pt>
                <c:pt idx="76">
                  <c:v>1939</c:v>
                </c:pt>
                <c:pt idx="77">
                  <c:v>1938</c:v>
                </c:pt>
                <c:pt idx="78">
                  <c:v>1937</c:v>
                </c:pt>
                <c:pt idx="79">
                  <c:v>1936</c:v>
                </c:pt>
                <c:pt idx="80">
                  <c:v>1935</c:v>
                </c:pt>
                <c:pt idx="81">
                  <c:v>1934</c:v>
                </c:pt>
                <c:pt idx="82">
                  <c:v>1933</c:v>
                </c:pt>
                <c:pt idx="83">
                  <c:v>1932</c:v>
                </c:pt>
                <c:pt idx="84">
                  <c:v>1931</c:v>
                </c:pt>
                <c:pt idx="85">
                  <c:v>1930</c:v>
                </c:pt>
                <c:pt idx="86">
                  <c:v>1929</c:v>
                </c:pt>
                <c:pt idx="87">
                  <c:v>1928</c:v>
                </c:pt>
                <c:pt idx="88">
                  <c:v>1927</c:v>
                </c:pt>
                <c:pt idx="89">
                  <c:v>1926</c:v>
                </c:pt>
                <c:pt idx="90">
                  <c:v>1925</c:v>
                </c:pt>
                <c:pt idx="91">
                  <c:v>1924</c:v>
                </c:pt>
                <c:pt idx="92">
                  <c:v>1923</c:v>
                </c:pt>
                <c:pt idx="93">
                  <c:v>1922</c:v>
                </c:pt>
                <c:pt idx="94">
                  <c:v>1921</c:v>
                </c:pt>
                <c:pt idx="95">
                  <c:v>1920</c:v>
                </c:pt>
                <c:pt idx="96">
                  <c:v>1919</c:v>
                </c:pt>
                <c:pt idx="97">
                  <c:v>1918</c:v>
                </c:pt>
                <c:pt idx="98">
                  <c:v>1917</c:v>
                </c:pt>
                <c:pt idx="99">
                  <c:v>1916</c:v>
                </c:pt>
                <c:pt idx="100">
                  <c:v>1915</c:v>
                </c:pt>
                <c:pt idx="101">
                  <c:v>1914</c:v>
                </c:pt>
                <c:pt idx="102">
                  <c:v>1913</c:v>
                </c:pt>
                <c:pt idx="103">
                  <c:v>1912</c:v>
                </c:pt>
                <c:pt idx="104">
                  <c:v>1911</c:v>
                </c:pt>
                <c:pt idx="105">
                  <c:v>1910</c:v>
                </c:pt>
                <c:pt idx="106">
                  <c:v>1909</c:v>
                </c:pt>
                <c:pt idx="107">
                  <c:v>1908</c:v>
                </c:pt>
                <c:pt idx="108">
                  <c:v>1907</c:v>
                </c:pt>
                <c:pt idx="109">
                  <c:v>1906</c:v>
                </c:pt>
                <c:pt idx="110">
                  <c:v>1905</c:v>
                </c:pt>
                <c:pt idx="111">
                  <c:v>1904</c:v>
                </c:pt>
                <c:pt idx="112">
                  <c:v>1903</c:v>
                </c:pt>
                <c:pt idx="113">
                  <c:v>1902</c:v>
                </c:pt>
                <c:pt idx="114">
                  <c:v>1901</c:v>
                </c:pt>
                <c:pt idx="115">
                  <c:v>1900</c:v>
                </c:pt>
              </c:numCache>
            </c:numRef>
          </c:xVal>
          <c:yVal>
            <c:numRef>
              <c:f>WTetEcoLodge!$C$2:$C$117</c:f>
              <c:numCache>
                <c:formatCode>General</c:formatCode>
                <c:ptCount val="116"/>
                <c:pt idx="2">
                  <c:v>0.5</c:v>
                </c:pt>
                <c:pt idx="3">
                  <c:v>0.5</c:v>
                </c:pt>
                <c:pt idx="4">
                  <c:v>0.5</c:v>
                </c:pt>
                <c:pt idx="5">
                  <c:v>0</c:v>
                </c:pt>
                <c:pt idx="6">
                  <c:v>0</c:v>
                </c:pt>
                <c:pt idx="7">
                  <c:v>0</c:v>
                </c:pt>
                <c:pt idx="8">
                  <c:v>0</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pt idx="24">
                  <c:v>-0.25</c:v>
                </c:pt>
                <c:pt idx="25">
                  <c:v>-0.25</c:v>
                </c:pt>
                <c:pt idx="26">
                  <c:v>-0.25</c:v>
                </c:pt>
                <c:pt idx="27">
                  <c:v>-0.25</c:v>
                </c:pt>
                <c:pt idx="28">
                  <c:v>-0.25</c:v>
                </c:pt>
                <c:pt idx="29">
                  <c:v>-0.25</c:v>
                </c:pt>
                <c:pt idx="30">
                  <c:v>-0.25</c:v>
                </c:pt>
                <c:pt idx="31">
                  <c:v>-0.25</c:v>
                </c:pt>
                <c:pt idx="32">
                  <c:v>-0.25</c:v>
                </c:pt>
                <c:pt idx="33">
                  <c:v>-0.25</c:v>
                </c:pt>
                <c:pt idx="34">
                  <c:v>-0.25</c:v>
                </c:pt>
                <c:pt idx="35">
                  <c:v>-0.25</c:v>
                </c:pt>
                <c:pt idx="36">
                  <c:v>-0.25</c:v>
                </c:pt>
                <c:pt idx="37">
                  <c:v>-0.25</c:v>
                </c:pt>
                <c:pt idx="38">
                  <c:v>-0.25</c:v>
                </c:pt>
                <c:pt idx="39">
                  <c:v>-0.25</c:v>
                </c:pt>
                <c:pt idx="40">
                  <c:v>-0.25</c:v>
                </c:pt>
                <c:pt idx="41">
                  <c:v>-0.25</c:v>
                </c:pt>
                <c:pt idx="42">
                  <c:v>-0.25</c:v>
                </c:pt>
                <c:pt idx="43">
                  <c:v>-0.25</c:v>
                </c:pt>
                <c:pt idx="44">
                  <c:v>-0.25</c:v>
                </c:pt>
                <c:pt idx="45">
                  <c:v>-0.25</c:v>
                </c:pt>
                <c:pt idx="46">
                  <c:v>-0.25</c:v>
                </c:pt>
                <c:pt idx="47">
                  <c:v>-0.25</c:v>
                </c:pt>
                <c:pt idx="48">
                  <c:v>-0.25</c:v>
                </c:pt>
                <c:pt idx="49">
                  <c:v>-0.25</c:v>
                </c:pt>
                <c:pt idx="50">
                  <c:v>-0.25</c:v>
                </c:pt>
                <c:pt idx="51">
                  <c:v>-0.25</c:v>
                </c:pt>
                <c:pt idx="52">
                  <c:v>-0.25</c:v>
                </c:pt>
                <c:pt idx="53">
                  <c:v>-0.25</c:v>
                </c:pt>
                <c:pt idx="54">
                  <c:v>-0.25</c:v>
                </c:pt>
                <c:pt idx="55">
                  <c:v>-0.25</c:v>
                </c:pt>
                <c:pt idx="56">
                  <c:v>-0.25</c:v>
                </c:pt>
                <c:pt idx="57">
                  <c:v>-0.25</c:v>
                </c:pt>
                <c:pt idx="58">
                  <c:v>-0.25</c:v>
                </c:pt>
                <c:pt idx="59">
                  <c:v>-0.25</c:v>
                </c:pt>
                <c:pt idx="60">
                  <c:v>-0.25</c:v>
                </c:pt>
                <c:pt idx="61">
                  <c:v>-0.25</c:v>
                </c:pt>
                <c:pt idx="62">
                  <c:v>-0.25</c:v>
                </c:pt>
                <c:pt idx="63">
                  <c:v>-0.25</c:v>
                </c:pt>
                <c:pt idx="64">
                  <c:v>-0.25</c:v>
                </c:pt>
                <c:pt idx="65">
                  <c:v>-0.25</c:v>
                </c:pt>
                <c:pt idx="66">
                  <c:v>-0.25</c:v>
                </c:pt>
                <c:pt idx="67">
                  <c:v>-0.25</c:v>
                </c:pt>
                <c:pt idx="68">
                  <c:v>-0.25</c:v>
                </c:pt>
                <c:pt idx="69">
                  <c:v>-0.25</c:v>
                </c:pt>
                <c:pt idx="70">
                  <c:v>-0.25</c:v>
                </c:pt>
                <c:pt idx="71">
                  <c:v>-0.25</c:v>
                </c:pt>
                <c:pt idx="72">
                  <c:v>-0.25</c:v>
                </c:pt>
                <c:pt idx="73">
                  <c:v>-0.25</c:v>
                </c:pt>
                <c:pt idx="74">
                  <c:v>-0.25</c:v>
                </c:pt>
                <c:pt idx="75">
                  <c:v>-0.25</c:v>
                </c:pt>
                <c:pt idx="76">
                  <c:v>-0.25</c:v>
                </c:pt>
                <c:pt idx="77">
                  <c:v>-0.25</c:v>
                </c:pt>
                <c:pt idx="78">
                  <c:v>-0.25</c:v>
                </c:pt>
                <c:pt idx="79">
                  <c:v>-0.25</c:v>
                </c:pt>
                <c:pt idx="80">
                  <c:v>-0.25</c:v>
                </c:pt>
                <c:pt idx="81">
                  <c:v>-0.25</c:v>
                </c:pt>
                <c:pt idx="82">
                  <c:v>-0.25</c:v>
                </c:pt>
                <c:pt idx="83">
                  <c:v>-0.25</c:v>
                </c:pt>
                <c:pt idx="84">
                  <c:v>-0.25</c:v>
                </c:pt>
                <c:pt idx="85">
                  <c:v>-0.25</c:v>
                </c:pt>
                <c:pt idx="86">
                  <c:v>-0.25</c:v>
                </c:pt>
                <c:pt idx="87">
                  <c:v>-0.25</c:v>
                </c:pt>
                <c:pt idx="88">
                  <c:v>-0.25</c:v>
                </c:pt>
                <c:pt idx="89">
                  <c:v>-0.25</c:v>
                </c:pt>
                <c:pt idx="90">
                  <c:v>-0.25</c:v>
                </c:pt>
                <c:pt idx="91">
                  <c:v>-0.25</c:v>
                </c:pt>
                <c:pt idx="92">
                  <c:v>-0.25</c:v>
                </c:pt>
                <c:pt idx="93">
                  <c:v>-0.25</c:v>
                </c:pt>
                <c:pt idx="94">
                  <c:v>-0.25</c:v>
                </c:pt>
                <c:pt idx="95">
                  <c:v>-0.25</c:v>
                </c:pt>
                <c:pt idx="96">
                  <c:v>-0.25</c:v>
                </c:pt>
                <c:pt idx="97">
                  <c:v>-0.25</c:v>
                </c:pt>
                <c:pt idx="98">
                  <c:v>-0.25</c:v>
                </c:pt>
                <c:pt idx="99">
                  <c:v>-0.25</c:v>
                </c:pt>
                <c:pt idx="100">
                  <c:v>-0.25</c:v>
                </c:pt>
                <c:pt idx="101">
                  <c:v>-0.25</c:v>
                </c:pt>
                <c:pt idx="102">
                  <c:v>-0.25</c:v>
                </c:pt>
                <c:pt idx="103">
                  <c:v>-0.25</c:v>
                </c:pt>
                <c:pt idx="104">
                  <c:v>-0.25</c:v>
                </c:pt>
                <c:pt idx="105">
                  <c:v>-0.25</c:v>
                </c:pt>
                <c:pt idx="106">
                  <c:v>-0.25</c:v>
                </c:pt>
                <c:pt idx="107">
                  <c:v>-0.25</c:v>
                </c:pt>
                <c:pt idx="108">
                  <c:v>-0.25</c:v>
                </c:pt>
                <c:pt idx="109">
                  <c:v>-0.25</c:v>
                </c:pt>
                <c:pt idx="110">
                  <c:v>-0.25</c:v>
                </c:pt>
                <c:pt idx="111">
                  <c:v>-0.25</c:v>
                </c:pt>
                <c:pt idx="112">
                  <c:v>-0.25</c:v>
                </c:pt>
                <c:pt idx="113">
                  <c:v>-0.25</c:v>
                </c:pt>
                <c:pt idx="114">
                  <c:v>-0.25</c:v>
                </c:pt>
                <c:pt idx="115">
                  <c:v>-0.25</c:v>
                </c:pt>
              </c:numCache>
            </c:numRef>
          </c:yVal>
          <c:smooth val="0"/>
          <c:extLst>
            <c:ext xmlns:c16="http://schemas.microsoft.com/office/drawing/2014/chart" uri="{C3380CC4-5D6E-409C-BE32-E72D297353CC}">
              <c16:uniqueId val="{00000001-C31A-46FF-87B7-4CAC07849CDE}"/>
            </c:ext>
          </c:extLst>
        </c:ser>
        <c:dLbls>
          <c:showLegendKey val="0"/>
          <c:showVal val="0"/>
          <c:showCatName val="0"/>
          <c:showSerName val="0"/>
          <c:showPercent val="0"/>
          <c:showBubbleSize val="0"/>
        </c:dLbls>
        <c:axId val="499119888"/>
        <c:axId val="499120280"/>
      </c:scatterChart>
      <c:valAx>
        <c:axId val="499119888"/>
        <c:scaling>
          <c:orientation val="minMax"/>
          <c:max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 C.E.</a:t>
                </a:r>
              </a:p>
            </c:rich>
          </c:tx>
          <c:layout>
            <c:manualLayout>
              <c:xMode val="edge"/>
              <c:yMode val="edge"/>
              <c:x val="0.47386106318719656"/>
              <c:y val="0.9023005877413937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no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0280"/>
        <c:crosses val="autoZero"/>
        <c:crossBetween val="midCat"/>
        <c:majorUnit val="10"/>
      </c:valAx>
      <c:valAx>
        <c:axId val="499120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Coral HLS and Relative Sea Level, m</a:t>
                </a:r>
              </a:p>
            </c:rich>
          </c:tx>
          <c:layout>
            <c:manualLayout>
              <c:xMode val="edge"/>
              <c:yMode val="edge"/>
              <c:x val="1.2275626456566708E-2"/>
              <c:y val="0.2135279689535029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19888"/>
        <c:crosses val="autoZero"/>
        <c:crossBetween val="midCat"/>
        <c:majorUnit val="0.2"/>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12TET-A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58299238606786"/>
          <c:y val="0.10667237441718735"/>
          <c:w val="0.75437535755512963"/>
          <c:h val="0.71648396141183079"/>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[9]Sheet1!$A$2:$A$23</c:f>
              <c:numCache>
                <c:formatCode>General</c:formatCode>
                <c:ptCount val="22"/>
                <c:pt idx="0">
                  <c:v>2012.5</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numCache>
            </c:numRef>
          </c:xVal>
          <c:yVal>
            <c:numRef>
              <c:f>[9]Sheet1!$E$2:$E$23</c:f>
              <c:numCache>
                <c:formatCode>General</c:formatCode>
                <c:ptCount val="22"/>
                <c:pt idx="0">
                  <c:v>0</c:v>
                </c:pt>
                <c:pt idx="1">
                  <c:v>0</c:v>
                </c:pt>
                <c:pt idx="2">
                  <c:v>0</c:v>
                </c:pt>
                <c:pt idx="3">
                  <c:v>3.9999999999999862E-3</c:v>
                </c:pt>
                <c:pt idx="4">
                  <c:v>0.05</c:v>
                </c:pt>
                <c:pt idx="5">
                  <c:v>0.05</c:v>
                </c:pt>
                <c:pt idx="6">
                  <c:v>9.1999999999999998E-2</c:v>
                </c:pt>
                <c:pt idx="7">
                  <c:v>8.5000000000000006E-2</c:v>
                </c:pt>
                <c:pt idx="8">
                  <c:v>0.08</c:v>
                </c:pt>
                <c:pt idx="9">
                  <c:v>7.0000000000000007E-2</c:v>
                </c:pt>
                <c:pt idx="10">
                  <c:v>0.06</c:v>
                </c:pt>
                <c:pt idx="11">
                  <c:v>0.05</c:v>
                </c:pt>
                <c:pt idx="12">
                  <c:v>0.17</c:v>
                </c:pt>
                <c:pt idx="13">
                  <c:v>0.16200000000000001</c:v>
                </c:pt>
                <c:pt idx="14">
                  <c:v>0.154</c:v>
                </c:pt>
                <c:pt idx="15">
                  <c:v>0.14599999999999999</c:v>
                </c:pt>
                <c:pt idx="16">
                  <c:v>0.13800000000000001</c:v>
                </c:pt>
                <c:pt idx="17">
                  <c:v>0.13</c:v>
                </c:pt>
                <c:pt idx="18">
                  <c:v>0.122</c:v>
                </c:pt>
                <c:pt idx="19">
                  <c:v>0.114</c:v>
                </c:pt>
                <c:pt idx="20">
                  <c:v>0.106</c:v>
                </c:pt>
                <c:pt idx="21">
                  <c:v>9.8000000000000004E-2</c:v>
                </c:pt>
              </c:numCache>
            </c:numRef>
          </c:yVal>
          <c:smooth val="0"/>
          <c:extLst>
            <c:ext xmlns:c16="http://schemas.microsoft.com/office/drawing/2014/chart" uri="{C3380CC4-5D6E-409C-BE32-E72D297353CC}">
              <c16:uniqueId val="{00000000-7AA5-4737-88AC-FB7D020707F7}"/>
            </c:ext>
          </c:extLst>
        </c:ser>
        <c:dLbls>
          <c:showLegendKey val="0"/>
          <c:showVal val="0"/>
          <c:showCatName val="0"/>
          <c:showSerName val="0"/>
          <c:showPercent val="0"/>
          <c:showBubbleSize val="0"/>
        </c:dLbls>
        <c:axId val="499121064"/>
        <c:axId val="499121456"/>
      </c:scatterChart>
      <c:valAx>
        <c:axId val="499121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1456"/>
        <c:crossesAt val="-10"/>
        <c:crossBetween val="midCat"/>
        <c:majorUnit val="1"/>
      </c:valAx>
      <c:valAx>
        <c:axId val="499121456"/>
        <c:scaling>
          <c:orientation val="minMax"/>
          <c:min val="-5.000000000000001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Elev. Rel.  2012.8 Living Coral,</a:t>
                </a:r>
                <a:r>
                  <a:rPr lang="en-US" sz="1400" baseline="0"/>
                  <a:t> m</a:t>
                </a:r>
                <a:endParaRPr lang="en-US" sz="1400"/>
              </a:p>
            </c:rich>
          </c:tx>
          <c:layout>
            <c:manualLayout>
              <c:xMode val="edge"/>
              <c:yMode val="edge"/>
              <c:x val="4.1731879574282253E-2"/>
              <c:y val="0.15603014531984574"/>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106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12RAR-A Elev. Rel to 2012 HLS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18079809103192E-2"/>
          <c:y val="0.17171296296296296"/>
          <c:w val="0.91496334425348302"/>
          <c:h val="0.56810987168270632"/>
        </c:manualLayout>
      </c:layout>
      <c:scatterChart>
        <c:scatterStyle val="lineMarker"/>
        <c:varyColors val="0"/>
        <c:ser>
          <c:idx val="0"/>
          <c:order val="0"/>
          <c:tx>
            <c:strRef>
              <c:f>'12RAR'!$D$2</c:f>
              <c:strCache>
                <c:ptCount val="1"/>
                <c:pt idx="0">
                  <c:v>Rel HLS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'12RAR'!$A$3:$A$87</c:f>
              <c:numCache>
                <c:formatCode>General</c:formatCode>
                <c:ptCount val="8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numCache>
            </c:numRef>
          </c:xVal>
          <c:yVal>
            <c:numRef>
              <c:f>'12RAR'!$F$3:$F$87</c:f>
              <c:numCache>
                <c:formatCode>General</c:formatCode>
                <c:ptCount val="85"/>
                <c:pt idx="0">
                  <c:v>0</c:v>
                </c:pt>
                <c:pt idx="1">
                  <c:v>-0.01</c:v>
                </c:pt>
                <c:pt idx="2">
                  <c:v>-1.7500000000000002E-2</c:v>
                </c:pt>
                <c:pt idx="3">
                  <c:v>-0.02</c:v>
                </c:pt>
                <c:pt idx="4">
                  <c:v>-0.02</c:v>
                </c:pt>
                <c:pt idx="5">
                  <c:v>-1.4999999999999999E-2</c:v>
                </c:pt>
                <c:pt idx="6">
                  <c:v>8.8000000000000009E-2</c:v>
                </c:pt>
                <c:pt idx="7">
                  <c:v>9.4E-2</c:v>
                </c:pt>
                <c:pt idx="8">
                  <c:v>8.8000000000000009E-2</c:v>
                </c:pt>
                <c:pt idx="9">
                  <c:v>8.5000000000000006E-2</c:v>
                </c:pt>
                <c:pt idx="10">
                  <c:v>0.08</c:v>
                </c:pt>
                <c:pt idx="11">
                  <c:v>7.2000000000000008E-2</c:v>
                </c:pt>
                <c:pt idx="12">
                  <c:v>7.0000000000000007E-2</c:v>
                </c:pt>
                <c:pt idx="13">
                  <c:v>6.5000000000000002E-2</c:v>
                </c:pt>
                <c:pt idx="14">
                  <c:v>5.5999999999999994E-2</c:v>
                </c:pt>
                <c:pt idx="15">
                  <c:v>0.05</c:v>
                </c:pt>
                <c:pt idx="16">
                  <c:v>4.5999999999999999E-2</c:v>
                </c:pt>
                <c:pt idx="17">
                  <c:v>3.8000000000000006E-2</c:v>
                </c:pt>
                <c:pt idx="18">
                  <c:v>3.1999999999999994E-2</c:v>
                </c:pt>
                <c:pt idx="19">
                  <c:v>2.4000000000000004E-2</c:v>
                </c:pt>
                <c:pt idx="20">
                  <c:v>1.6999999999999994E-2</c:v>
                </c:pt>
                <c:pt idx="21">
                  <c:v>0.01</c:v>
                </c:pt>
                <c:pt idx="22">
                  <c:v>1.9999999999999931E-3</c:v>
                </c:pt>
                <c:pt idx="23">
                  <c:v>-6.9999999999999932E-3</c:v>
                </c:pt>
                <c:pt idx="24">
                  <c:v>-1.1999999999999993E-2</c:v>
                </c:pt>
                <c:pt idx="25">
                  <c:v>-1.6999999999999994E-2</c:v>
                </c:pt>
                <c:pt idx="26">
                  <c:v>-2.3000000000000007E-2</c:v>
                </c:pt>
                <c:pt idx="27">
                  <c:v>-0.03</c:v>
                </c:pt>
                <c:pt idx="28">
                  <c:v>-3.8000000000000006E-2</c:v>
                </c:pt>
                <c:pt idx="29">
                  <c:v>-0.05</c:v>
                </c:pt>
                <c:pt idx="30">
                  <c:v>-0.06</c:v>
                </c:pt>
                <c:pt idx="31">
                  <c:v>-7.4999999999999997E-2</c:v>
                </c:pt>
                <c:pt idx="32">
                  <c:v>-8.5000000000000006E-2</c:v>
                </c:pt>
                <c:pt idx="33">
                  <c:v>-9.1000000000000011E-2</c:v>
                </c:pt>
                <c:pt idx="34">
                  <c:v>-0.10100000000000002</c:v>
                </c:pt>
                <c:pt idx="35">
                  <c:v>-0.11399999999999999</c:v>
                </c:pt>
                <c:pt idx="36">
                  <c:v>-0.126</c:v>
                </c:pt>
                <c:pt idx="37">
                  <c:v>-0.13699999999999998</c:v>
                </c:pt>
                <c:pt idx="38">
                  <c:v>-0.14399999999999999</c:v>
                </c:pt>
                <c:pt idx="39">
                  <c:v>-0.152</c:v>
                </c:pt>
                <c:pt idx="40">
                  <c:v>-0.161</c:v>
                </c:pt>
                <c:pt idx="41">
                  <c:v>-0.17199999999999999</c:v>
                </c:pt>
                <c:pt idx="42">
                  <c:v>-0.18100000000000002</c:v>
                </c:pt>
                <c:pt idx="43">
                  <c:v>-0.18799999999999997</c:v>
                </c:pt>
                <c:pt idx="44">
                  <c:v>-0.19799999999999998</c:v>
                </c:pt>
                <c:pt idx="45">
                  <c:v>-0.20600000000000002</c:v>
                </c:pt>
                <c:pt idx="46">
                  <c:v>-0.21100000000000002</c:v>
                </c:pt>
                <c:pt idx="47">
                  <c:v>6.2E-2</c:v>
                </c:pt>
                <c:pt idx="48">
                  <c:v>5.5E-2</c:v>
                </c:pt>
                <c:pt idx="49">
                  <c:v>0.05</c:v>
                </c:pt>
                <c:pt idx="50">
                  <c:v>4.300000000000001E-2</c:v>
                </c:pt>
                <c:pt idx="51">
                  <c:v>3.5000000000000003E-2</c:v>
                </c:pt>
                <c:pt idx="52">
                  <c:v>2.9000000000000005E-2</c:v>
                </c:pt>
                <c:pt idx="53">
                  <c:v>2.0999999999999998E-2</c:v>
                </c:pt>
                <c:pt idx="54">
                  <c:v>1.0999999999999996E-2</c:v>
                </c:pt>
                <c:pt idx="55">
                  <c:v>-9.9999999999999655E-4</c:v>
                </c:pt>
                <c:pt idx="56">
                  <c:v>-1.0999999999999996E-2</c:v>
                </c:pt>
                <c:pt idx="57">
                  <c:v>-2.1000000000000015E-2</c:v>
                </c:pt>
                <c:pt idx="58">
                  <c:v>-2.8000000000000008E-2</c:v>
                </c:pt>
                <c:pt idx="59">
                  <c:v>-3.8999999999999986E-2</c:v>
                </c:pt>
                <c:pt idx="60">
                  <c:v>-4.8000000000000008E-2</c:v>
                </c:pt>
                <c:pt idx="61">
                  <c:v>-5.6999999999999995E-2</c:v>
                </c:pt>
                <c:pt idx="62">
                  <c:v>-6.8000000000000005E-2</c:v>
                </c:pt>
                <c:pt idx="63">
                  <c:v>-8.1000000000000016E-2</c:v>
                </c:pt>
                <c:pt idx="64">
                  <c:v>-0.09</c:v>
                </c:pt>
                <c:pt idx="65">
                  <c:v>-0.1</c:v>
                </c:pt>
                <c:pt idx="66">
                  <c:v>-0.11</c:v>
                </c:pt>
                <c:pt idx="67">
                  <c:v>-0.12</c:v>
                </c:pt>
                <c:pt idx="68">
                  <c:v>-0.127</c:v>
                </c:pt>
                <c:pt idx="69">
                  <c:v>-0.13200000000000001</c:v>
                </c:pt>
                <c:pt idx="70">
                  <c:v>-0.14000000000000001</c:v>
                </c:pt>
                <c:pt idx="71">
                  <c:v>-0.15</c:v>
                </c:pt>
                <c:pt idx="72">
                  <c:v>-0.16699999999999998</c:v>
                </c:pt>
                <c:pt idx="73">
                  <c:v>-0.17600000000000002</c:v>
                </c:pt>
                <c:pt idx="74">
                  <c:v>-0.185</c:v>
                </c:pt>
                <c:pt idx="75">
                  <c:v>-0.19299999999999998</c:v>
                </c:pt>
                <c:pt idx="76">
                  <c:v>-0.20799999999999996</c:v>
                </c:pt>
                <c:pt idx="77">
                  <c:v>-0.22399999999999998</c:v>
                </c:pt>
                <c:pt idx="78">
                  <c:v>-0.23499999999999999</c:v>
                </c:pt>
                <c:pt idx="79">
                  <c:v>-0.24600000000000002</c:v>
                </c:pt>
                <c:pt idx="80">
                  <c:v>-0.26</c:v>
                </c:pt>
                <c:pt idx="81">
                  <c:v>-0.27299999999999996</c:v>
                </c:pt>
                <c:pt idx="82">
                  <c:v>-0.28499999999999998</c:v>
                </c:pt>
                <c:pt idx="83">
                  <c:v>-0.29299999999999998</c:v>
                </c:pt>
                <c:pt idx="84">
                  <c:v>-0.3</c:v>
                </c:pt>
              </c:numCache>
            </c:numRef>
          </c:yVal>
          <c:smooth val="0"/>
          <c:extLst>
            <c:ext xmlns:c16="http://schemas.microsoft.com/office/drawing/2014/chart" uri="{C3380CC4-5D6E-409C-BE32-E72D297353CC}">
              <c16:uniqueId val="{00000000-9547-4D12-ACF4-D86464226F26}"/>
            </c:ext>
          </c:extLst>
        </c:ser>
        <c:dLbls>
          <c:showLegendKey val="0"/>
          <c:showVal val="0"/>
          <c:showCatName val="0"/>
          <c:showSerName val="0"/>
          <c:showPercent val="0"/>
          <c:showBubbleSize val="0"/>
        </c:dLbls>
        <c:axId val="499122240"/>
        <c:axId val="499122632"/>
      </c:scatterChart>
      <c:valAx>
        <c:axId val="499122240"/>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Yr CE</a:t>
                </a:r>
              </a:p>
            </c:rich>
          </c:tx>
          <c:layout>
            <c:manualLayout>
              <c:xMode val="edge"/>
              <c:yMode val="edge"/>
              <c:x val="0.47200652303400986"/>
              <c:y val="0.895404135415679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22632"/>
        <c:crossesAt val="50"/>
        <c:crossBetween val="midCat"/>
        <c:majorUnit val="5"/>
      </c:valAx>
      <c:valAx>
        <c:axId val="499122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 Relative to Living Coral 2012,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22240"/>
        <c:crosses val="autoZero"/>
        <c:crossBetween val="midCat"/>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12NAK-A-H</a:t>
            </a:r>
          </a:p>
        </c:rich>
      </c:tx>
      <c:layout>
        <c:manualLayout>
          <c:xMode val="edge"/>
          <c:yMode val="edge"/>
          <c:x val="0.42267869425910587"/>
          <c:y val="0"/>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50575383702212"/>
          <c:y val="0.13467592592592592"/>
          <c:w val="0.82423824068800411"/>
          <c:h val="0.6595378645154018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'12NAK'!$A$4:$A$118</c:f>
              <c:numCache>
                <c:formatCode>0.00</c:formatCode>
                <c:ptCount val="115"/>
                <c:pt idx="0">
                  <c:v>2012.8</c:v>
                </c:pt>
                <c:pt idx="1">
                  <c:v>2012</c:v>
                </c:pt>
                <c:pt idx="2">
                  <c:v>2011</c:v>
                </c:pt>
                <c:pt idx="3">
                  <c:v>2010</c:v>
                </c:pt>
                <c:pt idx="4">
                  <c:v>2009</c:v>
                </c:pt>
                <c:pt idx="5">
                  <c:v>2008</c:v>
                </c:pt>
                <c:pt idx="6">
                  <c:v>2007.25</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pt idx="82">
                  <c:v>1932</c:v>
                </c:pt>
                <c:pt idx="83">
                  <c:v>1931</c:v>
                </c:pt>
                <c:pt idx="84">
                  <c:v>1930</c:v>
                </c:pt>
                <c:pt idx="85">
                  <c:v>1929</c:v>
                </c:pt>
                <c:pt idx="86">
                  <c:v>1928</c:v>
                </c:pt>
                <c:pt idx="87">
                  <c:v>1927</c:v>
                </c:pt>
                <c:pt idx="88">
                  <c:v>1926</c:v>
                </c:pt>
                <c:pt idx="89">
                  <c:v>1925</c:v>
                </c:pt>
                <c:pt idx="90">
                  <c:v>1924</c:v>
                </c:pt>
                <c:pt idx="91">
                  <c:v>1923</c:v>
                </c:pt>
                <c:pt idx="92">
                  <c:v>1922</c:v>
                </c:pt>
                <c:pt idx="93">
                  <c:v>1921</c:v>
                </c:pt>
                <c:pt idx="94">
                  <c:v>1920</c:v>
                </c:pt>
                <c:pt idx="95">
                  <c:v>1919</c:v>
                </c:pt>
                <c:pt idx="96">
                  <c:v>1918</c:v>
                </c:pt>
                <c:pt idx="97">
                  <c:v>1917</c:v>
                </c:pt>
                <c:pt idx="98">
                  <c:v>1916</c:v>
                </c:pt>
                <c:pt idx="99">
                  <c:v>1915</c:v>
                </c:pt>
                <c:pt idx="100">
                  <c:v>1914</c:v>
                </c:pt>
                <c:pt idx="101">
                  <c:v>1913</c:v>
                </c:pt>
                <c:pt idx="102">
                  <c:v>1912</c:v>
                </c:pt>
                <c:pt idx="103">
                  <c:v>1911</c:v>
                </c:pt>
                <c:pt idx="104">
                  <c:v>1910</c:v>
                </c:pt>
                <c:pt idx="105">
                  <c:v>1909</c:v>
                </c:pt>
                <c:pt idx="106">
                  <c:v>1908</c:v>
                </c:pt>
                <c:pt idx="107">
                  <c:v>1907</c:v>
                </c:pt>
                <c:pt idx="108">
                  <c:v>1906</c:v>
                </c:pt>
                <c:pt idx="109">
                  <c:v>1905</c:v>
                </c:pt>
                <c:pt idx="110">
                  <c:v>1904</c:v>
                </c:pt>
                <c:pt idx="111">
                  <c:v>1903</c:v>
                </c:pt>
                <c:pt idx="112">
                  <c:v>1902</c:v>
                </c:pt>
                <c:pt idx="113">
                  <c:v>1901</c:v>
                </c:pt>
                <c:pt idx="114">
                  <c:v>1900</c:v>
                </c:pt>
              </c:numCache>
            </c:numRef>
          </c:xVal>
          <c:yVal>
            <c:numRef>
              <c:f>'12NAK'!$E$4:$E$118</c:f>
              <c:numCache>
                <c:formatCode>General</c:formatCode>
                <c:ptCount val="115"/>
                <c:pt idx="0">
                  <c:v>0</c:v>
                </c:pt>
                <c:pt idx="1">
                  <c:v>0</c:v>
                </c:pt>
                <c:pt idx="2">
                  <c:v>0</c:v>
                </c:pt>
                <c:pt idx="3">
                  <c:v>0</c:v>
                </c:pt>
                <c:pt idx="4">
                  <c:v>0</c:v>
                </c:pt>
                <c:pt idx="5">
                  <c:v>0</c:v>
                </c:pt>
                <c:pt idx="6">
                  <c:v>0.86</c:v>
                </c:pt>
                <c:pt idx="7">
                  <c:v>0.85</c:v>
                </c:pt>
                <c:pt idx="8">
                  <c:v>0.84</c:v>
                </c:pt>
                <c:pt idx="9">
                  <c:v>0.83</c:v>
                </c:pt>
                <c:pt idx="10">
                  <c:v>0.83</c:v>
                </c:pt>
                <c:pt idx="11">
                  <c:v>0.82</c:v>
                </c:pt>
                <c:pt idx="12">
                  <c:v>0.81</c:v>
                </c:pt>
                <c:pt idx="13">
                  <c:v>0.8</c:v>
                </c:pt>
                <c:pt idx="14">
                  <c:v>0.79</c:v>
                </c:pt>
                <c:pt idx="15">
                  <c:v>0.77</c:v>
                </c:pt>
                <c:pt idx="16">
                  <c:v>0.76</c:v>
                </c:pt>
                <c:pt idx="17">
                  <c:v>0.75</c:v>
                </c:pt>
                <c:pt idx="18">
                  <c:v>0.74</c:v>
                </c:pt>
                <c:pt idx="19">
                  <c:v>0.74</c:v>
                </c:pt>
                <c:pt idx="20">
                  <c:v>0.73</c:v>
                </c:pt>
                <c:pt idx="21">
                  <c:v>0.72</c:v>
                </c:pt>
                <c:pt idx="22">
                  <c:v>0.71</c:v>
                </c:pt>
                <c:pt idx="23">
                  <c:v>0.69</c:v>
                </c:pt>
                <c:pt idx="24">
                  <c:v>0.68</c:v>
                </c:pt>
                <c:pt idx="25">
                  <c:v>0.67</c:v>
                </c:pt>
                <c:pt idx="26">
                  <c:v>0.66</c:v>
                </c:pt>
                <c:pt idx="27">
                  <c:v>0.65</c:v>
                </c:pt>
                <c:pt idx="28">
                  <c:v>0.64</c:v>
                </c:pt>
                <c:pt idx="29">
                  <c:v>0.63</c:v>
                </c:pt>
                <c:pt idx="30">
                  <c:v>0.62</c:v>
                </c:pt>
                <c:pt idx="31">
                  <c:v>0.61</c:v>
                </c:pt>
                <c:pt idx="32">
                  <c:v>0.6</c:v>
                </c:pt>
                <c:pt idx="33">
                  <c:v>0.59</c:v>
                </c:pt>
                <c:pt idx="34">
                  <c:v>0.56999999999999995</c:v>
                </c:pt>
                <c:pt idx="35">
                  <c:v>0.56000000000000005</c:v>
                </c:pt>
                <c:pt idx="36">
                  <c:v>0.55000000000000004</c:v>
                </c:pt>
                <c:pt idx="37">
                  <c:v>0.54</c:v>
                </c:pt>
                <c:pt idx="38">
                  <c:v>0.53</c:v>
                </c:pt>
                <c:pt idx="39">
                  <c:v>0.52</c:v>
                </c:pt>
                <c:pt idx="40">
                  <c:v>0.51</c:v>
                </c:pt>
                <c:pt idx="41">
                  <c:v>0.5</c:v>
                </c:pt>
                <c:pt idx="42">
                  <c:v>0.49</c:v>
                </c:pt>
                <c:pt idx="43">
                  <c:v>0.48</c:v>
                </c:pt>
                <c:pt idx="44">
                  <c:v>0.47</c:v>
                </c:pt>
                <c:pt idx="45">
                  <c:v>0.46500000000000002</c:v>
                </c:pt>
                <c:pt idx="46">
                  <c:v>0.46</c:v>
                </c:pt>
                <c:pt idx="47">
                  <c:v>0.45500000000000002</c:v>
                </c:pt>
                <c:pt idx="48">
                  <c:v>0.45</c:v>
                </c:pt>
                <c:pt idx="49">
                  <c:v>0.44</c:v>
                </c:pt>
                <c:pt idx="50">
                  <c:v>0.43</c:v>
                </c:pt>
                <c:pt idx="51">
                  <c:v>0.42</c:v>
                </c:pt>
                <c:pt idx="52">
                  <c:v>0.39</c:v>
                </c:pt>
                <c:pt idx="53">
                  <c:v>0.39</c:v>
                </c:pt>
                <c:pt idx="54">
                  <c:v>0.37</c:v>
                </c:pt>
                <c:pt idx="55">
                  <c:v>0.36</c:v>
                </c:pt>
                <c:pt idx="56">
                  <c:v>0.36</c:v>
                </c:pt>
                <c:pt idx="57">
                  <c:v>0.36</c:v>
                </c:pt>
                <c:pt idx="58">
                  <c:v>0.36</c:v>
                </c:pt>
                <c:pt idx="59">
                  <c:v>0.34</c:v>
                </c:pt>
                <c:pt idx="60">
                  <c:v>0.315</c:v>
                </c:pt>
                <c:pt idx="61">
                  <c:v>0.3</c:v>
                </c:pt>
                <c:pt idx="62">
                  <c:v>0.28999999999999998</c:v>
                </c:pt>
                <c:pt idx="63">
                  <c:v>0.27199999999999991</c:v>
                </c:pt>
                <c:pt idx="64">
                  <c:v>0.26</c:v>
                </c:pt>
                <c:pt idx="65">
                  <c:v>0.245</c:v>
                </c:pt>
                <c:pt idx="66">
                  <c:v>0.23</c:v>
                </c:pt>
                <c:pt idx="67">
                  <c:v>0.215</c:v>
                </c:pt>
                <c:pt idx="68">
                  <c:v>0.20499999999999999</c:v>
                </c:pt>
                <c:pt idx="69">
                  <c:v>0.19</c:v>
                </c:pt>
                <c:pt idx="70">
                  <c:v>0.18</c:v>
                </c:pt>
                <c:pt idx="71">
                  <c:v>0.16800000000000012</c:v>
                </c:pt>
                <c:pt idx="72">
                  <c:v>0.15</c:v>
                </c:pt>
                <c:pt idx="73">
                  <c:v>0.13500000000000001</c:v>
                </c:pt>
                <c:pt idx="74">
                  <c:v>0.12</c:v>
                </c:pt>
                <c:pt idx="75">
                  <c:v>0.10850000000000022</c:v>
                </c:pt>
                <c:pt idx="76">
                  <c:v>9.7000000000000461E-2</c:v>
                </c:pt>
                <c:pt idx="77">
                  <c:v>8.5500000000000687E-2</c:v>
                </c:pt>
                <c:pt idx="78">
                  <c:v>7.4000000000000912E-2</c:v>
                </c:pt>
                <c:pt idx="79">
                  <c:v>6.2500000000001138E-2</c:v>
                </c:pt>
                <c:pt idx="80">
                  <c:v>5.1000000000001364E-2</c:v>
                </c:pt>
                <c:pt idx="81">
                  <c:v>3.9500000000001589E-2</c:v>
                </c:pt>
                <c:pt idx="82">
                  <c:v>2.8000000000001819E-2</c:v>
                </c:pt>
                <c:pt idx="83">
                  <c:v>1.6500000000002048E-2</c:v>
                </c:pt>
                <c:pt idx="84">
                  <c:v>0.01</c:v>
                </c:pt>
                <c:pt idx="85">
                  <c:v>-1.4999999999997726E-3</c:v>
                </c:pt>
                <c:pt idx="86">
                  <c:v>-1.2999999999999545E-2</c:v>
                </c:pt>
                <c:pt idx="87">
                  <c:v>-2.4499999999999317E-2</c:v>
                </c:pt>
                <c:pt idx="88">
                  <c:v>-3.5999999999999088E-2</c:v>
                </c:pt>
                <c:pt idx="89">
                  <c:v>-0.04</c:v>
                </c:pt>
                <c:pt idx="90">
                  <c:v>-5.1499999999999775E-2</c:v>
                </c:pt>
                <c:pt idx="91">
                  <c:v>-6.2999999999999542E-2</c:v>
                </c:pt>
                <c:pt idx="92">
                  <c:v>-0.09</c:v>
                </c:pt>
                <c:pt idx="93">
                  <c:v>-0.10149999999999977</c:v>
                </c:pt>
                <c:pt idx="94">
                  <c:v>-0.11299999999999955</c:v>
                </c:pt>
                <c:pt idx="95">
                  <c:v>-0.12449999999999932</c:v>
                </c:pt>
                <c:pt idx="96">
                  <c:v>-0.13599999999999909</c:v>
                </c:pt>
                <c:pt idx="97">
                  <c:v>-0.14749999999999885</c:v>
                </c:pt>
                <c:pt idx="98">
                  <c:v>-0.15899999999999864</c:v>
                </c:pt>
                <c:pt idx="99">
                  <c:v>-0.14199999999999988</c:v>
                </c:pt>
                <c:pt idx="100">
                  <c:v>-0.15349999999999966</c:v>
                </c:pt>
                <c:pt idx="101">
                  <c:v>-0.16</c:v>
                </c:pt>
                <c:pt idx="102">
                  <c:v>-0.16</c:v>
                </c:pt>
                <c:pt idx="103">
                  <c:v>-0.16</c:v>
                </c:pt>
                <c:pt idx="104">
                  <c:v>-0.16</c:v>
                </c:pt>
                <c:pt idx="105">
                  <c:v>-0.16</c:v>
                </c:pt>
                <c:pt idx="106">
                  <c:v>-0.16</c:v>
                </c:pt>
                <c:pt idx="107">
                  <c:v>-0.16</c:v>
                </c:pt>
                <c:pt idx="108">
                  <c:v>-0.16</c:v>
                </c:pt>
                <c:pt idx="109">
                  <c:v>-0.16</c:v>
                </c:pt>
                <c:pt idx="110">
                  <c:v>-0.16</c:v>
                </c:pt>
                <c:pt idx="111">
                  <c:v>-0.16</c:v>
                </c:pt>
                <c:pt idx="112">
                  <c:v>-0.16</c:v>
                </c:pt>
                <c:pt idx="113">
                  <c:v>-0.16</c:v>
                </c:pt>
                <c:pt idx="114">
                  <c:v>-0.16</c:v>
                </c:pt>
              </c:numCache>
            </c:numRef>
          </c:yVal>
          <c:smooth val="0"/>
          <c:extLst>
            <c:ext xmlns:c16="http://schemas.microsoft.com/office/drawing/2014/chart" uri="{C3380CC4-5D6E-409C-BE32-E72D297353CC}">
              <c16:uniqueId val="{00000000-3A89-44A5-81E4-60769627BD72}"/>
            </c:ext>
          </c:extLst>
        </c:ser>
        <c:dLbls>
          <c:showLegendKey val="0"/>
          <c:showVal val="0"/>
          <c:showCatName val="0"/>
          <c:showSerName val="0"/>
          <c:showPercent val="0"/>
          <c:showBubbleSize val="0"/>
        </c:dLbls>
        <c:axId val="499123416"/>
        <c:axId val="499123808"/>
      </c:scatterChart>
      <c:valAx>
        <c:axId val="499123416"/>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low"/>
        <c:spPr>
          <a:noFill/>
          <a:ln w="9525" cap="flat" cmpd="sng" algn="ctr">
            <a:solidFill>
              <a:schemeClr val="accent6">
                <a:alpha val="99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3808"/>
        <c:crossesAt val="100"/>
        <c:crossBetween val="midCat"/>
        <c:majorUnit val="5"/>
      </c:valAx>
      <c:valAx>
        <c:axId val="499123808"/>
        <c:scaling>
          <c:orientation val="minMax"/>
          <c:max val="1"/>
          <c:min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3416"/>
        <c:crossesAt val="1500"/>
        <c:crossBetween val="midCat"/>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13PIN-O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9863375663901"/>
          <c:y val="8.5613517060367447E-2"/>
          <c:w val="0.80163984552435996"/>
          <c:h val="0.7208876494604841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'13PIN_02012.8'!#REF!</c:f>
            </c:numRef>
          </c:xVal>
          <c:yVal>
            <c:numRef>
              <c:f>'13PIN_02012.8'!#REF!</c:f>
              <c:numCache>
                <c:formatCode>General</c:formatCode>
                <c:ptCount val="1"/>
                <c:pt idx="0">
                  <c:v>1</c:v>
                </c:pt>
              </c:numCache>
            </c:numRef>
          </c:yVal>
          <c:smooth val="0"/>
          <c:extLst>
            <c:ext xmlns:c16="http://schemas.microsoft.com/office/drawing/2014/chart" uri="{C3380CC4-5D6E-409C-BE32-E72D297353CC}">
              <c16:uniqueId val="{00000000-E0FE-4FCC-9F40-60C154052840}"/>
            </c:ext>
          </c:extLst>
        </c:ser>
        <c:dLbls>
          <c:showLegendKey val="0"/>
          <c:showVal val="0"/>
          <c:showCatName val="0"/>
          <c:showSerName val="0"/>
          <c:showPercent val="0"/>
          <c:showBubbleSize val="0"/>
        </c:dLbls>
        <c:axId val="499124592"/>
        <c:axId val="499124984"/>
      </c:scatterChart>
      <c:valAx>
        <c:axId val="499124592"/>
        <c:scaling>
          <c:orientation val="minMax"/>
          <c:max val="2014"/>
          <c:min val="177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24984"/>
        <c:crossesAt val="-1"/>
        <c:crossBetween val="midCat"/>
        <c:majorUnit val="10"/>
      </c:valAx>
      <c:valAx>
        <c:axId val="499124984"/>
        <c:scaling>
          <c:orientation val="minMax"/>
          <c:max val="1.100000000000000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24592"/>
        <c:crosses val="autoZero"/>
        <c:crossBetween val="midCat"/>
      </c:valAx>
      <c:spPr>
        <a:noFill/>
        <a:ln w="22225">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13Patu_Dh</a:t>
            </a:r>
          </a:p>
        </c:rich>
      </c:tx>
      <c:layout>
        <c:manualLayout>
          <c:xMode val="edge"/>
          <c:yMode val="edge"/>
          <c:x val="0.45010886423287999"/>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80016111847406"/>
          <c:y val="0.17171296296296296"/>
          <c:w val="0.82593141203884168"/>
          <c:h val="0.6375543161271506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[2]Sheet1!$A$8:$A$144</c:f>
              <c:numCache>
                <c:formatCode>General</c:formatCode>
                <c:ptCount val="137"/>
                <c:pt idx="0">
                  <c:v>2007.25</c:v>
                </c:pt>
                <c:pt idx="1">
                  <c:v>2007</c:v>
                </c:pt>
                <c:pt idx="2">
                  <c:v>2006</c:v>
                </c:pt>
                <c:pt idx="3">
                  <c:v>2005</c:v>
                </c:pt>
                <c:pt idx="4">
                  <c:v>2004</c:v>
                </c:pt>
                <c:pt idx="5">
                  <c:v>2003</c:v>
                </c:pt>
                <c:pt idx="6">
                  <c:v>2002</c:v>
                </c:pt>
                <c:pt idx="7">
                  <c:v>2001</c:v>
                </c:pt>
                <c:pt idx="8">
                  <c:v>2000</c:v>
                </c:pt>
                <c:pt idx="9">
                  <c:v>1999</c:v>
                </c:pt>
                <c:pt idx="10">
                  <c:v>1998</c:v>
                </c:pt>
                <c:pt idx="11">
                  <c:v>1997</c:v>
                </c:pt>
                <c:pt idx="12">
                  <c:v>1996</c:v>
                </c:pt>
                <c:pt idx="13">
                  <c:v>1995</c:v>
                </c:pt>
                <c:pt idx="14">
                  <c:v>1994</c:v>
                </c:pt>
                <c:pt idx="15">
                  <c:v>1993</c:v>
                </c:pt>
                <c:pt idx="16">
                  <c:v>1992</c:v>
                </c:pt>
                <c:pt idx="17">
                  <c:v>1991</c:v>
                </c:pt>
                <c:pt idx="18">
                  <c:v>1990</c:v>
                </c:pt>
                <c:pt idx="19">
                  <c:v>1989</c:v>
                </c:pt>
                <c:pt idx="20">
                  <c:v>1988</c:v>
                </c:pt>
                <c:pt idx="21">
                  <c:v>1987</c:v>
                </c:pt>
                <c:pt idx="22">
                  <c:v>1986</c:v>
                </c:pt>
                <c:pt idx="23">
                  <c:v>1985</c:v>
                </c:pt>
                <c:pt idx="24">
                  <c:v>1984</c:v>
                </c:pt>
                <c:pt idx="25">
                  <c:v>1983</c:v>
                </c:pt>
                <c:pt idx="26">
                  <c:v>1982</c:v>
                </c:pt>
                <c:pt idx="27">
                  <c:v>1981</c:v>
                </c:pt>
                <c:pt idx="28">
                  <c:v>1980</c:v>
                </c:pt>
                <c:pt idx="29">
                  <c:v>1979</c:v>
                </c:pt>
                <c:pt idx="30">
                  <c:v>1978</c:v>
                </c:pt>
                <c:pt idx="31">
                  <c:v>1977</c:v>
                </c:pt>
                <c:pt idx="32">
                  <c:v>1976</c:v>
                </c:pt>
                <c:pt idx="33">
                  <c:v>1975</c:v>
                </c:pt>
                <c:pt idx="34">
                  <c:v>1974</c:v>
                </c:pt>
                <c:pt idx="35">
                  <c:v>1973</c:v>
                </c:pt>
                <c:pt idx="36">
                  <c:v>1972</c:v>
                </c:pt>
                <c:pt idx="37">
                  <c:v>1971</c:v>
                </c:pt>
                <c:pt idx="38">
                  <c:v>1970</c:v>
                </c:pt>
                <c:pt idx="39">
                  <c:v>1969</c:v>
                </c:pt>
                <c:pt idx="40">
                  <c:v>1968</c:v>
                </c:pt>
                <c:pt idx="41">
                  <c:v>1967</c:v>
                </c:pt>
                <c:pt idx="42">
                  <c:v>1966</c:v>
                </c:pt>
                <c:pt idx="43">
                  <c:v>1965</c:v>
                </c:pt>
                <c:pt idx="44">
                  <c:v>1964</c:v>
                </c:pt>
                <c:pt idx="45">
                  <c:v>1963</c:v>
                </c:pt>
                <c:pt idx="46">
                  <c:v>1962</c:v>
                </c:pt>
                <c:pt idx="47">
                  <c:v>1961</c:v>
                </c:pt>
                <c:pt idx="48">
                  <c:v>1960</c:v>
                </c:pt>
                <c:pt idx="49">
                  <c:v>1959</c:v>
                </c:pt>
                <c:pt idx="50">
                  <c:v>1958</c:v>
                </c:pt>
                <c:pt idx="51">
                  <c:v>1957</c:v>
                </c:pt>
                <c:pt idx="52">
                  <c:v>1956</c:v>
                </c:pt>
                <c:pt idx="53">
                  <c:v>1955</c:v>
                </c:pt>
                <c:pt idx="54">
                  <c:v>1954</c:v>
                </c:pt>
                <c:pt idx="55">
                  <c:v>1953</c:v>
                </c:pt>
                <c:pt idx="56">
                  <c:v>1952</c:v>
                </c:pt>
                <c:pt idx="57">
                  <c:v>1951</c:v>
                </c:pt>
                <c:pt idx="58">
                  <c:v>1950</c:v>
                </c:pt>
                <c:pt idx="59">
                  <c:v>1949</c:v>
                </c:pt>
                <c:pt idx="60">
                  <c:v>1948</c:v>
                </c:pt>
                <c:pt idx="61">
                  <c:v>1947</c:v>
                </c:pt>
                <c:pt idx="62">
                  <c:v>1946</c:v>
                </c:pt>
                <c:pt idx="63">
                  <c:v>1945</c:v>
                </c:pt>
                <c:pt idx="64">
                  <c:v>1944</c:v>
                </c:pt>
                <c:pt idx="65">
                  <c:v>1943</c:v>
                </c:pt>
                <c:pt idx="66">
                  <c:v>1942</c:v>
                </c:pt>
                <c:pt idx="67">
                  <c:v>1941</c:v>
                </c:pt>
                <c:pt idx="68">
                  <c:v>1940</c:v>
                </c:pt>
                <c:pt idx="69">
                  <c:v>1939</c:v>
                </c:pt>
                <c:pt idx="70">
                  <c:v>1938</c:v>
                </c:pt>
                <c:pt idx="71">
                  <c:v>1937</c:v>
                </c:pt>
                <c:pt idx="72">
                  <c:v>1936</c:v>
                </c:pt>
                <c:pt idx="73">
                  <c:v>1935</c:v>
                </c:pt>
                <c:pt idx="74">
                  <c:v>1934</c:v>
                </c:pt>
                <c:pt idx="75">
                  <c:v>1933</c:v>
                </c:pt>
                <c:pt idx="76">
                  <c:v>1932</c:v>
                </c:pt>
                <c:pt idx="77">
                  <c:v>1931</c:v>
                </c:pt>
                <c:pt idx="78">
                  <c:v>1930</c:v>
                </c:pt>
                <c:pt idx="79">
                  <c:v>1929</c:v>
                </c:pt>
                <c:pt idx="80">
                  <c:v>1928</c:v>
                </c:pt>
                <c:pt idx="81">
                  <c:v>1927</c:v>
                </c:pt>
                <c:pt idx="82">
                  <c:v>1926</c:v>
                </c:pt>
                <c:pt idx="83">
                  <c:v>1925</c:v>
                </c:pt>
                <c:pt idx="84">
                  <c:v>1924</c:v>
                </c:pt>
                <c:pt idx="85">
                  <c:v>1923</c:v>
                </c:pt>
                <c:pt idx="86">
                  <c:v>1922</c:v>
                </c:pt>
                <c:pt idx="87">
                  <c:v>1921</c:v>
                </c:pt>
                <c:pt idx="88">
                  <c:v>1920</c:v>
                </c:pt>
                <c:pt idx="89">
                  <c:v>1919</c:v>
                </c:pt>
                <c:pt idx="90">
                  <c:v>1918</c:v>
                </c:pt>
                <c:pt idx="91">
                  <c:v>1917</c:v>
                </c:pt>
                <c:pt idx="92">
                  <c:v>1916</c:v>
                </c:pt>
                <c:pt idx="93">
                  <c:v>1915</c:v>
                </c:pt>
                <c:pt idx="94">
                  <c:v>1914</c:v>
                </c:pt>
                <c:pt idx="95">
                  <c:v>1913</c:v>
                </c:pt>
                <c:pt idx="96">
                  <c:v>1912</c:v>
                </c:pt>
                <c:pt idx="97">
                  <c:v>1911</c:v>
                </c:pt>
                <c:pt idx="98">
                  <c:v>1910</c:v>
                </c:pt>
                <c:pt idx="99">
                  <c:v>1909</c:v>
                </c:pt>
                <c:pt idx="100">
                  <c:v>1908</c:v>
                </c:pt>
                <c:pt idx="101">
                  <c:v>1907</c:v>
                </c:pt>
                <c:pt idx="102">
                  <c:v>1906</c:v>
                </c:pt>
                <c:pt idx="103">
                  <c:v>1905</c:v>
                </c:pt>
                <c:pt idx="104">
                  <c:v>1904</c:v>
                </c:pt>
                <c:pt idx="105">
                  <c:v>1903</c:v>
                </c:pt>
                <c:pt idx="106">
                  <c:v>1902</c:v>
                </c:pt>
                <c:pt idx="107">
                  <c:v>1901</c:v>
                </c:pt>
                <c:pt idx="108">
                  <c:v>1900</c:v>
                </c:pt>
                <c:pt idx="109">
                  <c:v>1899</c:v>
                </c:pt>
                <c:pt idx="110">
                  <c:v>1898</c:v>
                </c:pt>
                <c:pt idx="111">
                  <c:v>1897</c:v>
                </c:pt>
                <c:pt idx="112">
                  <c:v>1896</c:v>
                </c:pt>
                <c:pt idx="113">
                  <c:v>1895</c:v>
                </c:pt>
                <c:pt idx="114">
                  <c:v>1894</c:v>
                </c:pt>
                <c:pt idx="115">
                  <c:v>1893</c:v>
                </c:pt>
                <c:pt idx="116">
                  <c:v>1892</c:v>
                </c:pt>
                <c:pt idx="117">
                  <c:v>1891</c:v>
                </c:pt>
                <c:pt idx="118">
                  <c:v>1890</c:v>
                </c:pt>
                <c:pt idx="119">
                  <c:v>1889</c:v>
                </c:pt>
                <c:pt idx="120">
                  <c:v>1888</c:v>
                </c:pt>
                <c:pt idx="121">
                  <c:v>1887</c:v>
                </c:pt>
                <c:pt idx="122">
                  <c:v>1886</c:v>
                </c:pt>
                <c:pt idx="123">
                  <c:v>1885</c:v>
                </c:pt>
                <c:pt idx="124">
                  <c:v>1884</c:v>
                </c:pt>
                <c:pt idx="125">
                  <c:v>1883</c:v>
                </c:pt>
                <c:pt idx="126">
                  <c:v>1882</c:v>
                </c:pt>
                <c:pt idx="127">
                  <c:v>1881</c:v>
                </c:pt>
                <c:pt idx="128">
                  <c:v>1880</c:v>
                </c:pt>
                <c:pt idx="129">
                  <c:v>1879</c:v>
                </c:pt>
                <c:pt idx="130">
                  <c:v>1878</c:v>
                </c:pt>
                <c:pt idx="131">
                  <c:v>1877</c:v>
                </c:pt>
                <c:pt idx="132">
                  <c:v>1876</c:v>
                </c:pt>
                <c:pt idx="133">
                  <c:v>1875</c:v>
                </c:pt>
                <c:pt idx="134">
                  <c:v>1874</c:v>
                </c:pt>
                <c:pt idx="135">
                  <c:v>1873</c:v>
                </c:pt>
                <c:pt idx="136">
                  <c:v>1872</c:v>
                </c:pt>
              </c:numCache>
            </c:numRef>
          </c:xVal>
          <c:yVal>
            <c:numRef>
              <c:f>[2]Sheet1!$C$8:$C$144</c:f>
              <c:numCache>
                <c:formatCode>General</c:formatCode>
                <c:ptCount val="137"/>
                <c:pt idx="0">
                  <c:v>0.4</c:v>
                </c:pt>
                <c:pt idx="1">
                  <c:v>0.39520000000000005</c:v>
                </c:pt>
                <c:pt idx="2">
                  <c:v>0.39040000000000008</c:v>
                </c:pt>
                <c:pt idx="3">
                  <c:v>0.38560000000000011</c:v>
                </c:pt>
                <c:pt idx="4">
                  <c:v>0.38080000000000014</c:v>
                </c:pt>
                <c:pt idx="5">
                  <c:v>0.37600000000000017</c:v>
                </c:pt>
                <c:pt idx="6">
                  <c:v>0.3712000000000002</c:v>
                </c:pt>
                <c:pt idx="7">
                  <c:v>0.36640000000000023</c:v>
                </c:pt>
                <c:pt idx="8">
                  <c:v>0.36160000000000025</c:v>
                </c:pt>
                <c:pt idx="9">
                  <c:v>0.35680000000000028</c:v>
                </c:pt>
                <c:pt idx="10">
                  <c:v>0.35200000000000031</c:v>
                </c:pt>
                <c:pt idx="11">
                  <c:v>0.34720000000000034</c:v>
                </c:pt>
                <c:pt idx="12">
                  <c:v>0.34240000000000037</c:v>
                </c:pt>
                <c:pt idx="13">
                  <c:v>0.3376000000000004</c:v>
                </c:pt>
                <c:pt idx="14">
                  <c:v>0.33280000000000043</c:v>
                </c:pt>
                <c:pt idx="15">
                  <c:v>0.32800000000000046</c:v>
                </c:pt>
                <c:pt idx="16">
                  <c:v>0.32320000000000049</c:v>
                </c:pt>
                <c:pt idx="17">
                  <c:v>0.31840000000000052</c:v>
                </c:pt>
                <c:pt idx="18">
                  <c:v>0.31360000000000049</c:v>
                </c:pt>
                <c:pt idx="19">
                  <c:v>0.30880000000000046</c:v>
                </c:pt>
                <c:pt idx="20">
                  <c:v>0.30400000000000049</c:v>
                </c:pt>
                <c:pt idx="21">
                  <c:v>0.29920000000000047</c:v>
                </c:pt>
                <c:pt idx="22">
                  <c:v>0.29440000000000049</c:v>
                </c:pt>
                <c:pt idx="23">
                  <c:v>0.28960000000000047</c:v>
                </c:pt>
                <c:pt idx="24">
                  <c:v>0.28480000000000044</c:v>
                </c:pt>
                <c:pt idx="25">
                  <c:v>0.28000000000000047</c:v>
                </c:pt>
                <c:pt idx="26">
                  <c:v>0.27520000000000044</c:v>
                </c:pt>
                <c:pt idx="27">
                  <c:v>0.27040000000000047</c:v>
                </c:pt>
                <c:pt idx="28">
                  <c:v>0.26560000000000045</c:v>
                </c:pt>
                <c:pt idx="29">
                  <c:v>0.26080000000000042</c:v>
                </c:pt>
                <c:pt idx="30">
                  <c:v>0.25600000000000045</c:v>
                </c:pt>
                <c:pt idx="31">
                  <c:v>0.25120000000000042</c:v>
                </c:pt>
                <c:pt idx="32">
                  <c:v>0.24640000000000042</c:v>
                </c:pt>
                <c:pt idx="33">
                  <c:v>0.24160000000000043</c:v>
                </c:pt>
                <c:pt idx="34">
                  <c:v>0.23680000000000043</c:v>
                </c:pt>
                <c:pt idx="35">
                  <c:v>0.23200000000000043</c:v>
                </c:pt>
                <c:pt idx="36">
                  <c:v>0.2272000000000004</c:v>
                </c:pt>
                <c:pt idx="37">
                  <c:v>0.2224000000000004</c:v>
                </c:pt>
                <c:pt idx="38">
                  <c:v>0.2176000000000004</c:v>
                </c:pt>
                <c:pt idx="39">
                  <c:v>0.21280000000000041</c:v>
                </c:pt>
                <c:pt idx="40">
                  <c:v>0.20800000000000041</c:v>
                </c:pt>
                <c:pt idx="41">
                  <c:v>0.20320000000000038</c:v>
                </c:pt>
                <c:pt idx="42">
                  <c:v>0.19840000000000038</c:v>
                </c:pt>
                <c:pt idx="43">
                  <c:v>0.19360000000000038</c:v>
                </c:pt>
                <c:pt idx="44">
                  <c:v>0.18880000000000038</c:v>
                </c:pt>
                <c:pt idx="45">
                  <c:v>0.18400000000000039</c:v>
                </c:pt>
                <c:pt idx="46">
                  <c:v>0.17920000000000036</c:v>
                </c:pt>
                <c:pt idx="47">
                  <c:v>0.17440000000000036</c:v>
                </c:pt>
                <c:pt idx="48">
                  <c:v>0.16960000000000036</c:v>
                </c:pt>
                <c:pt idx="49">
                  <c:v>0.16480000000000036</c:v>
                </c:pt>
                <c:pt idx="50">
                  <c:v>0.16000000000000036</c:v>
                </c:pt>
                <c:pt idx="51">
                  <c:v>0.15520000000000034</c:v>
                </c:pt>
                <c:pt idx="52">
                  <c:v>0.15040000000000034</c:v>
                </c:pt>
                <c:pt idx="53">
                  <c:v>0.14560000000000034</c:v>
                </c:pt>
                <c:pt idx="54">
                  <c:v>0.14080000000000034</c:v>
                </c:pt>
                <c:pt idx="55">
                  <c:v>0.13600000000000034</c:v>
                </c:pt>
                <c:pt idx="56">
                  <c:v>0.13120000000000032</c:v>
                </c:pt>
                <c:pt idx="57">
                  <c:v>0.12640000000000032</c:v>
                </c:pt>
                <c:pt idx="58">
                  <c:v>0.12160000000000032</c:v>
                </c:pt>
                <c:pt idx="59">
                  <c:v>0.11680000000000032</c:v>
                </c:pt>
                <c:pt idx="60">
                  <c:v>0.1168</c:v>
                </c:pt>
                <c:pt idx="61">
                  <c:v>0.1168</c:v>
                </c:pt>
                <c:pt idx="62">
                  <c:v>0.1168</c:v>
                </c:pt>
                <c:pt idx="63">
                  <c:v>0.1168</c:v>
                </c:pt>
                <c:pt idx="64">
                  <c:v>0.1168</c:v>
                </c:pt>
                <c:pt idx="65">
                  <c:v>0.1168</c:v>
                </c:pt>
                <c:pt idx="66">
                  <c:v>0.1168</c:v>
                </c:pt>
                <c:pt idx="67">
                  <c:v>0.1168</c:v>
                </c:pt>
                <c:pt idx="68">
                  <c:v>0.1168</c:v>
                </c:pt>
                <c:pt idx="69">
                  <c:v>0.1168</c:v>
                </c:pt>
                <c:pt idx="70">
                  <c:v>0.1168</c:v>
                </c:pt>
                <c:pt idx="71">
                  <c:v>0.1168</c:v>
                </c:pt>
                <c:pt idx="72">
                  <c:v>0.1168</c:v>
                </c:pt>
                <c:pt idx="73">
                  <c:v>0.1168</c:v>
                </c:pt>
                <c:pt idx="74">
                  <c:v>0.1168</c:v>
                </c:pt>
                <c:pt idx="75">
                  <c:v>0.1168</c:v>
                </c:pt>
                <c:pt idx="76">
                  <c:v>0.1168</c:v>
                </c:pt>
                <c:pt idx="77">
                  <c:v>0.1168</c:v>
                </c:pt>
                <c:pt idx="78">
                  <c:v>0.11199999999999999</c:v>
                </c:pt>
                <c:pt idx="79">
                  <c:v>0.10719999999999999</c:v>
                </c:pt>
                <c:pt idx="80">
                  <c:v>0.10239999999999999</c:v>
                </c:pt>
                <c:pt idx="81">
                  <c:v>9.7599999999999978E-2</c:v>
                </c:pt>
                <c:pt idx="82">
                  <c:v>9.279999999999998E-2</c:v>
                </c:pt>
                <c:pt idx="83">
                  <c:v>8.7999999999999967E-2</c:v>
                </c:pt>
                <c:pt idx="84">
                  <c:v>8.3199999999999968E-2</c:v>
                </c:pt>
                <c:pt idx="85">
                  <c:v>7.839999999999997E-2</c:v>
                </c:pt>
                <c:pt idx="86">
                  <c:v>7.3599999999999957E-2</c:v>
                </c:pt>
                <c:pt idx="87">
                  <c:v>6.8799999999999958E-2</c:v>
                </c:pt>
                <c:pt idx="88">
                  <c:v>6.3999999999999946E-2</c:v>
                </c:pt>
                <c:pt idx="89">
                  <c:v>5.9199999999999947E-2</c:v>
                </c:pt>
                <c:pt idx="90">
                  <c:v>5.4399999999999941E-2</c:v>
                </c:pt>
                <c:pt idx="91">
                  <c:v>4.9599999999999936E-2</c:v>
                </c:pt>
                <c:pt idx="92">
                  <c:v>4.479999999999993E-2</c:v>
                </c:pt>
                <c:pt idx="93">
                  <c:v>3.9999999999999931E-2</c:v>
                </c:pt>
                <c:pt idx="94">
                  <c:v>3.5199999999999933E-2</c:v>
                </c:pt>
                <c:pt idx="95">
                  <c:v>3.0399999999999934E-2</c:v>
                </c:pt>
                <c:pt idx="96">
                  <c:v>2.5599999999999935E-2</c:v>
                </c:pt>
                <c:pt idx="97">
                  <c:v>2.0799999999999933E-2</c:v>
                </c:pt>
                <c:pt idx="98">
                  <c:v>1.5999999999999934E-2</c:v>
                </c:pt>
                <c:pt idx="99">
                  <c:v>1.1199999999999934E-2</c:v>
                </c:pt>
                <c:pt idx="100">
                  <c:v>6.3999999999999344E-3</c:v>
                </c:pt>
                <c:pt idx="101">
                  <c:v>1.5999999999999348E-3</c:v>
                </c:pt>
                <c:pt idx="102">
                  <c:v>-3.2000000000000652E-3</c:v>
                </c:pt>
                <c:pt idx="103">
                  <c:v>-8.0000000000000644E-3</c:v>
                </c:pt>
                <c:pt idx="104">
                  <c:v>-1.2800000000000065E-2</c:v>
                </c:pt>
                <c:pt idx="105">
                  <c:v>-1.7600000000000064E-2</c:v>
                </c:pt>
                <c:pt idx="106">
                  <c:v>-2.2400000000000066E-2</c:v>
                </c:pt>
                <c:pt idx="107">
                  <c:v>-2.7200000000000064E-2</c:v>
                </c:pt>
                <c:pt idx="108">
                  <c:v>-3.2000000000000063E-2</c:v>
                </c:pt>
                <c:pt idx="109">
                  <c:v>-3.6800000000000062E-2</c:v>
                </c:pt>
                <c:pt idx="110">
                  <c:v>-4.1600000000000061E-2</c:v>
                </c:pt>
                <c:pt idx="111">
                  <c:v>-4.6400000000000059E-2</c:v>
                </c:pt>
                <c:pt idx="112">
                  <c:v>-5.1200000000000065E-2</c:v>
                </c:pt>
                <c:pt idx="113">
                  <c:v>-5.6000000000000071E-2</c:v>
                </c:pt>
                <c:pt idx="114">
                  <c:v>-6.0800000000000069E-2</c:v>
                </c:pt>
                <c:pt idx="115">
                  <c:v>-6.5600000000000075E-2</c:v>
                </c:pt>
                <c:pt idx="116">
                  <c:v>-7.0400000000000074E-2</c:v>
                </c:pt>
                <c:pt idx="117">
                  <c:v>-7.5200000000000086E-2</c:v>
                </c:pt>
                <c:pt idx="118">
                  <c:v>-8.0000000000000085E-2</c:v>
                </c:pt>
                <c:pt idx="119">
                  <c:v>-8.4800000000000098E-2</c:v>
                </c:pt>
                <c:pt idx="120">
                  <c:v>-8.9600000000000096E-2</c:v>
                </c:pt>
                <c:pt idx="121">
                  <c:v>-9.4400000000000095E-2</c:v>
                </c:pt>
                <c:pt idx="122">
                  <c:v>-9.9200000000000108E-2</c:v>
                </c:pt>
                <c:pt idx="123">
                  <c:v>-0.10400000000000011</c:v>
                </c:pt>
                <c:pt idx="124">
                  <c:v>-0.10880000000000012</c:v>
                </c:pt>
                <c:pt idx="125">
                  <c:v>-0.11360000000000012</c:v>
                </c:pt>
                <c:pt idx="126">
                  <c:v>-0.11840000000000012</c:v>
                </c:pt>
                <c:pt idx="127">
                  <c:v>-0.12320000000000013</c:v>
                </c:pt>
                <c:pt idx="128">
                  <c:v>-0.12800000000000014</c:v>
                </c:pt>
                <c:pt idx="129">
                  <c:v>-0.13280000000000014</c:v>
                </c:pt>
                <c:pt idx="130">
                  <c:v>-0.13760000000000014</c:v>
                </c:pt>
                <c:pt idx="131">
                  <c:v>-0.14240000000000014</c:v>
                </c:pt>
                <c:pt idx="132">
                  <c:v>-0.14720000000000014</c:v>
                </c:pt>
                <c:pt idx="133">
                  <c:v>-0.15200000000000016</c:v>
                </c:pt>
                <c:pt idx="134">
                  <c:v>-0.15680000000000016</c:v>
                </c:pt>
                <c:pt idx="135">
                  <c:v>-0.16160000000000013</c:v>
                </c:pt>
                <c:pt idx="136">
                  <c:v>-0.16640000000000016</c:v>
                </c:pt>
              </c:numCache>
            </c:numRef>
          </c:yVal>
          <c:smooth val="0"/>
          <c:extLst>
            <c:ext xmlns:c16="http://schemas.microsoft.com/office/drawing/2014/chart" uri="{C3380CC4-5D6E-409C-BE32-E72D297353CC}">
              <c16:uniqueId val="{00000000-69DC-44D6-BE0B-485A681A70E9}"/>
            </c:ext>
          </c:extLst>
        </c:ser>
        <c:ser>
          <c:idx val="1"/>
          <c:order val="1"/>
          <c:tx>
            <c:v>12Patu-Dh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'13Patu-Dh'!$A$4:$A$146</c:f>
              <c:numCache>
                <c:formatCode>General</c:formatCode>
                <c:ptCount val="143"/>
                <c:pt idx="0">
                  <c:v>2010</c:v>
                </c:pt>
                <c:pt idx="1">
                  <c:v>2009</c:v>
                </c:pt>
                <c:pt idx="2">
                  <c:v>2008</c:v>
                </c:pt>
                <c:pt idx="3">
                  <c:v>2007.5</c:v>
                </c:pt>
                <c:pt idx="4">
                  <c:v>2007.25</c:v>
                </c:pt>
                <c:pt idx="5">
                  <c:v>2007</c:v>
                </c:pt>
                <c:pt idx="6">
                  <c:v>2006</c:v>
                </c:pt>
                <c:pt idx="7">
                  <c:v>2005</c:v>
                </c:pt>
                <c:pt idx="8">
                  <c:v>2004</c:v>
                </c:pt>
                <c:pt idx="9">
                  <c:v>2003</c:v>
                </c:pt>
                <c:pt idx="10">
                  <c:v>2002</c:v>
                </c:pt>
                <c:pt idx="11">
                  <c:v>2001</c:v>
                </c:pt>
                <c:pt idx="12">
                  <c:v>2000</c:v>
                </c:pt>
                <c:pt idx="13">
                  <c:v>1999</c:v>
                </c:pt>
                <c:pt idx="14">
                  <c:v>1998</c:v>
                </c:pt>
                <c:pt idx="15">
                  <c:v>1997</c:v>
                </c:pt>
                <c:pt idx="16">
                  <c:v>1996</c:v>
                </c:pt>
                <c:pt idx="17">
                  <c:v>1995</c:v>
                </c:pt>
                <c:pt idx="18">
                  <c:v>1994</c:v>
                </c:pt>
                <c:pt idx="19">
                  <c:v>1993</c:v>
                </c:pt>
                <c:pt idx="20">
                  <c:v>1992</c:v>
                </c:pt>
                <c:pt idx="21">
                  <c:v>1991</c:v>
                </c:pt>
                <c:pt idx="22">
                  <c:v>1990</c:v>
                </c:pt>
                <c:pt idx="23">
                  <c:v>1989</c:v>
                </c:pt>
                <c:pt idx="24">
                  <c:v>1988</c:v>
                </c:pt>
                <c:pt idx="25">
                  <c:v>1987</c:v>
                </c:pt>
                <c:pt idx="26">
                  <c:v>1986</c:v>
                </c:pt>
                <c:pt idx="27">
                  <c:v>1985</c:v>
                </c:pt>
                <c:pt idx="28">
                  <c:v>1984</c:v>
                </c:pt>
                <c:pt idx="29">
                  <c:v>1983</c:v>
                </c:pt>
                <c:pt idx="30">
                  <c:v>1982</c:v>
                </c:pt>
                <c:pt idx="31">
                  <c:v>1981</c:v>
                </c:pt>
                <c:pt idx="32">
                  <c:v>1980</c:v>
                </c:pt>
                <c:pt idx="33">
                  <c:v>1979</c:v>
                </c:pt>
                <c:pt idx="34">
                  <c:v>1978</c:v>
                </c:pt>
                <c:pt idx="35">
                  <c:v>1977</c:v>
                </c:pt>
                <c:pt idx="36">
                  <c:v>1976</c:v>
                </c:pt>
                <c:pt idx="37">
                  <c:v>1975</c:v>
                </c:pt>
                <c:pt idx="38">
                  <c:v>1974</c:v>
                </c:pt>
                <c:pt idx="39">
                  <c:v>1973</c:v>
                </c:pt>
                <c:pt idx="40">
                  <c:v>1972</c:v>
                </c:pt>
                <c:pt idx="41">
                  <c:v>1971</c:v>
                </c:pt>
                <c:pt idx="42">
                  <c:v>1970</c:v>
                </c:pt>
                <c:pt idx="43">
                  <c:v>1969</c:v>
                </c:pt>
                <c:pt idx="44">
                  <c:v>1968</c:v>
                </c:pt>
                <c:pt idx="45">
                  <c:v>1967</c:v>
                </c:pt>
                <c:pt idx="46">
                  <c:v>1966</c:v>
                </c:pt>
                <c:pt idx="47">
                  <c:v>1965</c:v>
                </c:pt>
                <c:pt idx="48">
                  <c:v>1964</c:v>
                </c:pt>
                <c:pt idx="49">
                  <c:v>1963</c:v>
                </c:pt>
                <c:pt idx="50">
                  <c:v>1962</c:v>
                </c:pt>
                <c:pt idx="51">
                  <c:v>1961</c:v>
                </c:pt>
                <c:pt idx="52">
                  <c:v>1960</c:v>
                </c:pt>
                <c:pt idx="53">
                  <c:v>1959</c:v>
                </c:pt>
                <c:pt idx="54">
                  <c:v>1958</c:v>
                </c:pt>
                <c:pt idx="55">
                  <c:v>1957</c:v>
                </c:pt>
                <c:pt idx="56">
                  <c:v>1956</c:v>
                </c:pt>
                <c:pt idx="57">
                  <c:v>1955</c:v>
                </c:pt>
                <c:pt idx="58">
                  <c:v>1954</c:v>
                </c:pt>
                <c:pt idx="59">
                  <c:v>1953</c:v>
                </c:pt>
                <c:pt idx="60">
                  <c:v>1952</c:v>
                </c:pt>
                <c:pt idx="61">
                  <c:v>1951</c:v>
                </c:pt>
                <c:pt idx="62">
                  <c:v>1950</c:v>
                </c:pt>
                <c:pt idx="63">
                  <c:v>1949</c:v>
                </c:pt>
                <c:pt idx="64">
                  <c:v>1948</c:v>
                </c:pt>
                <c:pt idx="65">
                  <c:v>1947</c:v>
                </c:pt>
                <c:pt idx="66">
                  <c:v>1946</c:v>
                </c:pt>
                <c:pt idx="67">
                  <c:v>1945</c:v>
                </c:pt>
                <c:pt idx="68">
                  <c:v>1944</c:v>
                </c:pt>
                <c:pt idx="69">
                  <c:v>1943</c:v>
                </c:pt>
                <c:pt idx="70">
                  <c:v>1942</c:v>
                </c:pt>
                <c:pt idx="71">
                  <c:v>1941</c:v>
                </c:pt>
                <c:pt idx="72">
                  <c:v>1940</c:v>
                </c:pt>
                <c:pt idx="73">
                  <c:v>1939</c:v>
                </c:pt>
                <c:pt idx="74">
                  <c:v>1938</c:v>
                </c:pt>
                <c:pt idx="75">
                  <c:v>1937</c:v>
                </c:pt>
                <c:pt idx="76">
                  <c:v>1936</c:v>
                </c:pt>
                <c:pt idx="77">
                  <c:v>1935</c:v>
                </c:pt>
                <c:pt idx="78">
                  <c:v>1934</c:v>
                </c:pt>
                <c:pt idx="79">
                  <c:v>1933</c:v>
                </c:pt>
                <c:pt idx="80">
                  <c:v>1932</c:v>
                </c:pt>
                <c:pt idx="81">
                  <c:v>1931</c:v>
                </c:pt>
                <c:pt idx="82">
                  <c:v>1930</c:v>
                </c:pt>
                <c:pt idx="83">
                  <c:v>1929</c:v>
                </c:pt>
                <c:pt idx="84">
                  <c:v>1928</c:v>
                </c:pt>
                <c:pt idx="85">
                  <c:v>1927</c:v>
                </c:pt>
                <c:pt idx="86">
                  <c:v>1926</c:v>
                </c:pt>
                <c:pt idx="87">
                  <c:v>1925</c:v>
                </c:pt>
                <c:pt idx="88">
                  <c:v>1924</c:v>
                </c:pt>
                <c:pt idx="89">
                  <c:v>1923</c:v>
                </c:pt>
                <c:pt idx="90">
                  <c:v>1922</c:v>
                </c:pt>
                <c:pt idx="91">
                  <c:v>1921</c:v>
                </c:pt>
                <c:pt idx="92">
                  <c:v>1920</c:v>
                </c:pt>
                <c:pt idx="93">
                  <c:v>1919</c:v>
                </c:pt>
                <c:pt idx="94">
                  <c:v>1918</c:v>
                </c:pt>
                <c:pt idx="95">
                  <c:v>1917</c:v>
                </c:pt>
                <c:pt idx="96">
                  <c:v>1916</c:v>
                </c:pt>
                <c:pt idx="97">
                  <c:v>1915</c:v>
                </c:pt>
                <c:pt idx="98">
                  <c:v>1914</c:v>
                </c:pt>
                <c:pt idx="99">
                  <c:v>1913</c:v>
                </c:pt>
                <c:pt idx="100">
                  <c:v>1912</c:v>
                </c:pt>
                <c:pt idx="101">
                  <c:v>1911</c:v>
                </c:pt>
                <c:pt idx="102">
                  <c:v>1910</c:v>
                </c:pt>
                <c:pt idx="103">
                  <c:v>1909</c:v>
                </c:pt>
                <c:pt idx="104">
                  <c:v>1908</c:v>
                </c:pt>
                <c:pt idx="105">
                  <c:v>1907</c:v>
                </c:pt>
                <c:pt idx="106">
                  <c:v>1906</c:v>
                </c:pt>
                <c:pt idx="107">
                  <c:v>1905</c:v>
                </c:pt>
                <c:pt idx="108">
                  <c:v>1904</c:v>
                </c:pt>
                <c:pt idx="109">
                  <c:v>1903</c:v>
                </c:pt>
                <c:pt idx="110">
                  <c:v>1902</c:v>
                </c:pt>
                <c:pt idx="111">
                  <c:v>1901</c:v>
                </c:pt>
                <c:pt idx="112">
                  <c:v>1900</c:v>
                </c:pt>
                <c:pt idx="113">
                  <c:v>1899</c:v>
                </c:pt>
                <c:pt idx="114">
                  <c:v>1898</c:v>
                </c:pt>
                <c:pt idx="115">
                  <c:v>1897</c:v>
                </c:pt>
                <c:pt idx="116">
                  <c:v>1896</c:v>
                </c:pt>
                <c:pt idx="117">
                  <c:v>1895</c:v>
                </c:pt>
                <c:pt idx="118">
                  <c:v>1894</c:v>
                </c:pt>
                <c:pt idx="119">
                  <c:v>1893</c:v>
                </c:pt>
                <c:pt idx="120">
                  <c:v>1892</c:v>
                </c:pt>
                <c:pt idx="121">
                  <c:v>1891</c:v>
                </c:pt>
                <c:pt idx="122">
                  <c:v>1890</c:v>
                </c:pt>
                <c:pt idx="123">
                  <c:v>1889</c:v>
                </c:pt>
                <c:pt idx="124">
                  <c:v>1888</c:v>
                </c:pt>
                <c:pt idx="125">
                  <c:v>1887</c:v>
                </c:pt>
                <c:pt idx="126">
                  <c:v>1886</c:v>
                </c:pt>
                <c:pt idx="127">
                  <c:v>1885</c:v>
                </c:pt>
                <c:pt idx="128">
                  <c:v>1884</c:v>
                </c:pt>
                <c:pt idx="129">
                  <c:v>1883</c:v>
                </c:pt>
                <c:pt idx="130">
                  <c:v>1882</c:v>
                </c:pt>
                <c:pt idx="131">
                  <c:v>1881</c:v>
                </c:pt>
                <c:pt idx="132">
                  <c:v>1880</c:v>
                </c:pt>
                <c:pt idx="133">
                  <c:v>1879</c:v>
                </c:pt>
                <c:pt idx="134">
                  <c:v>1878</c:v>
                </c:pt>
                <c:pt idx="135">
                  <c:v>1877</c:v>
                </c:pt>
                <c:pt idx="136">
                  <c:v>1876</c:v>
                </c:pt>
                <c:pt idx="137">
                  <c:v>1875</c:v>
                </c:pt>
                <c:pt idx="138">
                  <c:v>1874</c:v>
                </c:pt>
                <c:pt idx="139">
                  <c:v>1873</c:v>
                </c:pt>
                <c:pt idx="140">
                  <c:v>1872</c:v>
                </c:pt>
                <c:pt idx="141">
                  <c:v>1871</c:v>
                </c:pt>
                <c:pt idx="142">
                  <c:v>1870</c:v>
                </c:pt>
              </c:numCache>
            </c:numRef>
          </c:xVal>
          <c:yVal>
            <c:numRef>
              <c:f>'13Patu-Dh'!$C$4:$C$92</c:f>
              <c:numCache>
                <c:formatCode>General</c:formatCode>
                <c:ptCount val="89"/>
                <c:pt idx="0">
                  <c:v>-0.8</c:v>
                </c:pt>
                <c:pt idx="1">
                  <c:v>-0.8</c:v>
                </c:pt>
                <c:pt idx="2">
                  <c:v>-0.8</c:v>
                </c:pt>
                <c:pt idx="3">
                  <c:v>-0.8</c:v>
                </c:pt>
                <c:pt idx="4">
                  <c:v>0.4</c:v>
                </c:pt>
                <c:pt idx="5">
                  <c:v>0.39520000000000005</c:v>
                </c:pt>
                <c:pt idx="6">
                  <c:v>0.39040000000000008</c:v>
                </c:pt>
                <c:pt idx="7">
                  <c:v>0.38560000000000011</c:v>
                </c:pt>
                <c:pt idx="8">
                  <c:v>0.38080000000000014</c:v>
                </c:pt>
                <c:pt idx="9">
                  <c:v>0.37600000000000017</c:v>
                </c:pt>
                <c:pt idx="10">
                  <c:v>0.3712000000000002</c:v>
                </c:pt>
                <c:pt idx="11">
                  <c:v>0.36640000000000023</c:v>
                </c:pt>
                <c:pt idx="12">
                  <c:v>0.36160000000000025</c:v>
                </c:pt>
                <c:pt idx="13">
                  <c:v>0.35680000000000028</c:v>
                </c:pt>
                <c:pt idx="14">
                  <c:v>0.35200000000000031</c:v>
                </c:pt>
                <c:pt idx="15">
                  <c:v>0.34720000000000034</c:v>
                </c:pt>
                <c:pt idx="16">
                  <c:v>0.34240000000000037</c:v>
                </c:pt>
                <c:pt idx="17">
                  <c:v>0.3376000000000004</c:v>
                </c:pt>
                <c:pt idx="18">
                  <c:v>0.33280000000000043</c:v>
                </c:pt>
                <c:pt idx="19">
                  <c:v>0.32800000000000046</c:v>
                </c:pt>
                <c:pt idx="20">
                  <c:v>0.32320000000000049</c:v>
                </c:pt>
                <c:pt idx="21">
                  <c:v>0.31840000000000052</c:v>
                </c:pt>
                <c:pt idx="22">
                  <c:v>0.31360000000000049</c:v>
                </c:pt>
                <c:pt idx="23">
                  <c:v>0.30880000000000046</c:v>
                </c:pt>
                <c:pt idx="24">
                  <c:v>0.30400000000000049</c:v>
                </c:pt>
                <c:pt idx="25">
                  <c:v>0.29920000000000047</c:v>
                </c:pt>
                <c:pt idx="26">
                  <c:v>0.29440000000000049</c:v>
                </c:pt>
                <c:pt idx="27">
                  <c:v>0.28960000000000047</c:v>
                </c:pt>
                <c:pt idx="28">
                  <c:v>0.28480000000000044</c:v>
                </c:pt>
                <c:pt idx="29">
                  <c:v>0.28000000000000047</c:v>
                </c:pt>
                <c:pt idx="30">
                  <c:v>0.27520000000000044</c:v>
                </c:pt>
                <c:pt idx="31">
                  <c:v>0.27040000000000047</c:v>
                </c:pt>
                <c:pt idx="32">
                  <c:v>0.26560000000000045</c:v>
                </c:pt>
                <c:pt idx="33">
                  <c:v>0.26080000000000042</c:v>
                </c:pt>
                <c:pt idx="34">
                  <c:v>0.25600000000000045</c:v>
                </c:pt>
                <c:pt idx="35">
                  <c:v>0.25120000000000042</c:v>
                </c:pt>
                <c:pt idx="36">
                  <c:v>0.24640000000000042</c:v>
                </c:pt>
                <c:pt idx="37">
                  <c:v>0.24160000000000043</c:v>
                </c:pt>
                <c:pt idx="38">
                  <c:v>0.23680000000000043</c:v>
                </c:pt>
                <c:pt idx="39">
                  <c:v>0.23200000000000043</c:v>
                </c:pt>
                <c:pt idx="40">
                  <c:v>0.2272000000000004</c:v>
                </c:pt>
                <c:pt idx="41">
                  <c:v>0.2224000000000004</c:v>
                </c:pt>
                <c:pt idx="42">
                  <c:v>0.2176000000000004</c:v>
                </c:pt>
                <c:pt idx="43">
                  <c:v>0.21280000000000041</c:v>
                </c:pt>
                <c:pt idx="44">
                  <c:v>0.20800000000000041</c:v>
                </c:pt>
                <c:pt idx="45">
                  <c:v>0.20320000000000038</c:v>
                </c:pt>
                <c:pt idx="46">
                  <c:v>0.19840000000000038</c:v>
                </c:pt>
                <c:pt idx="47">
                  <c:v>0.19360000000000038</c:v>
                </c:pt>
                <c:pt idx="48">
                  <c:v>0.18880000000000038</c:v>
                </c:pt>
                <c:pt idx="49">
                  <c:v>0.18400000000000039</c:v>
                </c:pt>
                <c:pt idx="50">
                  <c:v>0.17920000000000036</c:v>
                </c:pt>
                <c:pt idx="51">
                  <c:v>0.17440000000000036</c:v>
                </c:pt>
                <c:pt idx="52">
                  <c:v>0.16960000000000036</c:v>
                </c:pt>
                <c:pt idx="53">
                  <c:v>0.16480000000000036</c:v>
                </c:pt>
                <c:pt idx="54">
                  <c:v>0.16000000000000036</c:v>
                </c:pt>
                <c:pt idx="55">
                  <c:v>0.15520000000000034</c:v>
                </c:pt>
                <c:pt idx="56">
                  <c:v>0.15040000000000034</c:v>
                </c:pt>
                <c:pt idx="57">
                  <c:v>0.14560000000000034</c:v>
                </c:pt>
                <c:pt idx="58">
                  <c:v>0.14080000000000034</c:v>
                </c:pt>
                <c:pt idx="59">
                  <c:v>0.13600000000000034</c:v>
                </c:pt>
                <c:pt idx="60">
                  <c:v>0.13120000000000032</c:v>
                </c:pt>
                <c:pt idx="61">
                  <c:v>0.12640000000000032</c:v>
                </c:pt>
                <c:pt idx="62">
                  <c:v>0.12160000000000032</c:v>
                </c:pt>
                <c:pt idx="63">
                  <c:v>0.11680000000000032</c:v>
                </c:pt>
                <c:pt idx="64">
                  <c:v>0.1168</c:v>
                </c:pt>
                <c:pt idx="65">
                  <c:v>0.1168</c:v>
                </c:pt>
                <c:pt idx="66">
                  <c:v>0.1168</c:v>
                </c:pt>
                <c:pt idx="67">
                  <c:v>0.1168</c:v>
                </c:pt>
                <c:pt idx="68">
                  <c:v>0.1168</c:v>
                </c:pt>
                <c:pt idx="69">
                  <c:v>0.1168</c:v>
                </c:pt>
                <c:pt idx="70">
                  <c:v>0.1168</c:v>
                </c:pt>
                <c:pt idx="71">
                  <c:v>0.1168</c:v>
                </c:pt>
                <c:pt idx="72">
                  <c:v>0.1168</c:v>
                </c:pt>
                <c:pt idx="73">
                  <c:v>0.1168</c:v>
                </c:pt>
                <c:pt idx="74">
                  <c:v>0.1168</c:v>
                </c:pt>
                <c:pt idx="75">
                  <c:v>0.1168</c:v>
                </c:pt>
                <c:pt idx="76">
                  <c:v>0.1168</c:v>
                </c:pt>
                <c:pt idx="77">
                  <c:v>0.1168</c:v>
                </c:pt>
                <c:pt idx="78">
                  <c:v>0.1168</c:v>
                </c:pt>
                <c:pt idx="79">
                  <c:v>0.1168</c:v>
                </c:pt>
                <c:pt idx="80">
                  <c:v>0.1168</c:v>
                </c:pt>
                <c:pt idx="81">
                  <c:v>0.1168</c:v>
                </c:pt>
                <c:pt idx="82">
                  <c:v>0.11199999999999999</c:v>
                </c:pt>
                <c:pt idx="83">
                  <c:v>0.10719999999999999</c:v>
                </c:pt>
                <c:pt idx="84">
                  <c:v>0.10239999999999999</c:v>
                </c:pt>
                <c:pt idx="85">
                  <c:v>9.7599999999999978E-2</c:v>
                </c:pt>
                <c:pt idx="86">
                  <c:v>9.279999999999998E-2</c:v>
                </c:pt>
                <c:pt idx="87">
                  <c:v>8.7999999999999967E-2</c:v>
                </c:pt>
                <c:pt idx="88">
                  <c:v>8.3199999999999968E-2</c:v>
                </c:pt>
              </c:numCache>
            </c:numRef>
          </c:yVal>
          <c:smooth val="0"/>
          <c:extLst>
            <c:ext xmlns:c16="http://schemas.microsoft.com/office/drawing/2014/chart" uri="{C3380CC4-5D6E-409C-BE32-E72D297353CC}">
              <c16:uniqueId val="{00000001-69DC-44D6-BE0B-485A681A70E9}"/>
            </c:ext>
          </c:extLst>
        </c:ser>
        <c:dLbls>
          <c:showLegendKey val="0"/>
          <c:showVal val="0"/>
          <c:showCatName val="0"/>
          <c:showSerName val="0"/>
          <c:showPercent val="0"/>
          <c:showBubbleSize val="0"/>
        </c:dLbls>
        <c:axId val="499125768"/>
        <c:axId val="499126160"/>
      </c:scatterChart>
      <c:valAx>
        <c:axId val="499125768"/>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6160"/>
        <c:crosses val="autoZero"/>
        <c:crossBetween val="midCat"/>
        <c:majorUnit val="5"/>
      </c:valAx>
      <c:valAx>
        <c:axId val="49912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5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13KN-A  </a:t>
            </a:r>
          </a:p>
        </c:rich>
      </c:tx>
      <c:layout>
        <c:manualLayout>
          <c:xMode val="edge"/>
          <c:yMode val="edge"/>
          <c:x val="0.48434606618378712"/>
          <c:y val="4.1368337311058073E-2"/>
        </c:manualLayout>
      </c:layout>
      <c:overlay val="0"/>
      <c:spPr>
        <a:noFill/>
        <a:ln>
          <a:noFill/>
        </a:ln>
        <a:effectLst/>
      </c:spPr>
    </c:title>
    <c:autoTitleDeleted val="0"/>
    <c:plotArea>
      <c:layout>
        <c:manualLayout>
          <c:layoutTarget val="inner"/>
          <c:xMode val="edge"/>
          <c:yMode val="edge"/>
          <c:x val="0.14445334209576199"/>
          <c:y val="0.13778846254904908"/>
          <c:w val="0.82499109558754913"/>
          <c:h val="0.68863500625351559"/>
        </c:manualLayout>
      </c:layout>
      <c:scatterChart>
        <c:scatterStyle val="lineMarker"/>
        <c:varyColors val="0"/>
        <c:ser>
          <c:idx val="0"/>
          <c:order val="0"/>
          <c:marker>
            <c:symbol val="circle"/>
            <c:size val="5"/>
            <c:spPr>
              <a:solidFill>
                <a:schemeClr val="accent1"/>
              </a:solidFill>
              <a:ln w="9525">
                <a:solidFill>
                  <a:schemeClr val="accent1"/>
                </a:solidFill>
              </a:ln>
              <a:effectLst/>
            </c:spPr>
          </c:marker>
          <c:xVal>
            <c:numRef>
              <c:f>[3]Sheet1!$A$2:$A$306</c:f>
              <c:numCache>
                <c:formatCode>General</c:formatCode>
                <c:ptCount val="305"/>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pt idx="264">
                  <c:v>1749</c:v>
                </c:pt>
                <c:pt idx="265">
                  <c:v>1748</c:v>
                </c:pt>
                <c:pt idx="266">
                  <c:v>1747</c:v>
                </c:pt>
                <c:pt idx="267">
                  <c:v>1746</c:v>
                </c:pt>
                <c:pt idx="268">
                  <c:v>1745</c:v>
                </c:pt>
                <c:pt idx="269">
                  <c:v>1744</c:v>
                </c:pt>
                <c:pt idx="270">
                  <c:v>1743</c:v>
                </c:pt>
                <c:pt idx="271">
                  <c:v>1742</c:v>
                </c:pt>
                <c:pt idx="272">
                  <c:v>1741</c:v>
                </c:pt>
                <c:pt idx="273">
                  <c:v>1740</c:v>
                </c:pt>
                <c:pt idx="274">
                  <c:v>1739</c:v>
                </c:pt>
                <c:pt idx="275">
                  <c:v>1738</c:v>
                </c:pt>
                <c:pt idx="276">
                  <c:v>1737</c:v>
                </c:pt>
                <c:pt idx="277">
                  <c:v>1736</c:v>
                </c:pt>
                <c:pt idx="278">
                  <c:v>1735</c:v>
                </c:pt>
                <c:pt idx="279">
                  <c:v>1734</c:v>
                </c:pt>
                <c:pt idx="280">
                  <c:v>1733</c:v>
                </c:pt>
                <c:pt idx="281">
                  <c:v>1732</c:v>
                </c:pt>
                <c:pt idx="282">
                  <c:v>1731</c:v>
                </c:pt>
                <c:pt idx="283">
                  <c:v>1730</c:v>
                </c:pt>
                <c:pt idx="284">
                  <c:v>1729</c:v>
                </c:pt>
                <c:pt idx="285">
                  <c:v>1728</c:v>
                </c:pt>
                <c:pt idx="286">
                  <c:v>1727</c:v>
                </c:pt>
                <c:pt idx="287">
                  <c:v>1726</c:v>
                </c:pt>
                <c:pt idx="288">
                  <c:v>1725</c:v>
                </c:pt>
                <c:pt idx="289">
                  <c:v>1724</c:v>
                </c:pt>
                <c:pt idx="290">
                  <c:v>1723</c:v>
                </c:pt>
                <c:pt idx="291">
                  <c:v>1722</c:v>
                </c:pt>
                <c:pt idx="292">
                  <c:v>1721</c:v>
                </c:pt>
                <c:pt idx="293">
                  <c:v>1720</c:v>
                </c:pt>
                <c:pt idx="294">
                  <c:v>1719</c:v>
                </c:pt>
                <c:pt idx="295">
                  <c:v>1718</c:v>
                </c:pt>
                <c:pt idx="296">
                  <c:v>1717</c:v>
                </c:pt>
                <c:pt idx="297">
                  <c:v>1716</c:v>
                </c:pt>
                <c:pt idx="298">
                  <c:v>1715</c:v>
                </c:pt>
                <c:pt idx="299">
                  <c:v>1714</c:v>
                </c:pt>
                <c:pt idx="300">
                  <c:v>1713</c:v>
                </c:pt>
                <c:pt idx="301">
                  <c:v>1712</c:v>
                </c:pt>
                <c:pt idx="302">
                  <c:v>1711</c:v>
                </c:pt>
                <c:pt idx="303">
                  <c:v>1710</c:v>
                </c:pt>
                <c:pt idx="304">
                  <c:v>1709</c:v>
                </c:pt>
              </c:numCache>
            </c:numRef>
          </c:xVal>
          <c:yVal>
            <c:numRef>
              <c:f>[3]Sheet1!$E$2:$E$306</c:f>
              <c:numCache>
                <c:formatCode>General</c:formatCode>
                <c:ptCount val="305"/>
                <c:pt idx="2">
                  <c:v>0</c:v>
                </c:pt>
                <c:pt idx="3">
                  <c:v>0</c:v>
                </c:pt>
                <c:pt idx="4">
                  <c:v>0</c:v>
                </c:pt>
                <c:pt idx="5">
                  <c:v>0</c:v>
                </c:pt>
                <c:pt idx="6">
                  <c:v>0.9</c:v>
                </c:pt>
                <c:pt idx="7">
                  <c:v>0.88837200000000005</c:v>
                </c:pt>
                <c:pt idx="8">
                  <c:v>0.87674400000000008</c:v>
                </c:pt>
                <c:pt idx="9">
                  <c:v>0.86511600000000011</c:v>
                </c:pt>
                <c:pt idx="10">
                  <c:v>0.85348800000000014</c:v>
                </c:pt>
                <c:pt idx="11">
                  <c:v>0.84186000000000016</c:v>
                </c:pt>
                <c:pt idx="12">
                  <c:v>0.83023200000000019</c:v>
                </c:pt>
                <c:pt idx="13">
                  <c:v>0.81860400000000022</c:v>
                </c:pt>
                <c:pt idx="14">
                  <c:v>0.80697600000000025</c:v>
                </c:pt>
                <c:pt idx="15">
                  <c:v>0.79534800000000028</c:v>
                </c:pt>
                <c:pt idx="16">
                  <c:v>0.78372000000000031</c:v>
                </c:pt>
                <c:pt idx="17">
                  <c:v>0.77209200000000033</c:v>
                </c:pt>
                <c:pt idx="18">
                  <c:v>0.76046400000000036</c:v>
                </c:pt>
                <c:pt idx="19">
                  <c:v>0.74883600000000039</c:v>
                </c:pt>
                <c:pt idx="20">
                  <c:v>0.73720800000000042</c:v>
                </c:pt>
                <c:pt idx="21">
                  <c:v>0.72558000000000045</c:v>
                </c:pt>
                <c:pt idx="22">
                  <c:v>0.71395200000000048</c:v>
                </c:pt>
                <c:pt idx="23">
                  <c:v>0.7023240000000005</c:v>
                </c:pt>
                <c:pt idx="24">
                  <c:v>0.69069600000000053</c:v>
                </c:pt>
                <c:pt idx="25">
                  <c:v>0.67906800000000056</c:v>
                </c:pt>
                <c:pt idx="26">
                  <c:v>0.66744000000000059</c:v>
                </c:pt>
                <c:pt idx="27">
                  <c:v>0.65581200000000062</c:v>
                </c:pt>
                <c:pt idx="28">
                  <c:v>0.64418400000000064</c:v>
                </c:pt>
                <c:pt idx="29">
                  <c:v>0.63255600000000067</c:v>
                </c:pt>
                <c:pt idx="30">
                  <c:v>0.6209280000000007</c:v>
                </c:pt>
                <c:pt idx="31">
                  <c:v>0.60930000000000073</c:v>
                </c:pt>
                <c:pt idx="32">
                  <c:v>0.59767200000000076</c:v>
                </c:pt>
                <c:pt idx="33">
                  <c:v>0.58604400000000079</c:v>
                </c:pt>
                <c:pt idx="34">
                  <c:v>0.57441600000000081</c:v>
                </c:pt>
                <c:pt idx="35">
                  <c:v>0.56278800000000084</c:v>
                </c:pt>
                <c:pt idx="36">
                  <c:v>0.55116000000000087</c:v>
                </c:pt>
                <c:pt idx="37">
                  <c:v>0.5395320000000009</c:v>
                </c:pt>
                <c:pt idx="38">
                  <c:v>0.52790400000000093</c:v>
                </c:pt>
                <c:pt idx="39">
                  <c:v>0.51627600000000096</c:v>
                </c:pt>
                <c:pt idx="40">
                  <c:v>0.50464800000000098</c:v>
                </c:pt>
                <c:pt idx="41">
                  <c:v>0.49302000000000101</c:v>
                </c:pt>
                <c:pt idx="42">
                  <c:v>0.48139200000000104</c:v>
                </c:pt>
                <c:pt idx="43">
                  <c:v>0.46976400000000107</c:v>
                </c:pt>
                <c:pt idx="44">
                  <c:v>0.4581360000000011</c:v>
                </c:pt>
                <c:pt idx="45">
                  <c:v>0.44650800000000113</c:v>
                </c:pt>
                <c:pt idx="46">
                  <c:v>0.43488000000000115</c:v>
                </c:pt>
                <c:pt idx="47">
                  <c:v>0.42325200000000118</c:v>
                </c:pt>
                <c:pt idx="48">
                  <c:v>0.41162400000000121</c:v>
                </c:pt>
                <c:pt idx="49">
                  <c:v>0.39999600000000124</c:v>
                </c:pt>
                <c:pt idx="50">
                  <c:v>0.38836800000000127</c:v>
                </c:pt>
                <c:pt idx="51">
                  <c:v>0.3767400000000013</c:v>
                </c:pt>
                <c:pt idx="52">
                  <c:v>0.36511200000000132</c:v>
                </c:pt>
                <c:pt idx="53">
                  <c:v>0.35348400000000135</c:v>
                </c:pt>
                <c:pt idx="54">
                  <c:v>0.34185600000000138</c:v>
                </c:pt>
                <c:pt idx="55">
                  <c:v>0.33022800000000141</c:v>
                </c:pt>
                <c:pt idx="56">
                  <c:v>0.31860000000000144</c:v>
                </c:pt>
                <c:pt idx="57">
                  <c:v>0.30697200000000147</c:v>
                </c:pt>
                <c:pt idx="58">
                  <c:v>0.29534400000000149</c:v>
                </c:pt>
                <c:pt idx="59">
                  <c:v>0.28371600000000152</c:v>
                </c:pt>
                <c:pt idx="60">
                  <c:v>0.27208800000000155</c:v>
                </c:pt>
                <c:pt idx="61">
                  <c:v>0.26046000000000158</c:v>
                </c:pt>
                <c:pt idx="62">
                  <c:v>0.24883200000000158</c:v>
                </c:pt>
                <c:pt idx="63">
                  <c:v>0.23720400000000158</c:v>
                </c:pt>
                <c:pt idx="64">
                  <c:v>0.22557600000000158</c:v>
                </c:pt>
                <c:pt idx="65">
                  <c:v>0.21394800000000158</c:v>
                </c:pt>
                <c:pt idx="66">
                  <c:v>0.20232000000000158</c:v>
                </c:pt>
                <c:pt idx="67">
                  <c:v>0.19069200000000158</c:v>
                </c:pt>
                <c:pt idx="68">
                  <c:v>0.17906400000000158</c:v>
                </c:pt>
                <c:pt idx="69">
                  <c:v>0.16743600000000158</c:v>
                </c:pt>
                <c:pt idx="70">
                  <c:v>0.15580800000000158</c:v>
                </c:pt>
                <c:pt idx="71">
                  <c:v>0.14418000000000158</c:v>
                </c:pt>
                <c:pt idx="72">
                  <c:v>0.13255200000000159</c:v>
                </c:pt>
                <c:pt idx="73">
                  <c:v>0.12092400000000159</c:v>
                </c:pt>
                <c:pt idx="74">
                  <c:v>0.10929600000000159</c:v>
                </c:pt>
                <c:pt idx="75">
                  <c:v>9.7668000000001587E-2</c:v>
                </c:pt>
                <c:pt idx="76">
                  <c:v>8.6040000000001587E-2</c:v>
                </c:pt>
                <c:pt idx="77">
                  <c:v>7.4412000000001588E-2</c:v>
                </c:pt>
                <c:pt idx="78">
                  <c:v>6.2784000000001589E-2</c:v>
                </c:pt>
                <c:pt idx="79">
                  <c:v>5.1156000000001589E-2</c:v>
                </c:pt>
                <c:pt idx="80">
                  <c:v>3.952800000000159E-2</c:v>
                </c:pt>
                <c:pt idx="81">
                  <c:v>2.790000000000159E-2</c:v>
                </c:pt>
                <c:pt idx="82">
                  <c:v>1.6272000000001591E-2</c:v>
                </c:pt>
                <c:pt idx="83">
                  <c:v>4.6440000000015913E-3</c:v>
                </c:pt>
                <c:pt idx="84">
                  <c:v>-6.9839999999984081E-3</c:v>
                </c:pt>
                <c:pt idx="85">
                  <c:v>-1.8611999999998408E-2</c:v>
                </c:pt>
                <c:pt idx="86">
                  <c:v>-3.0239999999998407E-2</c:v>
                </c:pt>
                <c:pt idx="87">
                  <c:v>-4.1867999999998406E-2</c:v>
                </c:pt>
                <c:pt idx="88">
                  <c:v>-5.3495999999998406E-2</c:v>
                </c:pt>
                <c:pt idx="89">
                  <c:v>-6.5123999999998405E-2</c:v>
                </c:pt>
                <c:pt idx="90">
                  <c:v>-7.6751999999998405E-2</c:v>
                </c:pt>
                <c:pt idx="91">
                  <c:v>-8.8379999999998404E-2</c:v>
                </c:pt>
                <c:pt idx="92">
                  <c:v>-0.1000079999999984</c:v>
                </c:pt>
                <c:pt idx="93">
                  <c:v>-0.1116359999999984</c:v>
                </c:pt>
                <c:pt idx="94">
                  <c:v>-0.1232639999999984</c:v>
                </c:pt>
                <c:pt idx="95">
                  <c:v>-0.11999999999999966</c:v>
                </c:pt>
                <c:pt idx="96">
                  <c:v>-0.11999999999999966</c:v>
                </c:pt>
                <c:pt idx="97">
                  <c:v>-0.11999999999999966</c:v>
                </c:pt>
                <c:pt idx="98">
                  <c:v>-0.11999999999999966</c:v>
                </c:pt>
                <c:pt idx="99">
                  <c:v>-0.11999999999999966</c:v>
                </c:pt>
                <c:pt idx="100">
                  <c:v>-0.11999999999999966</c:v>
                </c:pt>
                <c:pt idx="101">
                  <c:v>-0.11999999999999966</c:v>
                </c:pt>
                <c:pt idx="102">
                  <c:v>-0.11999999999999966</c:v>
                </c:pt>
                <c:pt idx="103">
                  <c:v>-0.11999999999999966</c:v>
                </c:pt>
                <c:pt idx="104">
                  <c:v>-0.11999999999999966</c:v>
                </c:pt>
                <c:pt idx="105">
                  <c:v>-0.11999999999999966</c:v>
                </c:pt>
                <c:pt idx="106">
                  <c:v>-0.11999999999999966</c:v>
                </c:pt>
                <c:pt idx="107">
                  <c:v>-0.11999999999999966</c:v>
                </c:pt>
                <c:pt idx="108">
                  <c:v>-0.11999999999999966</c:v>
                </c:pt>
                <c:pt idx="109">
                  <c:v>-0.11999999999999966</c:v>
                </c:pt>
                <c:pt idx="110">
                  <c:v>-0.11999999999999966</c:v>
                </c:pt>
                <c:pt idx="111">
                  <c:v>-0.11999999999999966</c:v>
                </c:pt>
                <c:pt idx="112">
                  <c:v>-0.11999999999999966</c:v>
                </c:pt>
                <c:pt idx="113">
                  <c:v>-0.11999999999999966</c:v>
                </c:pt>
                <c:pt idx="114">
                  <c:v>-0.11999999999999966</c:v>
                </c:pt>
                <c:pt idx="115">
                  <c:v>-0.11999999999999966</c:v>
                </c:pt>
                <c:pt idx="116">
                  <c:v>-0.11999999999999966</c:v>
                </c:pt>
                <c:pt idx="117">
                  <c:v>-0.11999999999999966</c:v>
                </c:pt>
                <c:pt idx="118">
                  <c:v>-0.11999999999999966</c:v>
                </c:pt>
                <c:pt idx="119">
                  <c:v>-0.11999999999999966</c:v>
                </c:pt>
                <c:pt idx="120">
                  <c:v>-0.11999999999999966</c:v>
                </c:pt>
                <c:pt idx="121">
                  <c:v>-0.11999999999999966</c:v>
                </c:pt>
                <c:pt idx="122">
                  <c:v>-0.11999999999999966</c:v>
                </c:pt>
                <c:pt idx="123">
                  <c:v>-0.11999999999999966</c:v>
                </c:pt>
                <c:pt idx="124">
                  <c:v>-0.11999999999999966</c:v>
                </c:pt>
                <c:pt idx="125">
                  <c:v>-0.11999999999999966</c:v>
                </c:pt>
                <c:pt idx="126">
                  <c:v>-0.11999999999999966</c:v>
                </c:pt>
                <c:pt idx="127">
                  <c:v>-0.11999999999999966</c:v>
                </c:pt>
                <c:pt idx="128">
                  <c:v>-0.11999999999999966</c:v>
                </c:pt>
                <c:pt idx="129">
                  <c:v>-0.11999999999999966</c:v>
                </c:pt>
                <c:pt idx="130">
                  <c:v>-0.11999999999999966</c:v>
                </c:pt>
                <c:pt idx="131">
                  <c:v>-0.11999999999999966</c:v>
                </c:pt>
                <c:pt idx="132">
                  <c:v>-0.11999999999999966</c:v>
                </c:pt>
                <c:pt idx="133">
                  <c:v>-0.11999999999999966</c:v>
                </c:pt>
                <c:pt idx="134">
                  <c:v>-0.11999999999999966</c:v>
                </c:pt>
                <c:pt idx="135">
                  <c:v>-0.11999999999999966</c:v>
                </c:pt>
                <c:pt idx="136">
                  <c:v>-0.11999999999999966</c:v>
                </c:pt>
                <c:pt idx="137">
                  <c:v>-0.11999999999999966</c:v>
                </c:pt>
                <c:pt idx="138">
                  <c:v>-0.11999999999999966</c:v>
                </c:pt>
                <c:pt idx="139">
                  <c:v>-0.11999999999999966</c:v>
                </c:pt>
                <c:pt idx="140">
                  <c:v>-0.11999999999999966</c:v>
                </c:pt>
                <c:pt idx="141">
                  <c:v>-0.11999999999999966</c:v>
                </c:pt>
                <c:pt idx="142">
                  <c:v>-0.11999999999999966</c:v>
                </c:pt>
                <c:pt idx="143">
                  <c:v>-0.11999999999999966</c:v>
                </c:pt>
                <c:pt idx="144">
                  <c:v>-0.11999999999999966</c:v>
                </c:pt>
                <c:pt idx="145">
                  <c:v>-0.11999999999999966</c:v>
                </c:pt>
                <c:pt idx="146">
                  <c:v>0.16000000000000014</c:v>
                </c:pt>
                <c:pt idx="147">
                  <c:v>0.16000000000000014</c:v>
                </c:pt>
                <c:pt idx="148">
                  <c:v>0.16000000000000014</c:v>
                </c:pt>
                <c:pt idx="149">
                  <c:v>0.16000000000000014</c:v>
                </c:pt>
                <c:pt idx="150">
                  <c:v>0.16000000000000014</c:v>
                </c:pt>
                <c:pt idx="151">
                  <c:v>0.16000000000000014</c:v>
                </c:pt>
                <c:pt idx="152">
                  <c:v>0.16000000000000014</c:v>
                </c:pt>
                <c:pt idx="153">
                  <c:v>0.16000000000000014</c:v>
                </c:pt>
                <c:pt idx="154">
                  <c:v>0.16000000000000014</c:v>
                </c:pt>
                <c:pt idx="155">
                  <c:v>0.83000000000000007</c:v>
                </c:pt>
                <c:pt idx="156">
                  <c:v>0.81500000000000017</c:v>
                </c:pt>
                <c:pt idx="157">
                  <c:v>0.80000000000000027</c:v>
                </c:pt>
                <c:pt idx="158">
                  <c:v>0.78500000000000014</c:v>
                </c:pt>
                <c:pt idx="159">
                  <c:v>0.77000000000000024</c:v>
                </c:pt>
                <c:pt idx="160">
                  <c:v>0.75500000000000012</c:v>
                </c:pt>
                <c:pt idx="161">
                  <c:v>0.74000000000000021</c:v>
                </c:pt>
                <c:pt idx="162">
                  <c:v>0.72500000000000009</c:v>
                </c:pt>
                <c:pt idx="163">
                  <c:v>0.71000000000000019</c:v>
                </c:pt>
                <c:pt idx="164">
                  <c:v>0.69500000000000028</c:v>
                </c:pt>
                <c:pt idx="165">
                  <c:v>0.68000000000000016</c:v>
                </c:pt>
                <c:pt idx="166">
                  <c:v>0.66500000000000026</c:v>
                </c:pt>
                <c:pt idx="167">
                  <c:v>0.65000000000000013</c:v>
                </c:pt>
                <c:pt idx="168">
                  <c:v>0.63500000000000023</c:v>
                </c:pt>
                <c:pt idx="169">
                  <c:v>0.62000000000000011</c:v>
                </c:pt>
                <c:pt idx="170">
                  <c:v>0.6050000000000002</c:v>
                </c:pt>
                <c:pt idx="171">
                  <c:v>0.59000000000000008</c:v>
                </c:pt>
                <c:pt idx="172">
                  <c:v>0.57500000000000018</c:v>
                </c:pt>
                <c:pt idx="173">
                  <c:v>0.56000000000000028</c:v>
                </c:pt>
                <c:pt idx="174">
                  <c:v>0.54500000000000015</c:v>
                </c:pt>
                <c:pt idx="175">
                  <c:v>0.53000000000000025</c:v>
                </c:pt>
                <c:pt idx="176">
                  <c:v>0.51500000000000012</c:v>
                </c:pt>
                <c:pt idx="177">
                  <c:v>0.50000000000000022</c:v>
                </c:pt>
                <c:pt idx="178">
                  <c:v>0.4850000000000001</c:v>
                </c:pt>
                <c:pt idx="179">
                  <c:v>0.4700000000000002</c:v>
                </c:pt>
                <c:pt idx="180">
                  <c:v>0.45500000000000007</c:v>
                </c:pt>
                <c:pt idx="181">
                  <c:v>0.44000000000000017</c:v>
                </c:pt>
                <c:pt idx="182">
                  <c:v>0.42500000000000027</c:v>
                </c:pt>
                <c:pt idx="183">
                  <c:v>0.41000000000000014</c:v>
                </c:pt>
                <c:pt idx="184">
                  <c:v>0.39500000000000024</c:v>
                </c:pt>
                <c:pt idx="185">
                  <c:v>0.38000000000000012</c:v>
                </c:pt>
                <c:pt idx="186">
                  <c:v>0.36500000000000021</c:v>
                </c:pt>
                <c:pt idx="187">
                  <c:v>0.35000000000000009</c:v>
                </c:pt>
                <c:pt idx="188">
                  <c:v>0.33500000000000019</c:v>
                </c:pt>
                <c:pt idx="189">
                  <c:v>0.32000000000000028</c:v>
                </c:pt>
                <c:pt idx="190">
                  <c:v>0.30500000000000016</c:v>
                </c:pt>
                <c:pt idx="191">
                  <c:v>0.29000000000000026</c:v>
                </c:pt>
                <c:pt idx="192">
                  <c:v>0.27500000000000013</c:v>
                </c:pt>
                <c:pt idx="193">
                  <c:v>0.26000000000000023</c:v>
                </c:pt>
                <c:pt idx="194">
                  <c:v>0.24500000000000011</c:v>
                </c:pt>
                <c:pt idx="195">
                  <c:v>0.2300000000000002</c:v>
                </c:pt>
                <c:pt idx="196">
                  <c:v>0.21500000000000008</c:v>
                </c:pt>
                <c:pt idx="197">
                  <c:v>0.20000000000000018</c:v>
                </c:pt>
                <c:pt idx="198">
                  <c:v>0.18500000000000005</c:v>
                </c:pt>
                <c:pt idx="199">
                  <c:v>0.17000000000000037</c:v>
                </c:pt>
                <c:pt idx="200">
                  <c:v>0.15500000000000025</c:v>
                </c:pt>
                <c:pt idx="201">
                  <c:v>0.14000000000000012</c:v>
                </c:pt>
                <c:pt idx="202">
                  <c:v>0.125</c:v>
                </c:pt>
                <c:pt idx="203">
                  <c:v>0.11000000000000032</c:v>
                </c:pt>
                <c:pt idx="204">
                  <c:v>9.5000000000000195E-2</c:v>
                </c:pt>
                <c:pt idx="205">
                  <c:v>8.0000000000000071E-2</c:v>
                </c:pt>
                <c:pt idx="206">
                  <c:v>6.5000000000000391E-2</c:v>
                </c:pt>
                <c:pt idx="207">
                  <c:v>5.0000000000000266E-2</c:v>
                </c:pt>
                <c:pt idx="208">
                  <c:v>3.5000000000000142E-2</c:v>
                </c:pt>
                <c:pt idx="209">
                  <c:v>2.0000000000000018E-2</c:v>
                </c:pt>
                <c:pt idx="210">
                  <c:v>5.0000000000003375E-3</c:v>
                </c:pt>
                <c:pt idx="211">
                  <c:v>-9.9999999999997868E-3</c:v>
                </c:pt>
                <c:pt idx="212">
                  <c:v>-2.4999999999999911E-2</c:v>
                </c:pt>
                <c:pt idx="213">
                  <c:v>-4.0000000000000036E-2</c:v>
                </c:pt>
                <c:pt idx="214">
                  <c:v>-5.4999999999999716E-2</c:v>
                </c:pt>
                <c:pt idx="215">
                  <c:v>-6.999999999999984E-2</c:v>
                </c:pt>
                <c:pt idx="216">
                  <c:v>-8.4999999999999964E-2</c:v>
                </c:pt>
                <c:pt idx="217">
                  <c:v>-9.9999999999999645E-2</c:v>
                </c:pt>
                <c:pt idx="218">
                  <c:v>-0.11499999999999977</c:v>
                </c:pt>
                <c:pt idx="219">
                  <c:v>-0.12999999999999989</c:v>
                </c:pt>
                <c:pt idx="220">
                  <c:v>-0.14500000000000002</c:v>
                </c:pt>
                <c:pt idx="221">
                  <c:v>-0.1599999999999997</c:v>
                </c:pt>
                <c:pt idx="222">
                  <c:v>-0.17499999999999982</c:v>
                </c:pt>
                <c:pt idx="223">
                  <c:v>-0.18999999999999995</c:v>
                </c:pt>
                <c:pt idx="224">
                  <c:v>-0.20499999999999963</c:v>
                </c:pt>
                <c:pt idx="225">
                  <c:v>-0.21999999999999975</c:v>
                </c:pt>
                <c:pt idx="226">
                  <c:v>-0.23499999999999988</c:v>
                </c:pt>
                <c:pt idx="227">
                  <c:v>-0.25</c:v>
                </c:pt>
                <c:pt idx="228">
                  <c:v>-0.26499999999999968</c:v>
                </c:pt>
                <c:pt idx="229">
                  <c:v>-0.2799999999999998</c:v>
                </c:pt>
                <c:pt idx="230">
                  <c:v>-0.29499999999999993</c:v>
                </c:pt>
                <c:pt idx="231">
                  <c:v>-0.30999999999999961</c:v>
                </c:pt>
                <c:pt idx="232">
                  <c:v>-0.32499999999999973</c:v>
                </c:pt>
                <c:pt idx="233">
                  <c:v>-0.33999999999999986</c:v>
                </c:pt>
                <c:pt idx="234">
                  <c:v>-0.35499999999999998</c:v>
                </c:pt>
                <c:pt idx="235">
                  <c:v>-0.36999999999999966</c:v>
                </c:pt>
                <c:pt idx="236">
                  <c:v>-0.38499999999999979</c:v>
                </c:pt>
                <c:pt idx="237">
                  <c:v>-0.39999999999999991</c:v>
                </c:pt>
              </c:numCache>
            </c:numRef>
          </c:yVal>
          <c:smooth val="0"/>
          <c:extLst>
            <c:ext xmlns:c16="http://schemas.microsoft.com/office/drawing/2014/chart" uri="{C3380CC4-5D6E-409C-BE32-E72D297353CC}">
              <c16:uniqueId val="{00000000-5122-49B8-8856-52064900B32A}"/>
            </c:ext>
          </c:extLst>
        </c:ser>
        <c:ser>
          <c:idx val="1"/>
          <c:order val="1"/>
          <c:tx>
            <c:v>2013 HLS</c:v>
          </c:tx>
          <c:marker>
            <c:symbol val="picture"/>
            <c:spPr>
              <a:blipFill>
                <a:blip xmlns:r="http://schemas.openxmlformats.org/officeDocument/2006/relationships" r:embed="rId1"/>
                <a:stretch>
                  <a:fillRect/>
                </a:stretch>
              </a:blipFill>
              <a:ln w="25400">
                <a:noFill/>
              </a:ln>
              <a:effectLst/>
            </c:spPr>
          </c:marker>
          <c:xVal>
            <c:numRef>
              <c:f>[3]Sheet1!$A$2:$A$7</c:f>
              <c:numCache>
                <c:formatCode>General</c:formatCode>
                <c:ptCount val="6"/>
                <c:pt idx="0">
                  <c:v>2013</c:v>
                </c:pt>
                <c:pt idx="1">
                  <c:v>2012</c:v>
                </c:pt>
                <c:pt idx="2">
                  <c:v>2011</c:v>
                </c:pt>
                <c:pt idx="3">
                  <c:v>2010</c:v>
                </c:pt>
                <c:pt idx="4">
                  <c:v>2009</c:v>
                </c:pt>
                <c:pt idx="5">
                  <c:v>2008</c:v>
                </c:pt>
              </c:numCache>
            </c:numRef>
          </c:xVal>
          <c:yVal>
            <c:numRef>
              <c:f>[3]Sheet1!$H$2:$H$7</c:f>
              <c:numCache>
                <c:formatCode>General</c:formatCode>
                <c:ptCount val="6"/>
                <c:pt idx="0">
                  <c:v>-0.29000000000000004</c:v>
                </c:pt>
                <c:pt idx="1">
                  <c:v>-0.29000000000000004</c:v>
                </c:pt>
                <c:pt idx="2">
                  <c:v>-0.29000000000000004</c:v>
                </c:pt>
                <c:pt idx="3">
                  <c:v>-0.29000000000000004</c:v>
                </c:pt>
                <c:pt idx="4">
                  <c:v>-0.29000000000000004</c:v>
                </c:pt>
                <c:pt idx="5">
                  <c:v>-0.29000000000000004</c:v>
                </c:pt>
              </c:numCache>
            </c:numRef>
          </c:yVal>
          <c:smooth val="0"/>
          <c:extLst>
            <c:ext xmlns:c16="http://schemas.microsoft.com/office/drawing/2014/chart" uri="{C3380CC4-5D6E-409C-BE32-E72D297353CC}">
              <c16:uniqueId val="{00000001-5122-49B8-8856-52064900B32A}"/>
            </c:ext>
          </c:extLst>
        </c:ser>
        <c:ser>
          <c:idx val="2"/>
          <c:order val="2"/>
          <c:tx>
            <c:v>2007 HLS</c:v>
          </c:tx>
          <c:spPr>
            <a:ln w="19050" cap="rnd">
              <a:solidFill>
                <a:srgbClr val="92D050"/>
              </a:solidFill>
              <a:round/>
            </a:ln>
            <a:effectLst/>
          </c:spPr>
          <c:marker>
            <c:symbol val="circle"/>
            <c:size val="9"/>
            <c:spPr>
              <a:solidFill>
                <a:srgbClr val="00B050"/>
              </a:solidFill>
              <a:ln w="9525">
                <a:solidFill>
                  <a:schemeClr val="accent3"/>
                </a:solidFill>
              </a:ln>
              <a:effectLst/>
            </c:spPr>
          </c:marker>
          <c:xVal>
            <c:numRef>
              <c:f>[3]Sheet1!$A$8</c:f>
              <c:numCache>
                <c:formatCode>General</c:formatCode>
                <c:ptCount val="1"/>
                <c:pt idx="0">
                  <c:v>2007</c:v>
                </c:pt>
              </c:numCache>
            </c:numRef>
          </c:xVal>
          <c:yVal>
            <c:numRef>
              <c:f>[3]Sheet1!$I$8</c:f>
              <c:numCache>
                <c:formatCode>General</c:formatCode>
                <c:ptCount val="1"/>
                <c:pt idx="0">
                  <c:v>0.96</c:v>
                </c:pt>
              </c:numCache>
            </c:numRef>
          </c:yVal>
          <c:smooth val="0"/>
          <c:extLst>
            <c:ext xmlns:c16="http://schemas.microsoft.com/office/drawing/2014/chart" uri="{C3380CC4-5D6E-409C-BE32-E72D297353CC}">
              <c16:uniqueId val="{00000002-5122-49B8-8856-52064900B32A}"/>
            </c:ext>
          </c:extLst>
        </c:ser>
        <c:dLbls>
          <c:showLegendKey val="0"/>
          <c:showVal val="0"/>
          <c:showCatName val="0"/>
          <c:showSerName val="0"/>
          <c:showPercent val="0"/>
          <c:showBubbleSize val="0"/>
        </c:dLbls>
        <c:axId val="499126944"/>
        <c:axId val="499127336"/>
      </c:scatterChart>
      <c:valAx>
        <c:axId val="499126944"/>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Yr CE</a:t>
                </a:r>
              </a:p>
            </c:rich>
          </c:tx>
          <c:layout>
            <c:manualLayout>
              <c:xMode val="edge"/>
              <c:yMode val="edge"/>
              <c:x val="0.50971179502598496"/>
              <c:y val="0.92813986557169614"/>
            </c:manualLayout>
          </c:layout>
          <c:overlay val="0"/>
          <c:spPr>
            <a:noFill/>
            <a:ln>
              <a:noFill/>
            </a:ln>
            <a:effectLst/>
          </c:sp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9127336"/>
        <c:crosses val="autoZero"/>
        <c:crossBetween val="midCat"/>
        <c:majorUnit val="10"/>
        <c:minorUnit val="5"/>
      </c:valAx>
      <c:valAx>
        <c:axId val="499127336"/>
        <c:scaling>
          <c:orientation val="minMax"/>
          <c:max val="1.2"/>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Leveled Elevations (m) (Arbitrary Scale)</a:t>
                </a:r>
              </a:p>
            </c:rich>
          </c:tx>
          <c:layout>
            <c:manualLayout>
              <c:xMode val="edge"/>
              <c:yMode val="edge"/>
              <c:x val="2.7392974641693744E-2"/>
              <c:y val="0.19464892664073316"/>
            </c:manualLayout>
          </c:layout>
          <c:overlay val="0"/>
          <c:spPr>
            <a:noFill/>
            <a:ln>
              <a:noFill/>
            </a:ln>
            <a:effectLst/>
          </c:spPr>
        </c:title>
        <c:numFmt formatCode="#,##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9126944"/>
        <c:crossesAt val="1770"/>
        <c:crossBetween val="midCat"/>
        <c:majorUnit val="0.2"/>
      </c:valAx>
      <c:spPr>
        <a:noFill/>
        <a:ln>
          <a:solidFill>
            <a:srgbClr val="92D050"/>
          </a:solidFill>
        </a:ln>
        <a:effectLst/>
      </c:spPr>
    </c:plotArea>
    <c:legend>
      <c:legendPos val="l"/>
      <c:layout>
        <c:manualLayout>
          <c:xMode val="edge"/>
          <c:yMode val="edge"/>
          <c:x val="0.16481479078232855"/>
          <c:y val="0.20892238112240744"/>
          <c:w val="0.15437093112118239"/>
          <c:h val="0.161098979572660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2"/>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12MB-A, Mbava, south of Vella Lavella</a:t>
            </a:r>
          </a:p>
        </c:rich>
      </c:tx>
      <c:layout>
        <c:manualLayout>
          <c:xMode val="edge"/>
          <c:yMode val="edge"/>
          <c:x val="0.1810833333333333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12MB-A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'12MB-A'!$A$3:$A$54</c:f>
              <c:numCache>
                <c:formatCode>General</c:formatCode>
                <c:ptCount val="52"/>
                <c:pt idx="0">
                  <c:v>2012.7</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numCache>
            </c:numRef>
          </c:xVal>
          <c:yVal>
            <c:numRef>
              <c:f>'12MB-A'!$I$3:$I$54</c:f>
              <c:numCache>
                <c:formatCode>General</c:formatCode>
                <c:ptCount val="52"/>
                <c:pt idx="0">
                  <c:v>0</c:v>
                </c:pt>
                <c:pt idx="1">
                  <c:v>-8.0000000000004512E-3</c:v>
                </c:pt>
                <c:pt idx="2">
                  <c:v>-1.9000000000000128E-2</c:v>
                </c:pt>
                <c:pt idx="3">
                  <c:v>-2.5000000000000355E-2</c:v>
                </c:pt>
                <c:pt idx="4">
                  <c:v>3.2999999999999918E-2</c:v>
                </c:pt>
                <c:pt idx="5">
                  <c:v>2.9999999999999805E-2</c:v>
                </c:pt>
                <c:pt idx="6">
                  <c:v>2.4999999999999911E-2</c:v>
                </c:pt>
                <c:pt idx="7">
                  <c:v>0.35899999999999954</c:v>
                </c:pt>
                <c:pt idx="8">
                  <c:v>0.34899999999999975</c:v>
                </c:pt>
                <c:pt idx="9">
                  <c:v>0.33699999999999974</c:v>
                </c:pt>
                <c:pt idx="10">
                  <c:v>0.32600000000000007</c:v>
                </c:pt>
                <c:pt idx="11">
                  <c:v>0.31099999999999994</c:v>
                </c:pt>
                <c:pt idx="12">
                  <c:v>0.29699999999999971</c:v>
                </c:pt>
                <c:pt idx="13">
                  <c:v>0.28299999999999992</c:v>
                </c:pt>
                <c:pt idx="14">
                  <c:v>0.26499999999999968</c:v>
                </c:pt>
                <c:pt idx="15">
                  <c:v>0.25300000000000011</c:v>
                </c:pt>
                <c:pt idx="16">
                  <c:v>0.23699999999999966</c:v>
                </c:pt>
                <c:pt idx="17">
                  <c:v>0.22299999999999986</c:v>
                </c:pt>
                <c:pt idx="18">
                  <c:v>0.2110000000000003</c:v>
                </c:pt>
                <c:pt idx="19">
                  <c:v>0.20299999999999985</c:v>
                </c:pt>
                <c:pt idx="20">
                  <c:v>0.19499999999999984</c:v>
                </c:pt>
                <c:pt idx="21">
                  <c:v>0.19300000000000006</c:v>
                </c:pt>
                <c:pt idx="22">
                  <c:v>0.18500000000000005</c:v>
                </c:pt>
                <c:pt idx="23">
                  <c:v>0.17199999999999971</c:v>
                </c:pt>
                <c:pt idx="24">
                  <c:v>0.1549999999999998</c:v>
                </c:pt>
                <c:pt idx="25">
                  <c:v>0.13899999999999979</c:v>
                </c:pt>
                <c:pt idx="26">
                  <c:v>0.125</c:v>
                </c:pt>
                <c:pt idx="27">
                  <c:v>0.11199999999999966</c:v>
                </c:pt>
                <c:pt idx="28">
                  <c:v>9.9999999999999645E-2</c:v>
                </c:pt>
                <c:pt idx="29">
                  <c:v>8.0000000000000071E-2</c:v>
                </c:pt>
                <c:pt idx="30">
                  <c:v>0.10499999999999998</c:v>
                </c:pt>
                <c:pt idx="31">
                  <c:v>0.10299999999999976</c:v>
                </c:pt>
                <c:pt idx="32">
                  <c:v>9.4999999999999751E-2</c:v>
                </c:pt>
                <c:pt idx="33">
                  <c:v>8.3000000000000185E-2</c:v>
                </c:pt>
                <c:pt idx="34">
                  <c:v>6.6999999999999726E-2</c:v>
                </c:pt>
                <c:pt idx="35">
                  <c:v>5.2999999999999936E-2</c:v>
                </c:pt>
                <c:pt idx="36">
                  <c:v>3.8999999999999702E-2</c:v>
                </c:pt>
                <c:pt idx="37">
                  <c:v>2.9999999999999805E-2</c:v>
                </c:pt>
                <c:pt idx="38">
                  <c:v>1.399999999999979E-2</c:v>
                </c:pt>
                <c:pt idx="39">
                  <c:v>3.0000000000001137E-3</c:v>
                </c:pt>
                <c:pt idx="40">
                  <c:v>-1.2000000000000011E-2</c:v>
                </c:pt>
                <c:pt idx="41">
                  <c:v>-3.0000000000000249E-2</c:v>
                </c:pt>
                <c:pt idx="42">
                  <c:v>-4.4999999999999929E-2</c:v>
                </c:pt>
                <c:pt idx="43">
                  <c:v>-6.0000000000000053E-2</c:v>
                </c:pt>
                <c:pt idx="44">
                  <c:v>-8.0000000000000071E-2</c:v>
                </c:pt>
                <c:pt idx="45">
                  <c:v>-0.10000000000000009</c:v>
                </c:pt>
                <c:pt idx="46">
                  <c:v>-0.12000000000000011</c:v>
                </c:pt>
                <c:pt idx="47">
                  <c:v>-0.14000000000000012</c:v>
                </c:pt>
                <c:pt idx="48">
                  <c:v>-0.15100000000000025</c:v>
                </c:pt>
                <c:pt idx="49">
                  <c:v>-0.16999999999999993</c:v>
                </c:pt>
              </c:numCache>
            </c:numRef>
          </c:yVal>
          <c:smooth val="0"/>
          <c:extLst>
            <c:ext xmlns:c16="http://schemas.microsoft.com/office/drawing/2014/chart" uri="{C3380CC4-5D6E-409C-BE32-E72D297353CC}">
              <c16:uniqueId val="{00000000-5E01-4309-A4EB-EC36A396C8B4}"/>
            </c:ext>
          </c:extLst>
        </c:ser>
        <c:dLbls>
          <c:showLegendKey val="0"/>
          <c:showVal val="0"/>
          <c:showCatName val="0"/>
          <c:showSerName val="0"/>
          <c:showPercent val="0"/>
          <c:showBubbleSize val="0"/>
        </c:dLbls>
        <c:axId val="499128120"/>
        <c:axId val="499128512"/>
      </c:scatterChart>
      <c:valAx>
        <c:axId val="499128120"/>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8512"/>
        <c:crossesAt val="-1"/>
        <c:crossBetween val="midCat"/>
        <c:majorUnit val="5"/>
      </c:valAx>
      <c:valAx>
        <c:axId val="49912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8120"/>
        <c:crosses val="autoZero"/>
        <c:crossBetween val="midCat"/>
      </c:valAx>
      <c:spPr>
        <a:noFill/>
        <a:ln w="19050">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12MBU-A</a:t>
            </a:r>
          </a:p>
          <a:p>
            <a:pPr>
              <a:defRPr/>
            </a:pPr>
            <a:r>
              <a:rPr lang="en-US"/>
              <a:t>12MBU-B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39311715850981"/>
          <c:y val="0.16503020879563945"/>
          <c:w val="0.79501331205599446"/>
          <c:h val="0.69493774816609466"/>
        </c:manualLayout>
      </c:layout>
      <c:scatterChart>
        <c:scatterStyle val="lineMarker"/>
        <c:varyColors val="0"/>
        <c:ser>
          <c:idx val="1"/>
          <c:order val="0"/>
          <c:tx>
            <c:v>MBU-A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[4]Sheet1!$B$3:$B$81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[4]Sheet1!$F$3:$F$81</c:f>
              <c:numCache>
                <c:formatCode>General</c:formatCode>
                <c:ptCount val="79"/>
                <c:pt idx="0">
                  <c:v>0</c:v>
                </c:pt>
                <c:pt idx="1">
                  <c:v>-1.1000000000000001E-2</c:v>
                </c:pt>
                <c:pt idx="2">
                  <c:v>-2.1000000000000001E-2</c:v>
                </c:pt>
                <c:pt idx="3">
                  <c:v>-3.1E-2</c:v>
                </c:pt>
                <c:pt idx="4">
                  <c:v>-0.04</c:v>
                </c:pt>
                <c:pt idx="5">
                  <c:v>-4.8000000000000001E-2</c:v>
                </c:pt>
                <c:pt idx="6">
                  <c:v>-0.05</c:v>
                </c:pt>
                <c:pt idx="7">
                  <c:v>-4.8999999999999995E-2</c:v>
                </c:pt>
                <c:pt idx="8">
                  <c:v>-3.1E-2</c:v>
                </c:pt>
                <c:pt idx="9">
                  <c:v>-0.04</c:v>
                </c:pt>
                <c:pt idx="10">
                  <c:v>-0.05</c:v>
                </c:pt>
                <c:pt idx="11">
                  <c:v>-5.8999999999999997E-2</c:v>
                </c:pt>
                <c:pt idx="12">
                  <c:v>-6.6000000000000003E-2</c:v>
                </c:pt>
                <c:pt idx="13">
                  <c:v>-7.9000000000000001E-2</c:v>
                </c:pt>
                <c:pt idx="14">
                  <c:v>-8.900000000000001E-2</c:v>
                </c:pt>
                <c:pt idx="15">
                  <c:v>-9.6000000000000002E-2</c:v>
                </c:pt>
                <c:pt idx="16">
                  <c:v>-0.10400000000000001</c:v>
                </c:pt>
                <c:pt idx="17">
                  <c:v>-0.11199999999999999</c:v>
                </c:pt>
                <c:pt idx="18">
                  <c:v>-0.12299999999999998</c:v>
                </c:pt>
                <c:pt idx="19">
                  <c:v>-0.13500000000000001</c:v>
                </c:pt>
                <c:pt idx="20">
                  <c:v>-0.14400000000000002</c:v>
                </c:pt>
                <c:pt idx="21">
                  <c:v>-0.151</c:v>
                </c:pt>
                <c:pt idx="22">
                  <c:v>-0.16200000000000003</c:v>
                </c:pt>
                <c:pt idx="23">
                  <c:v>-0.17400000000000002</c:v>
                </c:pt>
                <c:pt idx="24">
                  <c:v>-0.18100000000000002</c:v>
                </c:pt>
                <c:pt idx="25">
                  <c:v>-0.191</c:v>
                </c:pt>
                <c:pt idx="26">
                  <c:v>-0.19500000000000001</c:v>
                </c:pt>
                <c:pt idx="27">
                  <c:v>-0.2</c:v>
                </c:pt>
                <c:pt idx="28">
                  <c:v>-0.20600000000000002</c:v>
                </c:pt>
                <c:pt idx="29">
                  <c:v>-0.21200000000000002</c:v>
                </c:pt>
                <c:pt idx="30">
                  <c:v>-0.22200000000000003</c:v>
                </c:pt>
                <c:pt idx="31">
                  <c:v>-0.22500000000000001</c:v>
                </c:pt>
                <c:pt idx="32">
                  <c:v>-0.22600000000000001</c:v>
                </c:pt>
                <c:pt idx="33">
                  <c:v>-0.22600000000000001</c:v>
                </c:pt>
                <c:pt idx="34">
                  <c:v>-0.22400000000000003</c:v>
                </c:pt>
                <c:pt idx="35">
                  <c:v>-0.21600000000000003</c:v>
                </c:pt>
                <c:pt idx="36">
                  <c:v>-0.21600000000000003</c:v>
                </c:pt>
                <c:pt idx="37">
                  <c:v>-0.21700000000000003</c:v>
                </c:pt>
                <c:pt idx="38">
                  <c:v>-0.18900000000000003</c:v>
                </c:pt>
                <c:pt idx="39">
                  <c:v>-0.18700000000000003</c:v>
                </c:pt>
                <c:pt idx="40">
                  <c:v>-0.12299999999999998</c:v>
                </c:pt>
                <c:pt idx="41">
                  <c:v>-0.11699999999999999</c:v>
                </c:pt>
                <c:pt idx="42">
                  <c:v>-0.111</c:v>
                </c:pt>
                <c:pt idx="43">
                  <c:v>-9.9000000000000005E-2</c:v>
                </c:pt>
                <c:pt idx="44">
                  <c:v>-0.10199999999999999</c:v>
                </c:pt>
                <c:pt idx="45">
                  <c:v>-0.109</c:v>
                </c:pt>
                <c:pt idx="46">
                  <c:v>-0.115</c:v>
                </c:pt>
                <c:pt idx="47">
                  <c:v>-0.125</c:v>
                </c:pt>
                <c:pt idx="48">
                  <c:v>-0.128</c:v>
                </c:pt>
                <c:pt idx="49">
                  <c:v>-0.13500000000000001</c:v>
                </c:pt>
                <c:pt idx="50">
                  <c:v>-0.14000000000000001</c:v>
                </c:pt>
                <c:pt idx="51">
                  <c:v>-0.13299999999999998</c:v>
                </c:pt>
                <c:pt idx="52">
                  <c:v>-0.13100000000000001</c:v>
                </c:pt>
                <c:pt idx="53">
                  <c:v>-0.126</c:v>
                </c:pt>
                <c:pt idx="54">
                  <c:v>-0.114</c:v>
                </c:pt>
                <c:pt idx="55">
                  <c:v>-0.111</c:v>
                </c:pt>
                <c:pt idx="56">
                  <c:v>-0.109</c:v>
                </c:pt>
                <c:pt idx="57">
                  <c:v>-0.10799999999999998</c:v>
                </c:pt>
                <c:pt idx="58">
                  <c:v>-0.11799999999999999</c:v>
                </c:pt>
                <c:pt idx="59">
                  <c:v>-0.11299999999999999</c:v>
                </c:pt>
                <c:pt idx="60">
                  <c:v>-0.10400000000000001</c:v>
                </c:pt>
                <c:pt idx="61">
                  <c:v>-0.10299999999999999</c:v>
                </c:pt>
                <c:pt idx="62">
                  <c:v>-0.109</c:v>
                </c:pt>
                <c:pt idx="63">
                  <c:v>-0.114</c:v>
                </c:pt>
                <c:pt idx="64">
                  <c:v>-0.10299999999999999</c:v>
                </c:pt>
                <c:pt idx="65">
                  <c:v>-0.105</c:v>
                </c:pt>
                <c:pt idx="66">
                  <c:v>-0.106</c:v>
                </c:pt>
                <c:pt idx="67">
                  <c:v>-0.109</c:v>
                </c:pt>
                <c:pt idx="68">
                  <c:v>-0.111</c:v>
                </c:pt>
                <c:pt idx="69">
                  <c:v>-0.121</c:v>
                </c:pt>
                <c:pt idx="70">
                  <c:v>-0.121</c:v>
                </c:pt>
                <c:pt idx="71">
                  <c:v>-9.0999999999999998E-2</c:v>
                </c:pt>
                <c:pt idx="72">
                  <c:v>-0.106</c:v>
                </c:pt>
                <c:pt idx="73">
                  <c:v>-0.11599999999999999</c:v>
                </c:pt>
                <c:pt idx="74">
                  <c:v>-0.124</c:v>
                </c:pt>
                <c:pt idx="75">
                  <c:v>-0.13299999999999998</c:v>
                </c:pt>
                <c:pt idx="76">
                  <c:v>-0.13900000000000001</c:v>
                </c:pt>
                <c:pt idx="77">
                  <c:v>-0.151</c:v>
                </c:pt>
                <c:pt idx="78">
                  <c:v>-0.156</c:v>
                </c:pt>
              </c:numCache>
            </c:numRef>
          </c:yVal>
          <c:smooth val="0"/>
          <c:extLst>
            <c:ext xmlns:c16="http://schemas.microsoft.com/office/drawing/2014/chart" uri="{C3380CC4-5D6E-409C-BE32-E72D297353CC}">
              <c16:uniqueId val="{00000000-84D5-4319-ADEA-13A580CC09F1}"/>
            </c:ext>
          </c:extLst>
        </c:ser>
        <c:ser>
          <c:idx val="0"/>
          <c:order val="2"/>
          <c:tx>
            <c:v>12MBU-B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[5]Sheet1!$A$3:$A$81</c:f>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f>[5]Sheet1!$D$3:$D$81</c:f>
              <c:numCache>
                <c:formatCode>General</c:formatCode>
                <c:ptCount val="79"/>
                <c:pt idx="0">
                  <c:v>0</c:v>
                </c:pt>
                <c:pt idx="1">
                  <c:v>-7.0000000000000062E-3</c:v>
                </c:pt>
                <c:pt idx="2">
                  <c:v>-1.2000000000000011E-2</c:v>
                </c:pt>
                <c:pt idx="3">
                  <c:v>-1.8000000000000002E-2</c:v>
                </c:pt>
                <c:pt idx="4">
                  <c:v>-2.6999999999999996E-2</c:v>
                </c:pt>
                <c:pt idx="5">
                  <c:v>-3.3000000000000015E-2</c:v>
                </c:pt>
                <c:pt idx="6">
                  <c:v>-4.300000000000001E-2</c:v>
                </c:pt>
                <c:pt idx="7">
                  <c:v>-0.05</c:v>
                </c:pt>
                <c:pt idx="8">
                  <c:v>-5.4000000000000006E-2</c:v>
                </c:pt>
                <c:pt idx="9">
                  <c:v>-6.5000000000000002E-2</c:v>
                </c:pt>
                <c:pt idx="10">
                  <c:v>-6.9000000000000006E-2</c:v>
                </c:pt>
                <c:pt idx="11">
                  <c:v>-7.8000000000000014E-2</c:v>
                </c:pt>
                <c:pt idx="12">
                  <c:v>-8.5999999999999993E-2</c:v>
                </c:pt>
                <c:pt idx="13">
                  <c:v>-7.6000000000000012E-2</c:v>
                </c:pt>
                <c:pt idx="14">
                  <c:v>-8.8000000000000023E-2</c:v>
                </c:pt>
                <c:pt idx="15">
                  <c:v>-9.6000000000000002E-2</c:v>
                </c:pt>
                <c:pt idx="16">
                  <c:v>-0.10800000000000001</c:v>
                </c:pt>
                <c:pt idx="17">
                  <c:v>-0.11800000000000002</c:v>
                </c:pt>
                <c:pt idx="18">
                  <c:v>-0.13</c:v>
                </c:pt>
                <c:pt idx="19">
                  <c:v>-0.152</c:v>
                </c:pt>
                <c:pt idx="20">
                  <c:v>-0.16</c:v>
                </c:pt>
                <c:pt idx="21">
                  <c:v>-0.17199999999999999</c:v>
                </c:pt>
                <c:pt idx="22">
                  <c:v>-0.18</c:v>
                </c:pt>
                <c:pt idx="23">
                  <c:v>-0.183</c:v>
                </c:pt>
                <c:pt idx="24">
                  <c:v>-0.192</c:v>
                </c:pt>
                <c:pt idx="25">
                  <c:v>-0.20500000000000002</c:v>
                </c:pt>
                <c:pt idx="26">
                  <c:v>-0.21500000000000002</c:v>
                </c:pt>
                <c:pt idx="27">
                  <c:v>-0.22699999999999998</c:v>
                </c:pt>
                <c:pt idx="28">
                  <c:v>-0.17699999999999999</c:v>
                </c:pt>
                <c:pt idx="29">
                  <c:v>-0.18</c:v>
                </c:pt>
                <c:pt idx="30">
                  <c:v>-0.19600000000000001</c:v>
                </c:pt>
                <c:pt idx="31">
                  <c:v>-0.21399999999999997</c:v>
                </c:pt>
                <c:pt idx="32">
                  <c:v>-0.22100000000000003</c:v>
                </c:pt>
                <c:pt idx="33">
                  <c:v>-0.23199999999999998</c:v>
                </c:pt>
                <c:pt idx="34">
                  <c:v>-0.23799999999999999</c:v>
                </c:pt>
                <c:pt idx="35">
                  <c:v>-0.245</c:v>
                </c:pt>
                <c:pt idx="36">
                  <c:v>-0.245</c:v>
                </c:pt>
                <c:pt idx="37">
                  <c:v>-0.2</c:v>
                </c:pt>
                <c:pt idx="38">
                  <c:v>-0.19500000000000001</c:v>
                </c:pt>
                <c:pt idx="39">
                  <c:v>-0.19</c:v>
                </c:pt>
                <c:pt idx="40">
                  <c:v>-0.183</c:v>
                </c:pt>
                <c:pt idx="41">
                  <c:v>-0.152</c:v>
                </c:pt>
                <c:pt idx="42">
                  <c:v>-0.10300000000000001</c:v>
                </c:pt>
                <c:pt idx="43">
                  <c:v>-9.5000000000000001E-2</c:v>
                </c:pt>
                <c:pt idx="44">
                  <c:v>-9.8000000000000004E-2</c:v>
                </c:pt>
                <c:pt idx="45">
                  <c:v>-9.8000000000000004E-2</c:v>
                </c:pt>
                <c:pt idx="46">
                  <c:v>-0.11000000000000001</c:v>
                </c:pt>
                <c:pt idx="47">
                  <c:v>-0.11199999999999999</c:v>
                </c:pt>
                <c:pt idx="48">
                  <c:v>-0.122</c:v>
                </c:pt>
                <c:pt idx="49">
                  <c:v>-0.14000000000000001</c:v>
                </c:pt>
                <c:pt idx="50">
                  <c:v>-0.14899999999999999</c:v>
                </c:pt>
                <c:pt idx="51">
                  <c:v>-0.155</c:v>
                </c:pt>
                <c:pt idx="52">
                  <c:v>-0.16500000000000001</c:v>
                </c:pt>
                <c:pt idx="53">
                  <c:v>-0.16600000000000001</c:v>
                </c:pt>
                <c:pt idx="54">
                  <c:v>-0.16699999999999998</c:v>
                </c:pt>
                <c:pt idx="55">
                  <c:v>-0.16899999999999998</c:v>
                </c:pt>
                <c:pt idx="56">
                  <c:v>-0.127</c:v>
                </c:pt>
                <c:pt idx="57">
                  <c:v>-0.125</c:v>
                </c:pt>
                <c:pt idx="58">
                  <c:v>-0.12100000000000002</c:v>
                </c:pt>
                <c:pt idx="59">
                  <c:v>-0.122</c:v>
                </c:pt>
                <c:pt idx="60">
                  <c:v>-0.13399999999999998</c:v>
                </c:pt>
                <c:pt idx="61">
                  <c:v>-0.13500000000000001</c:v>
                </c:pt>
                <c:pt idx="62">
                  <c:v>-0.14000000000000001</c:v>
                </c:pt>
                <c:pt idx="63">
                  <c:v>-0.14899999999999999</c:v>
                </c:pt>
                <c:pt idx="64">
                  <c:v>-0.16</c:v>
                </c:pt>
                <c:pt idx="65">
                  <c:v>-0.189</c:v>
                </c:pt>
                <c:pt idx="66">
                  <c:v>-0.19500000000000001</c:v>
                </c:pt>
                <c:pt idx="67">
                  <c:v>-0.182</c:v>
                </c:pt>
                <c:pt idx="68">
                  <c:v>-0.18</c:v>
                </c:pt>
                <c:pt idx="69">
                  <c:v>-0.18</c:v>
                </c:pt>
                <c:pt idx="70">
                  <c:v>-0.183</c:v>
                </c:pt>
                <c:pt idx="71">
                  <c:v>-0.18</c:v>
                </c:pt>
                <c:pt idx="72">
                  <c:v>-0.14499999999999999</c:v>
                </c:pt>
                <c:pt idx="73">
                  <c:v>-0.12600000000000003</c:v>
                </c:pt>
                <c:pt idx="74">
                  <c:v>-0.12600000000000003</c:v>
                </c:pt>
                <c:pt idx="75">
                  <c:v>-0.11800000000000002</c:v>
                </c:pt>
                <c:pt idx="76">
                  <c:v>-0.11399999999999999</c:v>
                </c:pt>
                <c:pt idx="77">
                  <c:v>-0.11499999999999999</c:v>
                </c:pt>
                <c:pt idx="78">
                  <c:v>-0.12</c:v>
                </c:pt>
              </c:numCache>
            </c:numRef>
          </c:yVal>
          <c:smooth val="0"/>
          <c:extLst>
            <c:ext xmlns:c16="http://schemas.microsoft.com/office/drawing/2014/chart" uri="{C3380CC4-5D6E-409C-BE32-E72D297353CC}">
              <c16:uniqueId val="{00000001-84D5-4319-ADEA-13A580CC09F1}"/>
            </c:ext>
          </c:extLst>
        </c:ser>
        <c:dLbls>
          <c:showLegendKey val="0"/>
          <c:showVal val="0"/>
          <c:showCatName val="0"/>
          <c:showSerName val="0"/>
          <c:showPercent val="0"/>
          <c:showBubbleSize val="0"/>
        </c:dLbls>
        <c:axId val="499129296"/>
        <c:axId val="499129688"/>
        <c:extLst>
          <c:ext xmlns:c15="http://schemas.microsoft.com/office/drawing/2012/chart" uri="{02D57815-91ED-43cb-92C2-25804820EDAC}">
            <c15:filteredScatterSeries>
              <c15:ser>
                <c:idx val="2"/>
                <c:order val="1"/>
                <c:tx>
                  <c:v>12MBU-B</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[5]Sheet1!$A$3:$A$81</c15:sqref>
                        </c15:formulaRef>
                      </c:ext>
                    </c:extLst>
                    <c:numCache>
                      <c:formatCode>General</c:formatCode>
                      <c:ptCount val="79"/>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numCache>
                  </c:numRef>
                </c:xVal>
                <c:yVal>
                  <c:numRef>
                    <c:extLst>
                      <c:ext uri="{02D57815-91ED-43cb-92C2-25804820EDAC}">
                        <c15:formulaRef>
                          <c15:sqref>[5]Sheet1!$B$3:$B$81</c15:sqref>
                        </c15:formulaRef>
                      </c:ext>
                    </c:extLst>
                    <c:numCache>
                      <c:formatCode>General</c:formatCode>
                      <c:ptCount val="79"/>
                      <c:pt idx="0">
                        <c:v>6</c:v>
                      </c:pt>
                      <c:pt idx="1">
                        <c:v>6.7</c:v>
                      </c:pt>
                      <c:pt idx="2">
                        <c:v>7.2</c:v>
                      </c:pt>
                      <c:pt idx="3">
                        <c:v>7.8</c:v>
                      </c:pt>
                      <c:pt idx="4">
                        <c:v>8.6999999999999993</c:v>
                      </c:pt>
                      <c:pt idx="5">
                        <c:v>9.3000000000000007</c:v>
                      </c:pt>
                      <c:pt idx="6">
                        <c:v>10.3</c:v>
                      </c:pt>
                      <c:pt idx="7">
                        <c:v>11</c:v>
                      </c:pt>
                      <c:pt idx="8">
                        <c:v>11.4</c:v>
                      </c:pt>
                      <c:pt idx="9">
                        <c:v>12.5</c:v>
                      </c:pt>
                      <c:pt idx="10">
                        <c:v>12.9</c:v>
                      </c:pt>
                      <c:pt idx="11">
                        <c:v>13.8</c:v>
                      </c:pt>
                      <c:pt idx="12">
                        <c:v>14.6</c:v>
                      </c:pt>
                      <c:pt idx="13">
                        <c:v>13.6</c:v>
                      </c:pt>
                      <c:pt idx="14">
                        <c:v>14.8</c:v>
                      </c:pt>
                      <c:pt idx="15">
                        <c:v>15.6</c:v>
                      </c:pt>
                      <c:pt idx="16">
                        <c:v>16.8</c:v>
                      </c:pt>
                      <c:pt idx="17">
                        <c:v>17.8</c:v>
                      </c:pt>
                      <c:pt idx="18">
                        <c:v>19</c:v>
                      </c:pt>
                      <c:pt idx="19">
                        <c:v>21.2</c:v>
                      </c:pt>
                      <c:pt idx="20">
                        <c:v>22</c:v>
                      </c:pt>
                      <c:pt idx="21">
                        <c:v>23.2</c:v>
                      </c:pt>
                      <c:pt idx="22">
                        <c:v>24</c:v>
                      </c:pt>
                      <c:pt idx="23">
                        <c:v>24.3</c:v>
                      </c:pt>
                      <c:pt idx="24">
                        <c:v>25.2</c:v>
                      </c:pt>
                      <c:pt idx="25">
                        <c:v>26.5</c:v>
                      </c:pt>
                      <c:pt idx="26">
                        <c:v>27.5</c:v>
                      </c:pt>
                      <c:pt idx="27">
                        <c:v>28.7</c:v>
                      </c:pt>
                      <c:pt idx="28">
                        <c:v>23.7</c:v>
                      </c:pt>
                      <c:pt idx="29">
                        <c:v>24</c:v>
                      </c:pt>
                      <c:pt idx="30">
                        <c:v>25.6</c:v>
                      </c:pt>
                      <c:pt idx="31">
                        <c:v>27.4</c:v>
                      </c:pt>
                      <c:pt idx="32">
                        <c:v>28.1</c:v>
                      </c:pt>
                      <c:pt idx="33">
                        <c:v>29.2</c:v>
                      </c:pt>
                      <c:pt idx="34">
                        <c:v>29.8</c:v>
                      </c:pt>
                      <c:pt idx="35">
                        <c:v>30.5</c:v>
                      </c:pt>
                      <c:pt idx="36">
                        <c:v>30.5</c:v>
                      </c:pt>
                      <c:pt idx="37">
                        <c:v>26</c:v>
                      </c:pt>
                      <c:pt idx="38">
                        <c:v>25.5</c:v>
                      </c:pt>
                      <c:pt idx="39">
                        <c:v>25</c:v>
                      </c:pt>
                      <c:pt idx="40">
                        <c:v>24.3</c:v>
                      </c:pt>
                      <c:pt idx="41">
                        <c:v>21.2</c:v>
                      </c:pt>
                      <c:pt idx="42">
                        <c:v>16.3</c:v>
                      </c:pt>
                      <c:pt idx="43">
                        <c:v>15.5</c:v>
                      </c:pt>
                      <c:pt idx="44">
                        <c:v>15.8</c:v>
                      </c:pt>
                      <c:pt idx="45">
                        <c:v>15.8</c:v>
                      </c:pt>
                      <c:pt idx="46">
                        <c:v>17</c:v>
                      </c:pt>
                      <c:pt idx="47">
                        <c:v>17.2</c:v>
                      </c:pt>
                      <c:pt idx="48">
                        <c:v>18.2</c:v>
                      </c:pt>
                      <c:pt idx="49">
                        <c:v>20</c:v>
                      </c:pt>
                      <c:pt idx="50">
                        <c:v>20.9</c:v>
                      </c:pt>
                      <c:pt idx="51">
                        <c:v>21.5</c:v>
                      </c:pt>
                      <c:pt idx="52">
                        <c:v>22.5</c:v>
                      </c:pt>
                      <c:pt idx="53">
                        <c:v>22.6</c:v>
                      </c:pt>
                      <c:pt idx="54">
                        <c:v>22.7</c:v>
                      </c:pt>
                      <c:pt idx="55">
                        <c:v>22.9</c:v>
                      </c:pt>
                      <c:pt idx="56">
                        <c:v>18.7</c:v>
                      </c:pt>
                      <c:pt idx="57">
                        <c:v>18.5</c:v>
                      </c:pt>
                      <c:pt idx="58">
                        <c:v>18.100000000000001</c:v>
                      </c:pt>
                      <c:pt idx="59">
                        <c:v>18.2</c:v>
                      </c:pt>
                      <c:pt idx="60">
                        <c:v>19.399999999999999</c:v>
                      </c:pt>
                      <c:pt idx="61">
                        <c:v>19.5</c:v>
                      </c:pt>
                      <c:pt idx="62">
                        <c:v>20</c:v>
                      </c:pt>
                      <c:pt idx="63">
                        <c:v>20.9</c:v>
                      </c:pt>
                      <c:pt idx="64">
                        <c:v>22</c:v>
                      </c:pt>
                      <c:pt idx="65">
                        <c:v>24.9</c:v>
                      </c:pt>
                      <c:pt idx="66">
                        <c:v>25.5</c:v>
                      </c:pt>
                      <c:pt idx="67">
                        <c:v>24.2</c:v>
                      </c:pt>
                      <c:pt idx="68">
                        <c:v>24</c:v>
                      </c:pt>
                      <c:pt idx="69">
                        <c:v>24</c:v>
                      </c:pt>
                      <c:pt idx="70">
                        <c:v>24.3</c:v>
                      </c:pt>
                      <c:pt idx="71">
                        <c:v>24</c:v>
                      </c:pt>
                      <c:pt idx="72">
                        <c:v>20.5</c:v>
                      </c:pt>
                      <c:pt idx="73">
                        <c:v>18.600000000000001</c:v>
                      </c:pt>
                      <c:pt idx="74">
                        <c:v>18.600000000000001</c:v>
                      </c:pt>
                      <c:pt idx="75">
                        <c:v>17.8</c:v>
                      </c:pt>
                      <c:pt idx="76">
                        <c:v>17.399999999999999</c:v>
                      </c:pt>
                      <c:pt idx="77">
                        <c:v>17.5</c:v>
                      </c:pt>
                      <c:pt idx="78">
                        <c:v>18</c:v>
                      </c:pt>
                    </c:numCache>
                  </c:numRef>
                </c:yVal>
                <c:smooth val="0"/>
                <c:extLst>
                  <c:ext xmlns:c16="http://schemas.microsoft.com/office/drawing/2014/chart" uri="{C3380CC4-5D6E-409C-BE32-E72D297353CC}">
                    <c16:uniqueId val="{00000002-84D5-4319-ADEA-13A580CC09F1}"/>
                  </c:ext>
                </c:extLst>
              </c15:ser>
            </c15:filteredScatterSeries>
          </c:ext>
        </c:extLst>
      </c:scatterChart>
      <c:valAx>
        <c:axId val="499129296"/>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9688"/>
        <c:crossesAt val="-1"/>
        <c:crossBetween val="midCat"/>
        <c:majorUnit val="5"/>
        <c:minorUnit val="1"/>
      </c:valAx>
      <c:valAx>
        <c:axId val="499129688"/>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29296"/>
        <c:crosses val="autoZero"/>
        <c:crossBetween val="midCat"/>
      </c:valAx>
      <c:spPr>
        <a:noFill/>
        <a:ln>
          <a:noFill/>
        </a:ln>
        <a:effectLst/>
      </c:spPr>
    </c:plotArea>
    <c:legend>
      <c:legendPos val="l"/>
      <c:layout>
        <c:manualLayout>
          <c:xMode val="edge"/>
          <c:yMode val="edge"/>
          <c:x val="0.15592468458247244"/>
          <c:y val="0.27009926643784915"/>
          <c:w val="0.11541119345585102"/>
          <c:h val="0.1088278337312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12SSEG-A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Inner upgrowth</c:v>
          </c:tx>
          <c:spPr>
            <a:ln w="19050" cap="rnd">
              <a:solidFill>
                <a:schemeClr val="accent4"/>
              </a:solidFill>
              <a:round/>
            </a:ln>
            <a:effectLst/>
          </c:spPr>
          <c:marker>
            <c:symbol val="circle"/>
            <c:size val="5"/>
            <c:spPr>
              <a:solidFill>
                <a:schemeClr val="accent3"/>
              </a:solidFill>
              <a:ln w="9525">
                <a:solidFill>
                  <a:schemeClr val="accent3"/>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0-6FBF-4161-BA95-F900F7FED79E}"/>
            </c:ext>
          </c:extLst>
        </c:ser>
        <c:ser>
          <c:idx val="3"/>
          <c:order val="1"/>
          <c:tx>
            <c:v>Outer Upgrowth to 2012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1-6FBF-4161-BA95-F900F7FED79E}"/>
            </c:ext>
          </c:extLst>
        </c:ser>
        <c:ser>
          <c:idx val="0"/>
          <c:order val="2"/>
          <c:tx>
            <c:v>Inner upgrowth</c:v>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2-6FBF-4161-BA95-F900F7FED79E}"/>
            </c:ext>
          </c:extLst>
        </c:ser>
        <c:ser>
          <c:idx val="1"/>
          <c:order val="3"/>
          <c:tx>
            <c:v>Outer Upgrowth to 2012</c:v>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3-6FBF-4161-BA95-F900F7FED79E}"/>
            </c:ext>
          </c:extLst>
        </c:ser>
        <c:dLbls>
          <c:showLegendKey val="0"/>
          <c:showVal val="0"/>
          <c:showCatName val="0"/>
          <c:showSerName val="0"/>
          <c:showPercent val="0"/>
          <c:showBubbleSize val="0"/>
        </c:dLbls>
        <c:axId val="499130472"/>
        <c:axId val="499130864"/>
      </c:scatterChart>
      <c:valAx>
        <c:axId val="499130472"/>
        <c:scaling>
          <c:orientation val="minMax"/>
          <c:max val="2014"/>
          <c:min val="17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30864"/>
        <c:crossesAt val="-1"/>
        <c:crossBetween val="midCat"/>
        <c:majorUnit val="4"/>
        <c:minorUnit val="1"/>
      </c:valAx>
      <c:valAx>
        <c:axId val="499130864"/>
        <c:scaling>
          <c:orientation val="minMax"/>
          <c:max val="0.60000000000000009"/>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30472"/>
        <c:crosses val="autoZero"/>
        <c:crossBetween val="midCat"/>
        <c:majorUnit val="0.1"/>
        <c:minorUnit val="5.000000000000001E-2"/>
      </c:valAx>
      <c:spPr>
        <a:noFill/>
        <a:ln>
          <a:noFill/>
        </a:ln>
        <a:effectLst/>
      </c:spPr>
    </c:plotArea>
    <c:legend>
      <c:legendPos val="b"/>
      <c:layout>
        <c:manualLayout>
          <c:xMode val="edge"/>
          <c:yMode val="edge"/>
          <c:x val="0.68534621070455359"/>
          <c:y val="0.12807176522712915"/>
          <c:w val="0.284448520368075"/>
          <c:h val="4.67292939300802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12SPL-A</a:t>
            </a:r>
          </a:p>
        </c:rich>
      </c:tx>
      <c:layout>
        <c:manualLayout>
          <c:xMode val="edge"/>
          <c:yMode val="edge"/>
          <c:x val="0.40995602998078856"/>
          <c:y val="2.582827146606673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3517643864003381E-2"/>
          <c:y val="0.12501344474797796"/>
          <c:w val="0.87545141752540023"/>
          <c:h val="0.60996561144142702"/>
        </c:manualLayout>
      </c:layout>
      <c:scatterChart>
        <c:scatterStyle val="lineMarker"/>
        <c:varyColors val="0"/>
        <c:ser>
          <c:idx val="0"/>
          <c:order val="0"/>
          <c:spPr>
            <a:ln w="19050" cap="rnd">
              <a:solidFill>
                <a:schemeClr val="accent2"/>
              </a:solidFill>
              <a:round/>
            </a:ln>
            <a:effectLst/>
          </c:spPr>
          <c:marker>
            <c:symbol val="circle"/>
            <c:size val="6"/>
            <c:spPr>
              <a:solidFill>
                <a:schemeClr val="accent2"/>
              </a:solidFill>
              <a:ln w="9525">
                <a:solidFill>
                  <a:schemeClr val="accent2"/>
                </a:solidFill>
              </a:ln>
              <a:effectLst/>
            </c:spPr>
          </c:marker>
          <c:xVal>
            <c:numRef>
              <c:f>[6]Sheet1!$A$2:$A$83</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[6]Sheet1!$D$2:$D$83</c:f>
              <c:numCache>
                <c:formatCode>General</c:formatCode>
                <c:ptCount val="82"/>
                <c:pt idx="0">
                  <c:v>0</c:v>
                </c:pt>
                <c:pt idx="1">
                  <c:v>4.0000000000000565E-3</c:v>
                </c:pt>
                <c:pt idx="2">
                  <c:v>-5.9999999999999429E-3</c:v>
                </c:pt>
                <c:pt idx="3">
                  <c:v>-1.5999999999999945E-2</c:v>
                </c:pt>
                <c:pt idx="4">
                  <c:v>-2.5999999999999943E-2</c:v>
                </c:pt>
                <c:pt idx="5">
                  <c:v>-3.7999999999999971E-2</c:v>
                </c:pt>
                <c:pt idx="6">
                  <c:v>-4.5999999999999944E-2</c:v>
                </c:pt>
                <c:pt idx="7">
                  <c:v>0.6140000000000001</c:v>
                </c:pt>
                <c:pt idx="8">
                  <c:v>0.59400000000000008</c:v>
                </c:pt>
                <c:pt idx="9">
                  <c:v>0.57400000000000007</c:v>
                </c:pt>
                <c:pt idx="10">
                  <c:v>0.55400000000000005</c:v>
                </c:pt>
                <c:pt idx="11">
                  <c:v>0.53400000000000003</c:v>
                </c:pt>
                <c:pt idx="12">
                  <c:v>0.52400000000000002</c:v>
                </c:pt>
                <c:pt idx="13">
                  <c:v>0.49400000000000005</c:v>
                </c:pt>
                <c:pt idx="14">
                  <c:v>0.48900000000000005</c:v>
                </c:pt>
                <c:pt idx="15">
                  <c:v>0.48400000000000004</c:v>
                </c:pt>
                <c:pt idx="16">
                  <c:v>0.47400000000000003</c:v>
                </c:pt>
                <c:pt idx="17">
                  <c:v>0.46900000000000008</c:v>
                </c:pt>
                <c:pt idx="18">
                  <c:v>0.47400000000000003</c:v>
                </c:pt>
                <c:pt idx="19">
                  <c:v>0.46400000000000008</c:v>
                </c:pt>
                <c:pt idx="20">
                  <c:v>0.45400000000000007</c:v>
                </c:pt>
                <c:pt idx="21">
                  <c:v>0.44400000000000006</c:v>
                </c:pt>
                <c:pt idx="22">
                  <c:v>0.43400000000000005</c:v>
                </c:pt>
                <c:pt idx="23">
                  <c:v>0.46400000000000008</c:v>
                </c:pt>
                <c:pt idx="24">
                  <c:v>0.44400000000000006</c:v>
                </c:pt>
                <c:pt idx="25">
                  <c:v>0.43400000000000005</c:v>
                </c:pt>
                <c:pt idx="26">
                  <c:v>0.42900000000000005</c:v>
                </c:pt>
                <c:pt idx="27">
                  <c:v>0.41400000000000003</c:v>
                </c:pt>
                <c:pt idx="28">
                  <c:v>0.41900000000000004</c:v>
                </c:pt>
                <c:pt idx="29">
                  <c:v>0.41400000000000003</c:v>
                </c:pt>
                <c:pt idx="30">
                  <c:v>0.41400000000000003</c:v>
                </c:pt>
                <c:pt idx="31">
                  <c:v>0.41900000000000004</c:v>
                </c:pt>
                <c:pt idx="32">
                  <c:v>0.42400000000000004</c:v>
                </c:pt>
                <c:pt idx="33">
                  <c:v>0.41900000000000004</c:v>
                </c:pt>
                <c:pt idx="34">
                  <c:v>0.42400000000000004</c:v>
                </c:pt>
                <c:pt idx="35">
                  <c:v>0.42800000000000005</c:v>
                </c:pt>
                <c:pt idx="36">
                  <c:v>0.43000000000000005</c:v>
                </c:pt>
                <c:pt idx="37">
                  <c:v>0.43400000000000005</c:v>
                </c:pt>
                <c:pt idx="38">
                  <c:v>0.43700000000000006</c:v>
                </c:pt>
                <c:pt idx="39">
                  <c:v>0.44400000000000006</c:v>
                </c:pt>
                <c:pt idx="40">
                  <c:v>0.44400000000000006</c:v>
                </c:pt>
                <c:pt idx="41">
                  <c:v>0.44900000000000007</c:v>
                </c:pt>
                <c:pt idx="42">
                  <c:v>0.59400000000000008</c:v>
                </c:pt>
                <c:pt idx="43">
                  <c:v>0.57400000000000007</c:v>
                </c:pt>
                <c:pt idx="44">
                  <c:v>0.56400000000000006</c:v>
                </c:pt>
                <c:pt idx="45">
                  <c:v>0.55900000000000005</c:v>
                </c:pt>
                <c:pt idx="46">
                  <c:v>0.55400000000000005</c:v>
                </c:pt>
                <c:pt idx="47">
                  <c:v>0.54400000000000004</c:v>
                </c:pt>
                <c:pt idx="48">
                  <c:v>0.53400000000000003</c:v>
                </c:pt>
                <c:pt idx="49">
                  <c:v>0.52400000000000002</c:v>
                </c:pt>
                <c:pt idx="50">
                  <c:v>0.51400000000000001</c:v>
                </c:pt>
                <c:pt idx="51">
                  <c:v>0.504</c:v>
                </c:pt>
                <c:pt idx="52">
                  <c:v>0.49900000000000005</c:v>
                </c:pt>
                <c:pt idx="53">
                  <c:v>0.52400000000000002</c:v>
                </c:pt>
                <c:pt idx="54">
                  <c:v>0.52900000000000003</c:v>
                </c:pt>
                <c:pt idx="55">
                  <c:v>0.53400000000000003</c:v>
                </c:pt>
                <c:pt idx="56">
                  <c:v>0.53900000000000003</c:v>
                </c:pt>
                <c:pt idx="57">
                  <c:v>0.54900000000000004</c:v>
                </c:pt>
                <c:pt idx="58">
                  <c:v>0.55900000000000005</c:v>
                </c:pt>
                <c:pt idx="59">
                  <c:v>0.63900000000000001</c:v>
                </c:pt>
                <c:pt idx="60">
                  <c:v>0.63400000000000001</c:v>
                </c:pt>
                <c:pt idx="61">
                  <c:v>0.63400000000000001</c:v>
                </c:pt>
                <c:pt idx="62">
                  <c:v>0.63400000000000001</c:v>
                </c:pt>
                <c:pt idx="63">
                  <c:v>0.61900000000000011</c:v>
                </c:pt>
                <c:pt idx="64">
                  <c:v>0.6090000000000001</c:v>
                </c:pt>
                <c:pt idx="65">
                  <c:v>0.59400000000000008</c:v>
                </c:pt>
                <c:pt idx="66">
                  <c:v>0.58400000000000007</c:v>
                </c:pt>
                <c:pt idx="67">
                  <c:v>0.56900000000000006</c:v>
                </c:pt>
                <c:pt idx="68">
                  <c:v>0.56400000000000006</c:v>
                </c:pt>
                <c:pt idx="69">
                  <c:v>0.54900000000000004</c:v>
                </c:pt>
                <c:pt idx="70">
                  <c:v>0.52400000000000002</c:v>
                </c:pt>
                <c:pt idx="71">
                  <c:v>0.51400000000000001</c:v>
                </c:pt>
                <c:pt idx="72">
                  <c:v>0.54400000000000004</c:v>
                </c:pt>
                <c:pt idx="73">
                  <c:v>0.53400000000000003</c:v>
                </c:pt>
                <c:pt idx="74">
                  <c:v>0.52400000000000002</c:v>
                </c:pt>
                <c:pt idx="75">
                  <c:v>0.51400000000000001</c:v>
                </c:pt>
                <c:pt idx="76">
                  <c:v>0.51200000000000001</c:v>
                </c:pt>
                <c:pt idx="77">
                  <c:v>0.51000000000000012</c:v>
                </c:pt>
                <c:pt idx="78">
                  <c:v>0.50800000000000001</c:v>
                </c:pt>
                <c:pt idx="79">
                  <c:v>0.50600000000000012</c:v>
                </c:pt>
                <c:pt idx="80">
                  <c:v>0.504</c:v>
                </c:pt>
                <c:pt idx="81">
                  <c:v>0.49900000000000005</c:v>
                </c:pt>
              </c:numCache>
            </c:numRef>
          </c:yVal>
          <c:smooth val="0"/>
          <c:extLst>
            <c:ext xmlns:c16="http://schemas.microsoft.com/office/drawing/2014/chart" uri="{C3380CC4-5D6E-409C-BE32-E72D297353CC}">
              <c16:uniqueId val="{00000000-9F54-46BE-9E28-5D01F7D6469F}"/>
            </c:ext>
          </c:extLst>
        </c:ser>
        <c:dLbls>
          <c:showLegendKey val="0"/>
          <c:showVal val="0"/>
          <c:showCatName val="0"/>
          <c:showSerName val="0"/>
          <c:showPercent val="0"/>
          <c:showBubbleSize val="0"/>
        </c:dLbls>
        <c:axId val="499131648"/>
        <c:axId val="501003848"/>
      </c:scatterChart>
      <c:valAx>
        <c:axId val="499131648"/>
        <c:scaling>
          <c:orientation val="minMax"/>
          <c:max val="2015"/>
          <c:min val="19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 Yr CE</a:t>
                </a:r>
              </a:p>
            </c:rich>
          </c:tx>
          <c:layout>
            <c:manualLayout>
              <c:xMode val="edge"/>
              <c:yMode val="edge"/>
              <c:x val="0.43033566036204235"/>
              <c:y val="0.8546529540950239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1003848"/>
        <c:crossesAt val="-100"/>
        <c:crossBetween val="midCat"/>
        <c:majorUnit val="10"/>
        <c:minorUnit val="1"/>
      </c:valAx>
      <c:valAx>
        <c:axId val="501003848"/>
        <c:scaling>
          <c:orientation val="minMax"/>
          <c:max val="0.70000000000000007"/>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9131648"/>
        <c:crosses val="autoZero"/>
        <c:crossBetween val="midCat"/>
        <c:majorUnit val="0.1"/>
      </c:valAx>
      <c:spPr>
        <a:solidFill>
          <a:schemeClr val="bg1"/>
        </a:solidFill>
        <a:ln w="15875">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12SP-A</a:t>
            </a:r>
          </a:p>
        </c:rich>
      </c:tx>
      <c:layout>
        <c:manualLayout>
          <c:xMode val="edge"/>
          <c:yMode val="edge"/>
          <c:x val="0.49837661319535681"/>
          <c:y val="5.8184960211746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03594085915139E-2"/>
          <c:y val="0.12051677958241325"/>
          <c:w val="0.85141434205146471"/>
          <c:h val="0.69559387968481434"/>
        </c:manualLayout>
      </c:layout>
      <c:scatterChart>
        <c:scatterStyle val="lineMarker"/>
        <c:varyColors val="0"/>
        <c:ser>
          <c:idx val="0"/>
          <c:order val="0"/>
          <c:spPr>
            <a:ln w="19050" cap="rnd">
              <a:solidFill>
                <a:schemeClr val="accent1"/>
              </a:solidFill>
              <a:round/>
            </a:ln>
            <a:effectLst/>
          </c:spPr>
          <c:marker>
            <c:symbol val="circle"/>
            <c:size val="6"/>
            <c:spPr>
              <a:solidFill>
                <a:schemeClr val="accent1"/>
              </a:solidFill>
              <a:ln w="9525">
                <a:solidFill>
                  <a:schemeClr val="accent1"/>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[7]Sheet1!$D$6:$D$99</c:f>
              <c:numCache>
                <c:formatCode>General</c:formatCode>
                <c:ptCount val="94"/>
                <c:pt idx="0">
                  <c:v>0</c:v>
                </c:pt>
                <c:pt idx="1">
                  <c:v>0.1</c:v>
                </c:pt>
                <c:pt idx="2">
                  <c:v>0.18</c:v>
                </c:pt>
                <c:pt idx="3">
                  <c:v>0.17</c:v>
                </c:pt>
                <c:pt idx="4">
                  <c:v>0.38</c:v>
                </c:pt>
                <c:pt idx="5">
                  <c:v>0.37</c:v>
                </c:pt>
                <c:pt idx="6">
                  <c:v>0.35</c:v>
                </c:pt>
                <c:pt idx="7">
                  <c:v>0.32</c:v>
                </c:pt>
                <c:pt idx="8">
                  <c:v>0.3</c:v>
                </c:pt>
                <c:pt idx="9">
                  <c:v>0.28000000000000003</c:v>
                </c:pt>
                <c:pt idx="10">
                  <c:v>0.27</c:v>
                </c:pt>
                <c:pt idx="11">
                  <c:v>0.26</c:v>
                </c:pt>
                <c:pt idx="12">
                  <c:v>0.25</c:v>
                </c:pt>
                <c:pt idx="13">
                  <c:v>0.23</c:v>
                </c:pt>
                <c:pt idx="14">
                  <c:v>0.22500000000000001</c:v>
                </c:pt>
                <c:pt idx="15">
                  <c:v>0.22</c:v>
                </c:pt>
                <c:pt idx="16">
                  <c:v>0.22</c:v>
                </c:pt>
                <c:pt idx="17">
                  <c:v>0.2</c:v>
                </c:pt>
                <c:pt idx="18">
                  <c:v>0.24</c:v>
                </c:pt>
                <c:pt idx="19">
                  <c:v>0.23499999999999999</c:v>
                </c:pt>
                <c:pt idx="20">
                  <c:v>0.23499999999999999</c:v>
                </c:pt>
                <c:pt idx="21">
                  <c:v>0.23</c:v>
                </c:pt>
                <c:pt idx="22">
                  <c:v>0.215</c:v>
                </c:pt>
                <c:pt idx="23">
                  <c:v>0.2</c:v>
                </c:pt>
                <c:pt idx="24">
                  <c:v>0.19500000000000001</c:v>
                </c:pt>
                <c:pt idx="25">
                  <c:v>0.19</c:v>
                </c:pt>
                <c:pt idx="26">
                  <c:v>0.185</c:v>
                </c:pt>
                <c:pt idx="27">
                  <c:v>0.17499999999999999</c:v>
                </c:pt>
                <c:pt idx="28">
                  <c:v>0.17</c:v>
                </c:pt>
                <c:pt idx="29">
                  <c:v>0.16</c:v>
                </c:pt>
                <c:pt idx="30">
                  <c:v>0.16</c:v>
                </c:pt>
                <c:pt idx="31">
                  <c:v>0.155</c:v>
                </c:pt>
                <c:pt idx="32">
                  <c:v>0.15</c:v>
                </c:pt>
                <c:pt idx="33">
                  <c:v>0.14000000000000001</c:v>
                </c:pt>
                <c:pt idx="34">
                  <c:v>0.13500000000000001</c:v>
                </c:pt>
                <c:pt idx="35">
                  <c:v>0.13500000000000001</c:v>
                </c:pt>
                <c:pt idx="36">
                  <c:v>0.125</c:v>
                </c:pt>
                <c:pt idx="37">
                  <c:v>0.19</c:v>
                </c:pt>
                <c:pt idx="38">
                  <c:v>0.23</c:v>
                </c:pt>
                <c:pt idx="39">
                  <c:v>0.21</c:v>
                </c:pt>
                <c:pt idx="40">
                  <c:v>0.19500000000000001</c:v>
                </c:pt>
                <c:pt idx="41">
                  <c:v>0.19</c:v>
                </c:pt>
                <c:pt idx="42">
                  <c:v>0.18</c:v>
                </c:pt>
                <c:pt idx="43">
                  <c:v>0.17</c:v>
                </c:pt>
                <c:pt idx="44">
                  <c:v>0.15</c:v>
                </c:pt>
                <c:pt idx="45">
                  <c:v>0.14000000000000001</c:v>
                </c:pt>
                <c:pt idx="46">
                  <c:v>0.12</c:v>
                </c:pt>
                <c:pt idx="47">
                  <c:v>0.105</c:v>
                </c:pt>
                <c:pt idx="48">
                  <c:v>7.0000000000000007E-2</c:v>
                </c:pt>
                <c:pt idx="49">
                  <c:v>6.5000000000000002E-2</c:v>
                </c:pt>
                <c:pt idx="50">
                  <c:v>0.06</c:v>
                </c:pt>
                <c:pt idx="51">
                  <c:v>5.5E-2</c:v>
                </c:pt>
                <c:pt idx="52">
                  <c:v>0.05</c:v>
                </c:pt>
                <c:pt idx="53">
                  <c:v>0.04</c:v>
                </c:pt>
                <c:pt idx="54">
                  <c:v>0.03</c:v>
                </c:pt>
                <c:pt idx="55">
                  <c:v>0.13</c:v>
                </c:pt>
                <c:pt idx="56">
                  <c:v>0.14000000000000001</c:v>
                </c:pt>
                <c:pt idx="57">
                  <c:v>0.14499999999999999</c:v>
                </c:pt>
                <c:pt idx="58">
                  <c:v>0.15</c:v>
                </c:pt>
                <c:pt idx="59">
                  <c:v>0.16</c:v>
                </c:pt>
                <c:pt idx="60">
                  <c:v>0.245</c:v>
                </c:pt>
                <c:pt idx="61">
                  <c:v>0.24</c:v>
                </c:pt>
                <c:pt idx="62">
                  <c:v>0.22</c:v>
                </c:pt>
                <c:pt idx="63">
                  <c:v>0.21</c:v>
                </c:pt>
                <c:pt idx="64">
                  <c:v>0.19</c:v>
                </c:pt>
                <c:pt idx="65">
                  <c:v>0.17</c:v>
                </c:pt>
                <c:pt idx="66">
                  <c:v>0.16</c:v>
                </c:pt>
                <c:pt idx="67">
                  <c:v>0.16</c:v>
                </c:pt>
                <c:pt idx="68">
                  <c:v>0.14499999999999999</c:v>
                </c:pt>
                <c:pt idx="69">
                  <c:v>0.12</c:v>
                </c:pt>
                <c:pt idx="70">
                  <c:v>0.11</c:v>
                </c:pt>
                <c:pt idx="71">
                  <c:v>0.09</c:v>
                </c:pt>
                <c:pt idx="72">
                  <c:v>0.08</c:v>
                </c:pt>
                <c:pt idx="73">
                  <c:v>7.0000000000000007E-2</c:v>
                </c:pt>
                <c:pt idx="74">
                  <c:v>0.06</c:v>
                </c:pt>
                <c:pt idx="75">
                  <c:v>0.05</c:v>
                </c:pt>
                <c:pt idx="76">
                  <c:v>0.02</c:v>
                </c:pt>
                <c:pt idx="77">
                  <c:v>0</c:v>
                </c:pt>
                <c:pt idx="78">
                  <c:v>0.1</c:v>
                </c:pt>
                <c:pt idx="79">
                  <c:v>0.16</c:v>
                </c:pt>
                <c:pt idx="80">
                  <c:v>0.14499999999999999</c:v>
                </c:pt>
                <c:pt idx="81">
                  <c:v>0.13</c:v>
                </c:pt>
                <c:pt idx="82">
                  <c:v>0.12</c:v>
                </c:pt>
                <c:pt idx="83">
                  <c:v>0.11</c:v>
                </c:pt>
                <c:pt idx="84">
                  <c:v>0.09</c:v>
                </c:pt>
                <c:pt idx="85">
                  <c:v>0.08</c:v>
                </c:pt>
                <c:pt idx="86">
                  <c:v>7.0000000000000007E-2</c:v>
                </c:pt>
                <c:pt idx="87">
                  <c:v>0.06</c:v>
                </c:pt>
                <c:pt idx="88">
                  <c:v>0.05</c:v>
                </c:pt>
                <c:pt idx="89">
                  <c:v>0.04</c:v>
                </c:pt>
                <c:pt idx="90">
                  <c:v>0.02</c:v>
                </c:pt>
                <c:pt idx="91">
                  <c:v>0</c:v>
                </c:pt>
                <c:pt idx="92">
                  <c:v>-0.02</c:v>
                </c:pt>
                <c:pt idx="93">
                  <c:v>-0.05</c:v>
                </c:pt>
              </c:numCache>
            </c:numRef>
          </c:yVal>
          <c:smooth val="0"/>
          <c:extLst>
            <c:ext xmlns:c16="http://schemas.microsoft.com/office/drawing/2014/chart" uri="{C3380CC4-5D6E-409C-BE32-E72D297353CC}">
              <c16:uniqueId val="{00000000-B97E-4266-81B5-5E39489144D2}"/>
            </c:ext>
          </c:extLst>
        </c:ser>
        <c:dLbls>
          <c:showLegendKey val="0"/>
          <c:showVal val="0"/>
          <c:showCatName val="0"/>
          <c:showSerName val="0"/>
          <c:showPercent val="0"/>
          <c:showBubbleSize val="0"/>
        </c:dLbls>
        <c:axId val="501005416"/>
        <c:axId val="501005808"/>
      </c:scatterChart>
      <c:valAx>
        <c:axId val="501005416"/>
        <c:scaling>
          <c:orientation val="minMax"/>
          <c:max val="2015"/>
          <c:min val="1900"/>
        </c:scaling>
        <c:delete val="0"/>
        <c:axPos val="b"/>
        <c:majorGridlines>
          <c:spPr>
            <a:ln w="9525" cap="flat" cmpd="sng" algn="ctr">
              <a:solidFill>
                <a:schemeClr val="bg2">
                  <a:lumMod val="90000"/>
                </a:schemeClr>
              </a:solidFill>
              <a:round/>
            </a:ln>
            <a:effectLst/>
          </c:spPr>
        </c:majorGridlines>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Approximate Year CE</a:t>
                </a:r>
              </a:p>
            </c:rich>
          </c:tx>
          <c:layout>
            <c:manualLayout>
              <c:xMode val="edge"/>
              <c:yMode val="edge"/>
              <c:x val="0.42088951767602817"/>
              <c:y val="0.907778384699993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1005808"/>
        <c:crossesAt val="-80"/>
        <c:crossBetween val="midCat"/>
        <c:majorUnit val="5"/>
        <c:minorUnit val="1"/>
      </c:valAx>
      <c:valAx>
        <c:axId val="501005808"/>
        <c:scaling>
          <c:orientation val="minMax"/>
          <c:max val="0.70000000000000007"/>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effectLst/>
                  </a:rPr>
                  <a:t>Highest Living Coral Relative Elev. , cm</a:t>
                </a:r>
                <a:endParaRPr lang="en-US" sz="1200" b="1">
                  <a:effectLst/>
                </a:endParaRPr>
              </a:p>
            </c:rich>
          </c:tx>
          <c:layout>
            <c:manualLayout>
              <c:xMode val="edge"/>
              <c:yMode val="edge"/>
              <c:x val="0.9318681451849371"/>
              <c:y val="0.2138662822311296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1005416"/>
        <c:crosses val="autoZero"/>
        <c:crossBetween val="midCat"/>
        <c:majorUnit val="0.1"/>
      </c:valAx>
      <c:spPr>
        <a:solidFill>
          <a:schemeClr val="bg1"/>
        </a:solidFill>
        <a:ln w="15875">
          <a:solidFill>
            <a:schemeClr val="tx1"/>
          </a:solid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12SPL-A vs. 12SP-A Maximum Levels of Living Coral</a:t>
            </a:r>
          </a:p>
        </c:rich>
      </c:tx>
      <c:layout>
        <c:manualLayout>
          <c:xMode val="edge"/>
          <c:yMode val="edge"/>
          <c:x val="0.27360245225522478"/>
          <c:y val="3.053435114503816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36412851980667"/>
          <c:y val="0.12701598845945786"/>
          <c:w val="0.83813091444362231"/>
          <c:h val="0.69827014345809513"/>
        </c:manualLayout>
      </c:layout>
      <c:scatterChart>
        <c:scatterStyle val="lineMarker"/>
        <c:varyColors val="0"/>
        <c:ser>
          <c:idx val="0"/>
          <c:order val="0"/>
          <c:tx>
            <c:v>12SP-A</c:v>
          </c:tx>
          <c:spPr>
            <a:ln w="38100" cap="rnd">
              <a:solidFill>
                <a:schemeClr val="accent1"/>
              </a:solidFill>
              <a:round/>
            </a:ln>
            <a:effectLst/>
          </c:spPr>
          <c:marker>
            <c:symbol val="circle"/>
            <c:size val="5"/>
            <c:spPr>
              <a:solidFill>
                <a:schemeClr val="accent1"/>
              </a:solidFill>
              <a:ln w="9525">
                <a:solidFill>
                  <a:schemeClr val="accent1"/>
                </a:solidFill>
              </a:ln>
              <a:effectLst/>
            </c:spPr>
          </c:marker>
          <c:xVal>
            <c:numRef>
              <c:f>[7]Sheet1!$A$6:$A$99</c:f>
              <c:numCache>
                <c:formatCode>General</c:formatCode>
                <c:ptCount val="94"/>
                <c:pt idx="0">
                  <c:v>2010</c:v>
                </c:pt>
                <c:pt idx="1">
                  <c:v>2009</c:v>
                </c:pt>
                <c:pt idx="2">
                  <c:v>2008</c:v>
                </c:pt>
                <c:pt idx="3">
                  <c:v>2007.51</c:v>
                </c:pt>
                <c:pt idx="4">
                  <c:v>2007</c:v>
                </c:pt>
                <c:pt idx="5">
                  <c:v>2006</c:v>
                </c:pt>
                <c:pt idx="6">
                  <c:v>2005</c:v>
                </c:pt>
                <c:pt idx="7">
                  <c:v>2004</c:v>
                </c:pt>
                <c:pt idx="8">
                  <c:v>2003</c:v>
                </c:pt>
                <c:pt idx="9">
                  <c:v>2002</c:v>
                </c:pt>
                <c:pt idx="10">
                  <c:v>2001</c:v>
                </c:pt>
                <c:pt idx="11">
                  <c:v>2000</c:v>
                </c:pt>
                <c:pt idx="12">
                  <c:v>1999</c:v>
                </c:pt>
                <c:pt idx="13">
                  <c:v>1998</c:v>
                </c:pt>
                <c:pt idx="14">
                  <c:v>1997</c:v>
                </c:pt>
                <c:pt idx="15">
                  <c:v>1996</c:v>
                </c:pt>
                <c:pt idx="16">
                  <c:v>1995</c:v>
                </c:pt>
                <c:pt idx="17">
                  <c:v>1994</c:v>
                </c:pt>
                <c:pt idx="18">
                  <c:v>1993</c:v>
                </c:pt>
                <c:pt idx="19">
                  <c:v>1992</c:v>
                </c:pt>
                <c:pt idx="20">
                  <c:v>1991</c:v>
                </c:pt>
                <c:pt idx="21">
                  <c:v>1990</c:v>
                </c:pt>
                <c:pt idx="22">
                  <c:v>1989</c:v>
                </c:pt>
                <c:pt idx="23">
                  <c:v>1988</c:v>
                </c:pt>
                <c:pt idx="24">
                  <c:v>1987</c:v>
                </c:pt>
                <c:pt idx="25">
                  <c:v>1986</c:v>
                </c:pt>
                <c:pt idx="26">
                  <c:v>1985</c:v>
                </c:pt>
                <c:pt idx="27">
                  <c:v>1984</c:v>
                </c:pt>
                <c:pt idx="28">
                  <c:v>1983</c:v>
                </c:pt>
                <c:pt idx="29">
                  <c:v>1982</c:v>
                </c:pt>
                <c:pt idx="30">
                  <c:v>1981</c:v>
                </c:pt>
                <c:pt idx="31">
                  <c:v>1980</c:v>
                </c:pt>
                <c:pt idx="32">
                  <c:v>1979</c:v>
                </c:pt>
                <c:pt idx="33">
                  <c:v>1978</c:v>
                </c:pt>
                <c:pt idx="34">
                  <c:v>1977</c:v>
                </c:pt>
                <c:pt idx="35">
                  <c:v>1976</c:v>
                </c:pt>
                <c:pt idx="36">
                  <c:v>1975</c:v>
                </c:pt>
                <c:pt idx="37">
                  <c:v>1974</c:v>
                </c:pt>
                <c:pt idx="38">
                  <c:v>1973</c:v>
                </c:pt>
                <c:pt idx="39">
                  <c:v>1972</c:v>
                </c:pt>
                <c:pt idx="40">
                  <c:v>1971</c:v>
                </c:pt>
                <c:pt idx="41">
                  <c:v>1970</c:v>
                </c:pt>
                <c:pt idx="42">
                  <c:v>1969</c:v>
                </c:pt>
                <c:pt idx="43">
                  <c:v>1968</c:v>
                </c:pt>
                <c:pt idx="44">
                  <c:v>1967</c:v>
                </c:pt>
                <c:pt idx="45">
                  <c:v>1966</c:v>
                </c:pt>
                <c:pt idx="46">
                  <c:v>1965</c:v>
                </c:pt>
                <c:pt idx="47">
                  <c:v>1964</c:v>
                </c:pt>
                <c:pt idx="48">
                  <c:v>1963</c:v>
                </c:pt>
                <c:pt idx="49">
                  <c:v>1962</c:v>
                </c:pt>
                <c:pt idx="50">
                  <c:v>1961</c:v>
                </c:pt>
                <c:pt idx="51">
                  <c:v>1960</c:v>
                </c:pt>
                <c:pt idx="52">
                  <c:v>1959</c:v>
                </c:pt>
                <c:pt idx="53">
                  <c:v>1958</c:v>
                </c:pt>
                <c:pt idx="54">
                  <c:v>1957</c:v>
                </c:pt>
                <c:pt idx="55">
                  <c:v>1956</c:v>
                </c:pt>
                <c:pt idx="56">
                  <c:v>1955</c:v>
                </c:pt>
                <c:pt idx="57">
                  <c:v>1954</c:v>
                </c:pt>
                <c:pt idx="58">
                  <c:v>1953</c:v>
                </c:pt>
                <c:pt idx="59">
                  <c:v>1952</c:v>
                </c:pt>
                <c:pt idx="60">
                  <c:v>1951</c:v>
                </c:pt>
                <c:pt idx="61">
                  <c:v>1950</c:v>
                </c:pt>
                <c:pt idx="62">
                  <c:v>1949</c:v>
                </c:pt>
                <c:pt idx="63">
                  <c:v>1948</c:v>
                </c:pt>
                <c:pt idx="64">
                  <c:v>1947</c:v>
                </c:pt>
                <c:pt idx="65">
                  <c:v>1946</c:v>
                </c:pt>
                <c:pt idx="66">
                  <c:v>1945</c:v>
                </c:pt>
                <c:pt idx="67">
                  <c:v>1944</c:v>
                </c:pt>
                <c:pt idx="68">
                  <c:v>1943</c:v>
                </c:pt>
                <c:pt idx="69">
                  <c:v>1942</c:v>
                </c:pt>
                <c:pt idx="70">
                  <c:v>1941</c:v>
                </c:pt>
                <c:pt idx="71">
                  <c:v>1940</c:v>
                </c:pt>
                <c:pt idx="72">
                  <c:v>1939</c:v>
                </c:pt>
                <c:pt idx="73">
                  <c:v>1938</c:v>
                </c:pt>
                <c:pt idx="74">
                  <c:v>1937</c:v>
                </c:pt>
                <c:pt idx="75">
                  <c:v>1936</c:v>
                </c:pt>
                <c:pt idx="76">
                  <c:v>1935</c:v>
                </c:pt>
                <c:pt idx="77">
                  <c:v>1934</c:v>
                </c:pt>
                <c:pt idx="78">
                  <c:v>1933</c:v>
                </c:pt>
                <c:pt idx="79">
                  <c:v>1932</c:v>
                </c:pt>
                <c:pt idx="80">
                  <c:v>1931</c:v>
                </c:pt>
                <c:pt idx="81">
                  <c:v>1930</c:v>
                </c:pt>
                <c:pt idx="82">
                  <c:v>1929</c:v>
                </c:pt>
                <c:pt idx="83">
                  <c:v>1928</c:v>
                </c:pt>
                <c:pt idx="84">
                  <c:v>1927</c:v>
                </c:pt>
                <c:pt idx="85">
                  <c:v>1926</c:v>
                </c:pt>
                <c:pt idx="86">
                  <c:v>1925</c:v>
                </c:pt>
                <c:pt idx="87">
                  <c:v>1924</c:v>
                </c:pt>
                <c:pt idx="88">
                  <c:v>1923</c:v>
                </c:pt>
                <c:pt idx="89">
                  <c:v>1922</c:v>
                </c:pt>
                <c:pt idx="90">
                  <c:v>1921</c:v>
                </c:pt>
                <c:pt idx="91">
                  <c:v>1920</c:v>
                </c:pt>
                <c:pt idx="92">
                  <c:v>1919</c:v>
                </c:pt>
                <c:pt idx="93">
                  <c:v>1918</c:v>
                </c:pt>
              </c:numCache>
            </c:numRef>
          </c:xVal>
          <c:yVal>
            <c:numRef>
              <c:f>[7]Sheet1!$C$6:$C$99</c:f>
              <c:numCache>
                <c:formatCode>General</c:formatCode>
                <c:ptCount val="94"/>
                <c:pt idx="0">
                  <c:v>-60</c:v>
                </c:pt>
                <c:pt idx="1">
                  <c:v>-50</c:v>
                </c:pt>
                <c:pt idx="2">
                  <c:v>-42</c:v>
                </c:pt>
                <c:pt idx="3">
                  <c:v>-43</c:v>
                </c:pt>
                <c:pt idx="4">
                  <c:v>-22</c:v>
                </c:pt>
                <c:pt idx="5">
                  <c:v>-23</c:v>
                </c:pt>
                <c:pt idx="6">
                  <c:v>-25</c:v>
                </c:pt>
                <c:pt idx="7">
                  <c:v>-28</c:v>
                </c:pt>
                <c:pt idx="8">
                  <c:v>-30</c:v>
                </c:pt>
                <c:pt idx="9">
                  <c:v>-32</c:v>
                </c:pt>
                <c:pt idx="10">
                  <c:v>-33</c:v>
                </c:pt>
                <c:pt idx="11">
                  <c:v>-34</c:v>
                </c:pt>
                <c:pt idx="12">
                  <c:v>-35</c:v>
                </c:pt>
                <c:pt idx="13">
                  <c:v>-37</c:v>
                </c:pt>
                <c:pt idx="14">
                  <c:v>-37.5</c:v>
                </c:pt>
                <c:pt idx="15">
                  <c:v>-38</c:v>
                </c:pt>
                <c:pt idx="16">
                  <c:v>-38</c:v>
                </c:pt>
                <c:pt idx="17">
                  <c:v>-40</c:v>
                </c:pt>
                <c:pt idx="18">
                  <c:v>-36</c:v>
                </c:pt>
                <c:pt idx="19">
                  <c:v>-36.5</c:v>
                </c:pt>
                <c:pt idx="20">
                  <c:v>-36.5</c:v>
                </c:pt>
                <c:pt idx="21">
                  <c:v>-37</c:v>
                </c:pt>
                <c:pt idx="22">
                  <c:v>-38.5</c:v>
                </c:pt>
                <c:pt idx="23">
                  <c:v>-40</c:v>
                </c:pt>
                <c:pt idx="24">
                  <c:v>-40.5</c:v>
                </c:pt>
                <c:pt idx="25">
                  <c:v>-41</c:v>
                </c:pt>
                <c:pt idx="26">
                  <c:v>-41.5</c:v>
                </c:pt>
                <c:pt idx="27">
                  <c:v>-42.5</c:v>
                </c:pt>
                <c:pt idx="28">
                  <c:v>-43</c:v>
                </c:pt>
                <c:pt idx="29">
                  <c:v>-44</c:v>
                </c:pt>
                <c:pt idx="30">
                  <c:v>-44</c:v>
                </c:pt>
                <c:pt idx="31">
                  <c:v>-44.5</c:v>
                </c:pt>
                <c:pt idx="32">
                  <c:v>-45</c:v>
                </c:pt>
                <c:pt idx="33">
                  <c:v>-46</c:v>
                </c:pt>
                <c:pt idx="34">
                  <c:v>-46.5</c:v>
                </c:pt>
                <c:pt idx="35">
                  <c:v>-46.5</c:v>
                </c:pt>
                <c:pt idx="36">
                  <c:v>-47.5</c:v>
                </c:pt>
                <c:pt idx="37">
                  <c:v>-41</c:v>
                </c:pt>
                <c:pt idx="38">
                  <c:v>-37</c:v>
                </c:pt>
                <c:pt idx="39">
                  <c:v>-39</c:v>
                </c:pt>
                <c:pt idx="40">
                  <c:v>-40.5</c:v>
                </c:pt>
                <c:pt idx="41">
                  <c:v>-41</c:v>
                </c:pt>
                <c:pt idx="42">
                  <c:v>-42</c:v>
                </c:pt>
                <c:pt idx="43">
                  <c:v>-43</c:v>
                </c:pt>
                <c:pt idx="44">
                  <c:v>-45</c:v>
                </c:pt>
                <c:pt idx="45">
                  <c:v>-46</c:v>
                </c:pt>
                <c:pt idx="46">
                  <c:v>-48</c:v>
                </c:pt>
                <c:pt idx="47">
                  <c:v>-49.5</c:v>
                </c:pt>
                <c:pt idx="48">
                  <c:v>-53</c:v>
                </c:pt>
                <c:pt idx="49">
                  <c:v>-53.5</c:v>
                </c:pt>
                <c:pt idx="50">
                  <c:v>-54</c:v>
                </c:pt>
                <c:pt idx="51">
                  <c:v>-54.5</c:v>
                </c:pt>
                <c:pt idx="52">
                  <c:v>-55</c:v>
                </c:pt>
                <c:pt idx="53">
                  <c:v>-56</c:v>
                </c:pt>
                <c:pt idx="54">
                  <c:v>-57</c:v>
                </c:pt>
                <c:pt idx="55">
                  <c:v>-47</c:v>
                </c:pt>
                <c:pt idx="56">
                  <c:v>-46</c:v>
                </c:pt>
                <c:pt idx="57">
                  <c:v>-45.5</c:v>
                </c:pt>
                <c:pt idx="58">
                  <c:v>-45</c:v>
                </c:pt>
                <c:pt idx="59">
                  <c:v>-44</c:v>
                </c:pt>
                <c:pt idx="60">
                  <c:v>-35.5</c:v>
                </c:pt>
                <c:pt idx="61">
                  <c:v>-36</c:v>
                </c:pt>
                <c:pt idx="62">
                  <c:v>-38</c:v>
                </c:pt>
                <c:pt idx="63">
                  <c:v>-39</c:v>
                </c:pt>
                <c:pt idx="64">
                  <c:v>-41</c:v>
                </c:pt>
                <c:pt idx="65">
                  <c:v>-43</c:v>
                </c:pt>
                <c:pt idx="66">
                  <c:v>-44</c:v>
                </c:pt>
                <c:pt idx="67">
                  <c:v>-44</c:v>
                </c:pt>
                <c:pt idx="68">
                  <c:v>-45.5</c:v>
                </c:pt>
                <c:pt idx="69">
                  <c:v>-48</c:v>
                </c:pt>
                <c:pt idx="70">
                  <c:v>-49</c:v>
                </c:pt>
                <c:pt idx="71">
                  <c:v>-51</c:v>
                </c:pt>
                <c:pt idx="72">
                  <c:v>-52</c:v>
                </c:pt>
                <c:pt idx="73">
                  <c:v>-53</c:v>
                </c:pt>
                <c:pt idx="74">
                  <c:v>-54</c:v>
                </c:pt>
                <c:pt idx="75">
                  <c:v>-55</c:v>
                </c:pt>
                <c:pt idx="76">
                  <c:v>-58</c:v>
                </c:pt>
                <c:pt idx="77">
                  <c:v>-60</c:v>
                </c:pt>
                <c:pt idx="78">
                  <c:v>-50</c:v>
                </c:pt>
                <c:pt idx="79">
                  <c:v>-44</c:v>
                </c:pt>
                <c:pt idx="80">
                  <c:v>-45.5</c:v>
                </c:pt>
                <c:pt idx="81">
                  <c:v>-47</c:v>
                </c:pt>
                <c:pt idx="82">
                  <c:v>-48</c:v>
                </c:pt>
                <c:pt idx="83">
                  <c:v>-49</c:v>
                </c:pt>
                <c:pt idx="84">
                  <c:v>-51</c:v>
                </c:pt>
                <c:pt idx="85">
                  <c:v>-52</c:v>
                </c:pt>
                <c:pt idx="86">
                  <c:v>-53</c:v>
                </c:pt>
                <c:pt idx="87">
                  <c:v>-54</c:v>
                </c:pt>
                <c:pt idx="88">
                  <c:v>-55</c:v>
                </c:pt>
                <c:pt idx="89">
                  <c:v>-56</c:v>
                </c:pt>
                <c:pt idx="90">
                  <c:v>-58</c:v>
                </c:pt>
                <c:pt idx="91">
                  <c:v>-60</c:v>
                </c:pt>
                <c:pt idx="92">
                  <c:v>-62</c:v>
                </c:pt>
                <c:pt idx="93">
                  <c:v>-65</c:v>
                </c:pt>
              </c:numCache>
            </c:numRef>
          </c:yVal>
          <c:smooth val="0"/>
          <c:extLst>
            <c:ext xmlns:c16="http://schemas.microsoft.com/office/drawing/2014/chart" uri="{C3380CC4-5D6E-409C-BE32-E72D297353CC}">
              <c16:uniqueId val="{00000000-078A-44FF-BA5B-6748B5D2B633}"/>
            </c:ext>
          </c:extLst>
        </c:ser>
        <c:ser>
          <c:idx val="1"/>
          <c:order val="1"/>
          <c:tx>
            <c:v>12SPL-A</c:v>
          </c:tx>
          <c:spPr>
            <a:ln w="38100" cap="rnd">
              <a:solidFill>
                <a:schemeClr val="accent2"/>
              </a:solidFill>
              <a:round/>
            </a:ln>
            <a:effectLst/>
          </c:spPr>
          <c:marker>
            <c:symbol val="circle"/>
            <c:size val="5"/>
            <c:spPr>
              <a:solidFill>
                <a:schemeClr val="accent2"/>
              </a:solidFill>
              <a:ln w="9525">
                <a:solidFill>
                  <a:schemeClr val="accent2"/>
                </a:solidFill>
              </a:ln>
              <a:effectLst/>
            </c:spPr>
          </c:marker>
          <c:xVal>
            <c:numRef>
              <c:f>[7]Sheet1!$H$3:$H$84</c:f>
              <c:numCache>
                <c:formatCode>General</c:formatCode>
                <c:ptCount val="82"/>
                <c:pt idx="0">
                  <c:v>2012.7</c:v>
                </c:pt>
                <c:pt idx="1">
                  <c:v>2012</c:v>
                </c:pt>
                <c:pt idx="2">
                  <c:v>2011</c:v>
                </c:pt>
                <c:pt idx="3">
                  <c:v>2010</c:v>
                </c:pt>
                <c:pt idx="4">
                  <c:v>2009</c:v>
                </c:pt>
                <c:pt idx="5">
                  <c:v>2008</c:v>
                </c:pt>
                <c:pt idx="6">
                  <c:v>2007.51</c:v>
                </c:pt>
                <c:pt idx="7">
                  <c:v>2007</c:v>
                </c:pt>
                <c:pt idx="8">
                  <c:v>2006</c:v>
                </c:pt>
                <c:pt idx="9">
                  <c:v>2005</c:v>
                </c:pt>
                <c:pt idx="10">
                  <c:v>2004</c:v>
                </c:pt>
                <c:pt idx="11">
                  <c:v>2003</c:v>
                </c:pt>
                <c:pt idx="12">
                  <c:v>2002</c:v>
                </c:pt>
                <c:pt idx="13">
                  <c:v>2001</c:v>
                </c:pt>
                <c:pt idx="14">
                  <c:v>2000</c:v>
                </c:pt>
                <c:pt idx="15">
                  <c:v>1999</c:v>
                </c:pt>
                <c:pt idx="16">
                  <c:v>1998</c:v>
                </c:pt>
                <c:pt idx="17">
                  <c:v>1997</c:v>
                </c:pt>
                <c:pt idx="18">
                  <c:v>1996</c:v>
                </c:pt>
                <c:pt idx="19">
                  <c:v>1995</c:v>
                </c:pt>
                <c:pt idx="20">
                  <c:v>1994</c:v>
                </c:pt>
                <c:pt idx="21">
                  <c:v>1993</c:v>
                </c:pt>
                <c:pt idx="22">
                  <c:v>1992</c:v>
                </c:pt>
                <c:pt idx="23">
                  <c:v>1991</c:v>
                </c:pt>
                <c:pt idx="24">
                  <c:v>1990</c:v>
                </c:pt>
                <c:pt idx="25">
                  <c:v>1989</c:v>
                </c:pt>
                <c:pt idx="26">
                  <c:v>1988</c:v>
                </c:pt>
                <c:pt idx="27">
                  <c:v>1987</c:v>
                </c:pt>
                <c:pt idx="28">
                  <c:v>1986</c:v>
                </c:pt>
                <c:pt idx="29">
                  <c:v>1985</c:v>
                </c:pt>
                <c:pt idx="30">
                  <c:v>1984</c:v>
                </c:pt>
                <c:pt idx="31">
                  <c:v>1983</c:v>
                </c:pt>
                <c:pt idx="32">
                  <c:v>1982</c:v>
                </c:pt>
                <c:pt idx="33">
                  <c:v>1981</c:v>
                </c:pt>
                <c:pt idx="34">
                  <c:v>1980</c:v>
                </c:pt>
                <c:pt idx="35">
                  <c:v>1979</c:v>
                </c:pt>
                <c:pt idx="36">
                  <c:v>1978</c:v>
                </c:pt>
                <c:pt idx="37">
                  <c:v>1977</c:v>
                </c:pt>
                <c:pt idx="38">
                  <c:v>1976</c:v>
                </c:pt>
                <c:pt idx="39">
                  <c:v>1975</c:v>
                </c:pt>
                <c:pt idx="40">
                  <c:v>1974</c:v>
                </c:pt>
                <c:pt idx="41">
                  <c:v>1973</c:v>
                </c:pt>
                <c:pt idx="42">
                  <c:v>1972</c:v>
                </c:pt>
                <c:pt idx="43">
                  <c:v>1971</c:v>
                </c:pt>
                <c:pt idx="44">
                  <c:v>1970</c:v>
                </c:pt>
                <c:pt idx="45">
                  <c:v>1969</c:v>
                </c:pt>
                <c:pt idx="46">
                  <c:v>1968</c:v>
                </c:pt>
                <c:pt idx="47">
                  <c:v>1967</c:v>
                </c:pt>
                <c:pt idx="48">
                  <c:v>1966</c:v>
                </c:pt>
                <c:pt idx="49">
                  <c:v>1965</c:v>
                </c:pt>
                <c:pt idx="50">
                  <c:v>1964</c:v>
                </c:pt>
                <c:pt idx="51">
                  <c:v>1963</c:v>
                </c:pt>
                <c:pt idx="52">
                  <c:v>1962</c:v>
                </c:pt>
                <c:pt idx="53">
                  <c:v>1961</c:v>
                </c:pt>
                <c:pt idx="54">
                  <c:v>1960</c:v>
                </c:pt>
                <c:pt idx="55">
                  <c:v>1959</c:v>
                </c:pt>
                <c:pt idx="56">
                  <c:v>1958</c:v>
                </c:pt>
                <c:pt idx="57">
                  <c:v>1957</c:v>
                </c:pt>
                <c:pt idx="58">
                  <c:v>1956</c:v>
                </c:pt>
                <c:pt idx="59">
                  <c:v>1955</c:v>
                </c:pt>
                <c:pt idx="60">
                  <c:v>1954</c:v>
                </c:pt>
                <c:pt idx="61">
                  <c:v>1953</c:v>
                </c:pt>
                <c:pt idx="62">
                  <c:v>1952</c:v>
                </c:pt>
                <c:pt idx="63">
                  <c:v>1951</c:v>
                </c:pt>
                <c:pt idx="64">
                  <c:v>1950</c:v>
                </c:pt>
                <c:pt idx="65">
                  <c:v>1949</c:v>
                </c:pt>
                <c:pt idx="66">
                  <c:v>1948</c:v>
                </c:pt>
                <c:pt idx="67">
                  <c:v>1947</c:v>
                </c:pt>
                <c:pt idx="68">
                  <c:v>1946</c:v>
                </c:pt>
                <c:pt idx="69">
                  <c:v>1945</c:v>
                </c:pt>
                <c:pt idx="70">
                  <c:v>1944</c:v>
                </c:pt>
                <c:pt idx="71">
                  <c:v>1943</c:v>
                </c:pt>
                <c:pt idx="72">
                  <c:v>1942</c:v>
                </c:pt>
                <c:pt idx="73">
                  <c:v>1941</c:v>
                </c:pt>
                <c:pt idx="74">
                  <c:v>1940</c:v>
                </c:pt>
                <c:pt idx="75">
                  <c:v>1939</c:v>
                </c:pt>
                <c:pt idx="76">
                  <c:v>1938</c:v>
                </c:pt>
                <c:pt idx="77">
                  <c:v>1937</c:v>
                </c:pt>
                <c:pt idx="78">
                  <c:v>1936</c:v>
                </c:pt>
                <c:pt idx="79">
                  <c:v>1935</c:v>
                </c:pt>
                <c:pt idx="80">
                  <c:v>1934</c:v>
                </c:pt>
                <c:pt idx="81">
                  <c:v>1933</c:v>
                </c:pt>
              </c:numCache>
            </c:numRef>
          </c:xVal>
          <c:yVal>
            <c:numRef>
              <c:f>[7]Sheet1!$I$3:$I$84</c:f>
              <c:numCache>
                <c:formatCode>General</c:formatCode>
                <c:ptCount val="82"/>
                <c:pt idx="0">
                  <c:v>-73.400000000000006</c:v>
                </c:pt>
                <c:pt idx="1">
                  <c:v>-73</c:v>
                </c:pt>
                <c:pt idx="2">
                  <c:v>-74</c:v>
                </c:pt>
                <c:pt idx="3">
                  <c:v>-75</c:v>
                </c:pt>
                <c:pt idx="4">
                  <c:v>-76</c:v>
                </c:pt>
                <c:pt idx="5">
                  <c:v>-77.2</c:v>
                </c:pt>
                <c:pt idx="6">
                  <c:v>-78</c:v>
                </c:pt>
                <c:pt idx="7">
                  <c:v>-12</c:v>
                </c:pt>
                <c:pt idx="8">
                  <c:v>-14</c:v>
                </c:pt>
                <c:pt idx="9">
                  <c:v>-16</c:v>
                </c:pt>
                <c:pt idx="10">
                  <c:v>-18</c:v>
                </c:pt>
                <c:pt idx="11">
                  <c:v>-20</c:v>
                </c:pt>
                <c:pt idx="12">
                  <c:v>-21</c:v>
                </c:pt>
                <c:pt idx="13">
                  <c:v>-24</c:v>
                </c:pt>
                <c:pt idx="14">
                  <c:v>-24.5</c:v>
                </c:pt>
                <c:pt idx="15">
                  <c:v>-25</c:v>
                </c:pt>
                <c:pt idx="16">
                  <c:v>-26</c:v>
                </c:pt>
                <c:pt idx="17">
                  <c:v>-26.5</c:v>
                </c:pt>
                <c:pt idx="18">
                  <c:v>-26</c:v>
                </c:pt>
                <c:pt idx="19">
                  <c:v>-27</c:v>
                </c:pt>
                <c:pt idx="20">
                  <c:v>-28</c:v>
                </c:pt>
                <c:pt idx="21">
                  <c:v>-29</c:v>
                </c:pt>
                <c:pt idx="22">
                  <c:v>-30</c:v>
                </c:pt>
                <c:pt idx="23">
                  <c:v>-27</c:v>
                </c:pt>
                <c:pt idx="24">
                  <c:v>-29</c:v>
                </c:pt>
                <c:pt idx="25">
                  <c:v>-30</c:v>
                </c:pt>
                <c:pt idx="26">
                  <c:v>-30.5</c:v>
                </c:pt>
                <c:pt idx="27">
                  <c:v>-32</c:v>
                </c:pt>
                <c:pt idx="28">
                  <c:v>-31.5</c:v>
                </c:pt>
                <c:pt idx="29">
                  <c:v>-32</c:v>
                </c:pt>
                <c:pt idx="30">
                  <c:v>-32</c:v>
                </c:pt>
                <c:pt idx="31">
                  <c:v>-31.5</c:v>
                </c:pt>
                <c:pt idx="32">
                  <c:v>-31</c:v>
                </c:pt>
                <c:pt idx="33">
                  <c:v>-31.5</c:v>
                </c:pt>
                <c:pt idx="34">
                  <c:v>-31</c:v>
                </c:pt>
                <c:pt idx="35">
                  <c:v>-30.6</c:v>
                </c:pt>
                <c:pt idx="36">
                  <c:v>-30.4</c:v>
                </c:pt>
                <c:pt idx="37">
                  <c:v>-30</c:v>
                </c:pt>
                <c:pt idx="38">
                  <c:v>-29.7</c:v>
                </c:pt>
                <c:pt idx="39">
                  <c:v>-29</c:v>
                </c:pt>
                <c:pt idx="40">
                  <c:v>-29</c:v>
                </c:pt>
                <c:pt idx="41">
                  <c:v>-28.5</c:v>
                </c:pt>
                <c:pt idx="42">
                  <c:v>-14</c:v>
                </c:pt>
                <c:pt idx="43">
                  <c:v>-16</c:v>
                </c:pt>
                <c:pt idx="44">
                  <c:v>-17</c:v>
                </c:pt>
                <c:pt idx="45">
                  <c:v>-17.5</c:v>
                </c:pt>
                <c:pt idx="46">
                  <c:v>-18</c:v>
                </c:pt>
                <c:pt idx="47">
                  <c:v>-19</c:v>
                </c:pt>
                <c:pt idx="48">
                  <c:v>-20</c:v>
                </c:pt>
                <c:pt idx="49">
                  <c:v>-21</c:v>
                </c:pt>
                <c:pt idx="50">
                  <c:v>-22</c:v>
                </c:pt>
                <c:pt idx="51">
                  <c:v>-23</c:v>
                </c:pt>
                <c:pt idx="52">
                  <c:v>-23.5</c:v>
                </c:pt>
                <c:pt idx="53">
                  <c:v>-21</c:v>
                </c:pt>
                <c:pt idx="54">
                  <c:v>-20.5</c:v>
                </c:pt>
                <c:pt idx="55">
                  <c:v>-20</c:v>
                </c:pt>
                <c:pt idx="56">
                  <c:v>-19.5</c:v>
                </c:pt>
                <c:pt idx="57">
                  <c:v>-18.5</c:v>
                </c:pt>
                <c:pt idx="58">
                  <c:v>-17.5</c:v>
                </c:pt>
                <c:pt idx="59">
                  <c:v>-9.5</c:v>
                </c:pt>
                <c:pt idx="60">
                  <c:v>-10</c:v>
                </c:pt>
                <c:pt idx="61">
                  <c:v>-10</c:v>
                </c:pt>
                <c:pt idx="62">
                  <c:v>-10</c:v>
                </c:pt>
                <c:pt idx="63">
                  <c:v>-11.5</c:v>
                </c:pt>
                <c:pt idx="64">
                  <c:v>-12.5</c:v>
                </c:pt>
                <c:pt idx="65">
                  <c:v>-14</c:v>
                </c:pt>
                <c:pt idx="66">
                  <c:v>-15</c:v>
                </c:pt>
                <c:pt idx="67">
                  <c:v>-16.5</c:v>
                </c:pt>
                <c:pt idx="68">
                  <c:v>-17</c:v>
                </c:pt>
                <c:pt idx="69">
                  <c:v>-18.5</c:v>
                </c:pt>
                <c:pt idx="70">
                  <c:v>-21</c:v>
                </c:pt>
                <c:pt idx="71">
                  <c:v>-22</c:v>
                </c:pt>
                <c:pt idx="72">
                  <c:v>-19</c:v>
                </c:pt>
                <c:pt idx="73">
                  <c:v>-20</c:v>
                </c:pt>
                <c:pt idx="74">
                  <c:v>-21</c:v>
                </c:pt>
                <c:pt idx="75">
                  <c:v>-22</c:v>
                </c:pt>
                <c:pt idx="76">
                  <c:v>-22.2</c:v>
                </c:pt>
                <c:pt idx="77">
                  <c:v>-22.4</c:v>
                </c:pt>
                <c:pt idx="78">
                  <c:v>-22.6</c:v>
                </c:pt>
                <c:pt idx="79">
                  <c:v>-22.8</c:v>
                </c:pt>
                <c:pt idx="80">
                  <c:v>-23</c:v>
                </c:pt>
                <c:pt idx="81">
                  <c:v>-23.5</c:v>
                </c:pt>
              </c:numCache>
            </c:numRef>
          </c:yVal>
          <c:smooth val="0"/>
          <c:extLst>
            <c:ext xmlns:c16="http://schemas.microsoft.com/office/drawing/2014/chart" uri="{C3380CC4-5D6E-409C-BE32-E72D297353CC}">
              <c16:uniqueId val="{00000001-078A-44FF-BA5B-6748B5D2B633}"/>
            </c:ext>
          </c:extLst>
        </c:ser>
        <c:dLbls>
          <c:showLegendKey val="0"/>
          <c:showVal val="0"/>
          <c:showCatName val="0"/>
          <c:showSerName val="0"/>
          <c:showPercent val="0"/>
          <c:showBubbleSize val="0"/>
        </c:dLbls>
        <c:axId val="501007376"/>
        <c:axId val="501007768"/>
      </c:scatterChart>
      <c:valAx>
        <c:axId val="501007376"/>
        <c:scaling>
          <c:orientation val="minMax"/>
          <c:max val="2015"/>
          <c:min val="1915"/>
        </c:scaling>
        <c:delete val="0"/>
        <c:axPos val="b"/>
        <c:majorGridlines>
          <c:spPr>
            <a:ln w="9525" cap="flat" cmpd="sng" algn="ctr">
              <a:solidFill>
                <a:schemeClr val="tx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Yrs AD</a:t>
                </a:r>
              </a:p>
            </c:rich>
          </c:tx>
          <c:layout>
            <c:manualLayout>
              <c:xMode val="edge"/>
              <c:yMode val="edge"/>
              <c:x val="0.48015651540833215"/>
              <c:y val="0.92588416658761019"/>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1007768"/>
        <c:crossesAt val="-100"/>
        <c:crossBetween val="midCat"/>
        <c:majorUnit val="2"/>
        <c:minorUnit val="1"/>
      </c:valAx>
      <c:valAx>
        <c:axId val="501007768"/>
        <c:scaling>
          <c:orientation val="minMax"/>
          <c:min val="-8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Max. Ht. Living Coral, CM</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1007376"/>
        <c:crosses val="autoZero"/>
        <c:crossBetween val="midCat"/>
      </c:valAx>
      <c:spPr>
        <a:solidFill>
          <a:schemeClr val="bg1">
            <a:alpha val="46000"/>
          </a:schemeClr>
        </a:solidFill>
        <a:ln>
          <a:noFill/>
        </a:ln>
        <a:effectLst/>
      </c:spPr>
    </c:plotArea>
    <c:legend>
      <c:legendPos val="b"/>
      <c:layout>
        <c:manualLayout>
          <c:xMode val="edge"/>
          <c:yMode val="edge"/>
          <c:x val="0.35076384436391927"/>
          <c:y val="0.6783533704628385"/>
          <c:w val="0.18815756676344095"/>
          <c:h val="5.1662307194477404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alpha val="63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12SWP_A</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70027920769585E-2"/>
          <c:y val="0.13335544985810785"/>
          <c:w val="0.9100392803974674"/>
          <c:h val="0.6914608897238099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[10]Sheet1!$A$10:$A$92</c:f>
              <c:numCache>
                <c:formatCode>General</c:formatCode>
                <c:ptCount val="83"/>
                <c:pt idx="0">
                  <c:v>1910</c:v>
                </c:pt>
                <c:pt idx="1">
                  <c:v>1909</c:v>
                </c:pt>
                <c:pt idx="2">
                  <c:v>1908</c:v>
                </c:pt>
                <c:pt idx="3">
                  <c:v>1907</c:v>
                </c:pt>
                <c:pt idx="4">
                  <c:v>1906</c:v>
                </c:pt>
                <c:pt idx="5">
                  <c:v>1905</c:v>
                </c:pt>
                <c:pt idx="6">
                  <c:v>1904</c:v>
                </c:pt>
                <c:pt idx="7">
                  <c:v>1903</c:v>
                </c:pt>
                <c:pt idx="8">
                  <c:v>1902</c:v>
                </c:pt>
                <c:pt idx="9">
                  <c:v>1901</c:v>
                </c:pt>
                <c:pt idx="10">
                  <c:v>1900</c:v>
                </c:pt>
                <c:pt idx="11">
                  <c:v>1899</c:v>
                </c:pt>
                <c:pt idx="12">
                  <c:v>1898</c:v>
                </c:pt>
                <c:pt idx="13">
                  <c:v>1897</c:v>
                </c:pt>
                <c:pt idx="14">
                  <c:v>1896</c:v>
                </c:pt>
                <c:pt idx="15">
                  <c:v>1895</c:v>
                </c:pt>
                <c:pt idx="16">
                  <c:v>1894</c:v>
                </c:pt>
                <c:pt idx="17">
                  <c:v>1893</c:v>
                </c:pt>
                <c:pt idx="18">
                  <c:v>1892</c:v>
                </c:pt>
                <c:pt idx="19">
                  <c:v>1891</c:v>
                </c:pt>
                <c:pt idx="20">
                  <c:v>1890</c:v>
                </c:pt>
                <c:pt idx="21">
                  <c:v>1889</c:v>
                </c:pt>
                <c:pt idx="22">
                  <c:v>1888</c:v>
                </c:pt>
                <c:pt idx="23">
                  <c:v>1887</c:v>
                </c:pt>
                <c:pt idx="24">
                  <c:v>1886</c:v>
                </c:pt>
                <c:pt idx="25">
                  <c:v>1885</c:v>
                </c:pt>
                <c:pt idx="26">
                  <c:v>1884</c:v>
                </c:pt>
                <c:pt idx="27">
                  <c:v>1883</c:v>
                </c:pt>
                <c:pt idx="28">
                  <c:v>1882</c:v>
                </c:pt>
                <c:pt idx="29">
                  <c:v>1881</c:v>
                </c:pt>
                <c:pt idx="30">
                  <c:v>1880</c:v>
                </c:pt>
                <c:pt idx="31">
                  <c:v>1879</c:v>
                </c:pt>
                <c:pt idx="32">
                  <c:v>1878</c:v>
                </c:pt>
                <c:pt idx="33">
                  <c:v>1877</c:v>
                </c:pt>
                <c:pt idx="34">
                  <c:v>1876</c:v>
                </c:pt>
                <c:pt idx="35">
                  <c:v>1875</c:v>
                </c:pt>
                <c:pt idx="36">
                  <c:v>1874</c:v>
                </c:pt>
                <c:pt idx="37">
                  <c:v>1873</c:v>
                </c:pt>
                <c:pt idx="38">
                  <c:v>1872</c:v>
                </c:pt>
                <c:pt idx="39">
                  <c:v>1871</c:v>
                </c:pt>
                <c:pt idx="40">
                  <c:v>1870</c:v>
                </c:pt>
                <c:pt idx="41">
                  <c:v>1869</c:v>
                </c:pt>
                <c:pt idx="42">
                  <c:v>1868</c:v>
                </c:pt>
                <c:pt idx="43">
                  <c:v>1867</c:v>
                </c:pt>
                <c:pt idx="44">
                  <c:v>1866</c:v>
                </c:pt>
                <c:pt idx="45">
                  <c:v>1865</c:v>
                </c:pt>
                <c:pt idx="46">
                  <c:v>1864</c:v>
                </c:pt>
                <c:pt idx="47">
                  <c:v>1863</c:v>
                </c:pt>
                <c:pt idx="48">
                  <c:v>1862</c:v>
                </c:pt>
                <c:pt idx="49">
                  <c:v>1861</c:v>
                </c:pt>
                <c:pt idx="50">
                  <c:v>1860</c:v>
                </c:pt>
                <c:pt idx="51">
                  <c:v>1859</c:v>
                </c:pt>
                <c:pt idx="52">
                  <c:v>1858</c:v>
                </c:pt>
                <c:pt idx="53">
                  <c:v>1857</c:v>
                </c:pt>
                <c:pt idx="54">
                  <c:v>1856</c:v>
                </c:pt>
                <c:pt idx="55">
                  <c:v>1855</c:v>
                </c:pt>
                <c:pt idx="56">
                  <c:v>1854</c:v>
                </c:pt>
                <c:pt idx="57">
                  <c:v>1853</c:v>
                </c:pt>
                <c:pt idx="58">
                  <c:v>1852</c:v>
                </c:pt>
                <c:pt idx="59">
                  <c:v>1851</c:v>
                </c:pt>
                <c:pt idx="60">
                  <c:v>1850</c:v>
                </c:pt>
                <c:pt idx="61">
                  <c:v>1849</c:v>
                </c:pt>
                <c:pt idx="62">
                  <c:v>1848</c:v>
                </c:pt>
                <c:pt idx="63">
                  <c:v>1847</c:v>
                </c:pt>
                <c:pt idx="64">
                  <c:v>1846</c:v>
                </c:pt>
                <c:pt idx="65">
                  <c:v>1845</c:v>
                </c:pt>
                <c:pt idx="66">
                  <c:v>1844</c:v>
                </c:pt>
                <c:pt idx="67">
                  <c:v>1843</c:v>
                </c:pt>
                <c:pt idx="68">
                  <c:v>1842</c:v>
                </c:pt>
                <c:pt idx="69">
                  <c:v>1841</c:v>
                </c:pt>
                <c:pt idx="70">
                  <c:v>1840</c:v>
                </c:pt>
                <c:pt idx="71">
                  <c:v>1839</c:v>
                </c:pt>
                <c:pt idx="72">
                  <c:v>1838</c:v>
                </c:pt>
                <c:pt idx="73">
                  <c:v>1837</c:v>
                </c:pt>
                <c:pt idx="74">
                  <c:v>1836</c:v>
                </c:pt>
                <c:pt idx="75">
                  <c:v>1835</c:v>
                </c:pt>
                <c:pt idx="76">
                  <c:v>1834</c:v>
                </c:pt>
                <c:pt idx="77">
                  <c:v>1833</c:v>
                </c:pt>
                <c:pt idx="78">
                  <c:v>1832</c:v>
                </c:pt>
                <c:pt idx="79">
                  <c:v>1831</c:v>
                </c:pt>
                <c:pt idx="80">
                  <c:v>1830</c:v>
                </c:pt>
                <c:pt idx="81">
                  <c:v>1829</c:v>
                </c:pt>
                <c:pt idx="82">
                  <c:v>1828</c:v>
                </c:pt>
              </c:numCache>
            </c:numRef>
          </c:xVal>
          <c:yVal>
            <c:numRef>
              <c:f>[10]Sheet1!$C$10:$C$92</c:f>
              <c:numCache>
                <c:formatCode>General</c:formatCode>
                <c:ptCount val="83"/>
                <c:pt idx="0">
                  <c:v>0.78</c:v>
                </c:pt>
                <c:pt idx="1">
                  <c:v>0.77500000000000002</c:v>
                </c:pt>
                <c:pt idx="2">
                  <c:v>0.77500000000000002</c:v>
                </c:pt>
                <c:pt idx="3">
                  <c:v>0.76</c:v>
                </c:pt>
                <c:pt idx="4">
                  <c:v>0.68</c:v>
                </c:pt>
                <c:pt idx="5">
                  <c:v>0.67</c:v>
                </c:pt>
                <c:pt idx="6">
                  <c:v>0.66</c:v>
                </c:pt>
                <c:pt idx="7">
                  <c:v>0.65500000000000003</c:v>
                </c:pt>
                <c:pt idx="8">
                  <c:v>0.65300000000000002</c:v>
                </c:pt>
                <c:pt idx="9">
                  <c:v>0.65</c:v>
                </c:pt>
                <c:pt idx="10">
                  <c:v>0.64</c:v>
                </c:pt>
                <c:pt idx="11">
                  <c:v>0.64</c:v>
                </c:pt>
                <c:pt idx="12">
                  <c:v>0.64</c:v>
                </c:pt>
                <c:pt idx="13">
                  <c:v>0.64</c:v>
                </c:pt>
                <c:pt idx="14">
                  <c:v>0.63600000000000001</c:v>
                </c:pt>
                <c:pt idx="15">
                  <c:v>0.63500000000000001</c:v>
                </c:pt>
                <c:pt idx="16">
                  <c:v>0.63</c:v>
                </c:pt>
                <c:pt idx="17">
                  <c:v>0.63</c:v>
                </c:pt>
                <c:pt idx="18">
                  <c:v>0.63</c:v>
                </c:pt>
                <c:pt idx="19">
                  <c:v>0.51</c:v>
                </c:pt>
                <c:pt idx="20">
                  <c:v>0.505</c:v>
                </c:pt>
                <c:pt idx="21">
                  <c:v>0.49</c:v>
                </c:pt>
                <c:pt idx="22">
                  <c:v>0.34499999999999997</c:v>
                </c:pt>
                <c:pt idx="23">
                  <c:v>0.35499999999999998</c:v>
                </c:pt>
                <c:pt idx="24">
                  <c:v>0.37</c:v>
                </c:pt>
                <c:pt idx="25">
                  <c:v>0.38</c:v>
                </c:pt>
                <c:pt idx="26">
                  <c:v>0.39</c:v>
                </c:pt>
                <c:pt idx="27">
                  <c:v>0.4</c:v>
                </c:pt>
                <c:pt idx="28">
                  <c:v>0.44</c:v>
                </c:pt>
                <c:pt idx="29">
                  <c:v>0.45</c:v>
                </c:pt>
                <c:pt idx="30">
                  <c:v>0.45</c:v>
                </c:pt>
                <c:pt idx="31">
                  <c:v>0.45</c:v>
                </c:pt>
                <c:pt idx="32">
                  <c:v>0.45</c:v>
                </c:pt>
                <c:pt idx="33">
                  <c:v>0.45500000000000002</c:v>
                </c:pt>
                <c:pt idx="34">
                  <c:v>0.41</c:v>
                </c:pt>
                <c:pt idx="35">
                  <c:v>0.42</c:v>
                </c:pt>
                <c:pt idx="36">
                  <c:v>0.43</c:v>
                </c:pt>
                <c:pt idx="37">
                  <c:v>0.42</c:v>
                </c:pt>
                <c:pt idx="38">
                  <c:v>0.42</c:v>
                </c:pt>
                <c:pt idx="39">
                  <c:v>0.42499999999999999</c:v>
                </c:pt>
                <c:pt idx="40">
                  <c:v>0.42499999999999999</c:v>
                </c:pt>
                <c:pt idx="41">
                  <c:v>0.42499999999999999</c:v>
                </c:pt>
                <c:pt idx="42">
                  <c:v>0.42499999999999999</c:v>
                </c:pt>
                <c:pt idx="43">
                  <c:v>0.43</c:v>
                </c:pt>
                <c:pt idx="44">
                  <c:v>0.42499999999999999</c:v>
                </c:pt>
                <c:pt idx="45">
                  <c:v>0.39</c:v>
                </c:pt>
                <c:pt idx="46">
                  <c:v>0.37</c:v>
                </c:pt>
                <c:pt idx="47">
                  <c:v>0.36</c:v>
                </c:pt>
                <c:pt idx="48">
                  <c:v>0.33</c:v>
                </c:pt>
                <c:pt idx="49">
                  <c:v>0.33</c:v>
                </c:pt>
                <c:pt idx="50">
                  <c:v>0.33</c:v>
                </c:pt>
                <c:pt idx="51">
                  <c:v>0.33</c:v>
                </c:pt>
                <c:pt idx="52">
                  <c:v>0.34</c:v>
                </c:pt>
                <c:pt idx="53">
                  <c:v>0.35499999999999998</c:v>
                </c:pt>
                <c:pt idx="54">
                  <c:v>0.36</c:v>
                </c:pt>
                <c:pt idx="55">
                  <c:v>0.36</c:v>
                </c:pt>
                <c:pt idx="56">
                  <c:v>0.36499999999999999</c:v>
                </c:pt>
                <c:pt idx="57">
                  <c:v>0.37</c:v>
                </c:pt>
                <c:pt idx="58">
                  <c:v>0.38</c:v>
                </c:pt>
                <c:pt idx="59">
                  <c:v>0.39</c:v>
                </c:pt>
                <c:pt idx="60">
                  <c:v>0.4</c:v>
                </c:pt>
                <c:pt idx="61">
                  <c:v>0.40500000000000003</c:v>
                </c:pt>
                <c:pt idx="62">
                  <c:v>0.42</c:v>
                </c:pt>
                <c:pt idx="63">
                  <c:v>0.435</c:v>
                </c:pt>
                <c:pt idx="64">
                  <c:v>0.45</c:v>
                </c:pt>
                <c:pt idx="65">
                  <c:v>0.46</c:v>
                </c:pt>
                <c:pt idx="66">
                  <c:v>0.47</c:v>
                </c:pt>
                <c:pt idx="67">
                  <c:v>0.48</c:v>
                </c:pt>
                <c:pt idx="68">
                  <c:v>0.495</c:v>
                </c:pt>
                <c:pt idx="69">
                  <c:v>0.51</c:v>
                </c:pt>
                <c:pt idx="70">
                  <c:v>0.52</c:v>
                </c:pt>
                <c:pt idx="71">
                  <c:v>0.53</c:v>
                </c:pt>
                <c:pt idx="72">
                  <c:v>0.54</c:v>
                </c:pt>
                <c:pt idx="73">
                  <c:v>0.55500000000000005</c:v>
                </c:pt>
                <c:pt idx="74">
                  <c:v>0.56499999999999995</c:v>
                </c:pt>
                <c:pt idx="75">
                  <c:v>0.57999999999999996</c:v>
                </c:pt>
                <c:pt idx="76">
                  <c:v>0.58499999999999996</c:v>
                </c:pt>
                <c:pt idx="77">
                  <c:v>0.59499999999999997</c:v>
                </c:pt>
                <c:pt idx="78">
                  <c:v>0.60499999999999998</c:v>
                </c:pt>
                <c:pt idx="79">
                  <c:v>0.62</c:v>
                </c:pt>
                <c:pt idx="80">
                  <c:v>0.63</c:v>
                </c:pt>
                <c:pt idx="81">
                  <c:v>0.64500000000000002</c:v>
                </c:pt>
                <c:pt idx="82">
                  <c:v>0.66</c:v>
                </c:pt>
              </c:numCache>
            </c:numRef>
          </c:yVal>
          <c:smooth val="0"/>
          <c:extLst>
            <c:ext xmlns:c16="http://schemas.microsoft.com/office/drawing/2014/chart" uri="{C3380CC4-5D6E-409C-BE32-E72D297353CC}">
              <c16:uniqueId val="{00000000-AF0A-402A-B838-8FF3D5B5BF73}"/>
            </c:ext>
          </c:extLst>
        </c:ser>
        <c:ser>
          <c:idx val="1"/>
          <c:order val="1"/>
          <c:tx>
            <c:v>12SWP-A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'12SWP_A'!$A$9:$A$92</c:f>
              <c:numCache>
                <c:formatCode>General</c:formatCode>
                <c:ptCount val="84"/>
                <c:pt idx="0">
                  <c:v>1911</c:v>
                </c:pt>
                <c:pt idx="1">
                  <c:v>1910</c:v>
                </c:pt>
                <c:pt idx="2">
                  <c:v>1909</c:v>
                </c:pt>
                <c:pt idx="3">
                  <c:v>1908</c:v>
                </c:pt>
                <c:pt idx="4">
                  <c:v>1907</c:v>
                </c:pt>
                <c:pt idx="5">
                  <c:v>1906</c:v>
                </c:pt>
                <c:pt idx="6">
                  <c:v>1905</c:v>
                </c:pt>
                <c:pt idx="7">
                  <c:v>1904</c:v>
                </c:pt>
                <c:pt idx="8">
                  <c:v>1903</c:v>
                </c:pt>
                <c:pt idx="9">
                  <c:v>1902</c:v>
                </c:pt>
                <c:pt idx="10">
                  <c:v>1901</c:v>
                </c:pt>
                <c:pt idx="11">
                  <c:v>1900</c:v>
                </c:pt>
                <c:pt idx="12">
                  <c:v>1899</c:v>
                </c:pt>
                <c:pt idx="13">
                  <c:v>1898</c:v>
                </c:pt>
                <c:pt idx="14">
                  <c:v>1897</c:v>
                </c:pt>
                <c:pt idx="15">
                  <c:v>1896</c:v>
                </c:pt>
                <c:pt idx="16">
                  <c:v>1895</c:v>
                </c:pt>
                <c:pt idx="17">
                  <c:v>1894</c:v>
                </c:pt>
                <c:pt idx="18">
                  <c:v>1893</c:v>
                </c:pt>
                <c:pt idx="19">
                  <c:v>1892</c:v>
                </c:pt>
                <c:pt idx="20">
                  <c:v>1891</c:v>
                </c:pt>
                <c:pt idx="21">
                  <c:v>1890</c:v>
                </c:pt>
                <c:pt idx="22">
                  <c:v>1889</c:v>
                </c:pt>
                <c:pt idx="23">
                  <c:v>1888</c:v>
                </c:pt>
                <c:pt idx="24">
                  <c:v>1887</c:v>
                </c:pt>
                <c:pt idx="25">
                  <c:v>1886</c:v>
                </c:pt>
                <c:pt idx="26">
                  <c:v>1885</c:v>
                </c:pt>
                <c:pt idx="27">
                  <c:v>1884</c:v>
                </c:pt>
                <c:pt idx="28">
                  <c:v>1883</c:v>
                </c:pt>
                <c:pt idx="29">
                  <c:v>1882</c:v>
                </c:pt>
                <c:pt idx="30">
                  <c:v>1881</c:v>
                </c:pt>
                <c:pt idx="31">
                  <c:v>1880</c:v>
                </c:pt>
                <c:pt idx="32">
                  <c:v>1879</c:v>
                </c:pt>
                <c:pt idx="33">
                  <c:v>1878</c:v>
                </c:pt>
                <c:pt idx="34">
                  <c:v>1877</c:v>
                </c:pt>
                <c:pt idx="35">
                  <c:v>1876</c:v>
                </c:pt>
                <c:pt idx="36">
                  <c:v>1875</c:v>
                </c:pt>
                <c:pt idx="37">
                  <c:v>1874</c:v>
                </c:pt>
                <c:pt idx="38">
                  <c:v>1873</c:v>
                </c:pt>
                <c:pt idx="39">
                  <c:v>1872</c:v>
                </c:pt>
                <c:pt idx="40">
                  <c:v>1871</c:v>
                </c:pt>
                <c:pt idx="41">
                  <c:v>1870</c:v>
                </c:pt>
                <c:pt idx="42">
                  <c:v>1869</c:v>
                </c:pt>
                <c:pt idx="43">
                  <c:v>1868</c:v>
                </c:pt>
                <c:pt idx="44">
                  <c:v>1867</c:v>
                </c:pt>
                <c:pt idx="45">
                  <c:v>1866</c:v>
                </c:pt>
                <c:pt idx="46">
                  <c:v>1865</c:v>
                </c:pt>
                <c:pt idx="47">
                  <c:v>1864</c:v>
                </c:pt>
                <c:pt idx="48">
                  <c:v>1863</c:v>
                </c:pt>
                <c:pt idx="49">
                  <c:v>1862</c:v>
                </c:pt>
                <c:pt idx="50">
                  <c:v>1861</c:v>
                </c:pt>
                <c:pt idx="51">
                  <c:v>1860</c:v>
                </c:pt>
                <c:pt idx="52">
                  <c:v>1859</c:v>
                </c:pt>
                <c:pt idx="53">
                  <c:v>1858</c:v>
                </c:pt>
                <c:pt idx="54">
                  <c:v>1857</c:v>
                </c:pt>
                <c:pt idx="55">
                  <c:v>1856</c:v>
                </c:pt>
                <c:pt idx="56">
                  <c:v>1855</c:v>
                </c:pt>
                <c:pt idx="57">
                  <c:v>1854</c:v>
                </c:pt>
                <c:pt idx="58">
                  <c:v>1853</c:v>
                </c:pt>
                <c:pt idx="59">
                  <c:v>1852</c:v>
                </c:pt>
                <c:pt idx="60">
                  <c:v>1851</c:v>
                </c:pt>
                <c:pt idx="61">
                  <c:v>1850</c:v>
                </c:pt>
                <c:pt idx="62">
                  <c:v>1849</c:v>
                </c:pt>
                <c:pt idx="63">
                  <c:v>1848</c:v>
                </c:pt>
                <c:pt idx="64">
                  <c:v>1847</c:v>
                </c:pt>
                <c:pt idx="65">
                  <c:v>1846</c:v>
                </c:pt>
                <c:pt idx="66">
                  <c:v>1845</c:v>
                </c:pt>
                <c:pt idx="67">
                  <c:v>1844</c:v>
                </c:pt>
                <c:pt idx="68">
                  <c:v>1843</c:v>
                </c:pt>
                <c:pt idx="69">
                  <c:v>1842</c:v>
                </c:pt>
                <c:pt idx="70">
                  <c:v>1841</c:v>
                </c:pt>
                <c:pt idx="71">
                  <c:v>1840</c:v>
                </c:pt>
                <c:pt idx="72">
                  <c:v>1839</c:v>
                </c:pt>
                <c:pt idx="73">
                  <c:v>1838</c:v>
                </c:pt>
                <c:pt idx="74">
                  <c:v>1837</c:v>
                </c:pt>
                <c:pt idx="75">
                  <c:v>1836</c:v>
                </c:pt>
                <c:pt idx="76">
                  <c:v>1835</c:v>
                </c:pt>
                <c:pt idx="77">
                  <c:v>1834</c:v>
                </c:pt>
                <c:pt idx="78">
                  <c:v>1833</c:v>
                </c:pt>
                <c:pt idx="79">
                  <c:v>1832</c:v>
                </c:pt>
                <c:pt idx="80">
                  <c:v>1831</c:v>
                </c:pt>
                <c:pt idx="81">
                  <c:v>1830</c:v>
                </c:pt>
                <c:pt idx="82">
                  <c:v>1829</c:v>
                </c:pt>
                <c:pt idx="83">
                  <c:v>1828</c:v>
                </c:pt>
              </c:numCache>
            </c:numRef>
          </c:xVal>
          <c:yVal>
            <c:numRef>
              <c:f>'12SWP_A'!$C$9:$C$92</c:f>
              <c:numCache>
                <c:formatCode>General</c:formatCode>
                <c:ptCount val="84"/>
                <c:pt idx="0">
                  <c:v>0.3</c:v>
                </c:pt>
                <c:pt idx="1">
                  <c:v>0.78</c:v>
                </c:pt>
                <c:pt idx="2">
                  <c:v>0.77500000000000002</c:v>
                </c:pt>
                <c:pt idx="3">
                  <c:v>0.77500000000000002</c:v>
                </c:pt>
                <c:pt idx="4">
                  <c:v>0.76</c:v>
                </c:pt>
                <c:pt idx="5">
                  <c:v>0.68</c:v>
                </c:pt>
                <c:pt idx="6">
                  <c:v>0.67</c:v>
                </c:pt>
                <c:pt idx="7">
                  <c:v>0.66</c:v>
                </c:pt>
                <c:pt idx="8">
                  <c:v>0.65500000000000003</c:v>
                </c:pt>
                <c:pt idx="9">
                  <c:v>0.65300000000000002</c:v>
                </c:pt>
                <c:pt idx="10">
                  <c:v>0.65</c:v>
                </c:pt>
                <c:pt idx="11">
                  <c:v>0.64</c:v>
                </c:pt>
                <c:pt idx="12">
                  <c:v>0.64</c:v>
                </c:pt>
                <c:pt idx="13">
                  <c:v>0.64</c:v>
                </c:pt>
                <c:pt idx="14">
                  <c:v>0.64</c:v>
                </c:pt>
                <c:pt idx="15">
                  <c:v>0.63600000000000001</c:v>
                </c:pt>
                <c:pt idx="16">
                  <c:v>0.63500000000000001</c:v>
                </c:pt>
                <c:pt idx="17">
                  <c:v>0.63</c:v>
                </c:pt>
                <c:pt idx="18">
                  <c:v>0.63</c:v>
                </c:pt>
                <c:pt idx="19">
                  <c:v>0.63</c:v>
                </c:pt>
                <c:pt idx="20">
                  <c:v>0.51</c:v>
                </c:pt>
                <c:pt idx="21">
                  <c:v>0.505</c:v>
                </c:pt>
                <c:pt idx="22">
                  <c:v>0.49</c:v>
                </c:pt>
                <c:pt idx="23">
                  <c:v>0.34499999999999997</c:v>
                </c:pt>
                <c:pt idx="24">
                  <c:v>0.35499999999999998</c:v>
                </c:pt>
                <c:pt idx="25">
                  <c:v>0.37</c:v>
                </c:pt>
                <c:pt idx="26">
                  <c:v>0.38</c:v>
                </c:pt>
                <c:pt idx="27">
                  <c:v>0.39</c:v>
                </c:pt>
                <c:pt idx="28">
                  <c:v>0.4</c:v>
                </c:pt>
                <c:pt idx="29">
                  <c:v>0.44</c:v>
                </c:pt>
                <c:pt idx="30">
                  <c:v>0.45</c:v>
                </c:pt>
                <c:pt idx="31">
                  <c:v>0.45</c:v>
                </c:pt>
                <c:pt idx="32">
                  <c:v>0.45</c:v>
                </c:pt>
                <c:pt idx="33">
                  <c:v>0.45</c:v>
                </c:pt>
                <c:pt idx="34">
                  <c:v>0.45500000000000002</c:v>
                </c:pt>
                <c:pt idx="35">
                  <c:v>0.41</c:v>
                </c:pt>
                <c:pt idx="36">
                  <c:v>0.42</c:v>
                </c:pt>
                <c:pt idx="37">
                  <c:v>0.43</c:v>
                </c:pt>
                <c:pt idx="38">
                  <c:v>0.42</c:v>
                </c:pt>
                <c:pt idx="39">
                  <c:v>0.42</c:v>
                </c:pt>
                <c:pt idx="40">
                  <c:v>0.42499999999999999</c:v>
                </c:pt>
                <c:pt idx="41">
                  <c:v>0.42499999999999999</c:v>
                </c:pt>
                <c:pt idx="42">
                  <c:v>0.42499999999999999</c:v>
                </c:pt>
                <c:pt idx="43">
                  <c:v>0.42499999999999999</c:v>
                </c:pt>
                <c:pt idx="44">
                  <c:v>0.43</c:v>
                </c:pt>
                <c:pt idx="45">
                  <c:v>0.42499999999999999</c:v>
                </c:pt>
                <c:pt idx="46">
                  <c:v>0.39</c:v>
                </c:pt>
                <c:pt idx="47">
                  <c:v>0.37</c:v>
                </c:pt>
                <c:pt idx="48">
                  <c:v>0.36</c:v>
                </c:pt>
                <c:pt idx="49">
                  <c:v>0.33</c:v>
                </c:pt>
                <c:pt idx="50">
                  <c:v>0.33</c:v>
                </c:pt>
                <c:pt idx="51">
                  <c:v>0.33</c:v>
                </c:pt>
                <c:pt idx="52">
                  <c:v>0.33</c:v>
                </c:pt>
                <c:pt idx="53">
                  <c:v>0.34</c:v>
                </c:pt>
                <c:pt idx="54">
                  <c:v>0.35499999999999998</c:v>
                </c:pt>
                <c:pt idx="55">
                  <c:v>0.36</c:v>
                </c:pt>
                <c:pt idx="56">
                  <c:v>0.36</c:v>
                </c:pt>
                <c:pt idx="57">
                  <c:v>0.36499999999999999</c:v>
                </c:pt>
                <c:pt idx="58">
                  <c:v>0.37</c:v>
                </c:pt>
                <c:pt idx="59">
                  <c:v>0.38</c:v>
                </c:pt>
                <c:pt idx="60">
                  <c:v>0.39</c:v>
                </c:pt>
                <c:pt idx="61">
                  <c:v>0.4</c:v>
                </c:pt>
                <c:pt idx="62">
                  <c:v>0.40500000000000003</c:v>
                </c:pt>
                <c:pt idx="63">
                  <c:v>0.42</c:v>
                </c:pt>
                <c:pt idx="64">
                  <c:v>0.435</c:v>
                </c:pt>
                <c:pt idx="65">
                  <c:v>0.45</c:v>
                </c:pt>
                <c:pt idx="66">
                  <c:v>0.46</c:v>
                </c:pt>
                <c:pt idx="67">
                  <c:v>0.47</c:v>
                </c:pt>
                <c:pt idx="68">
                  <c:v>0.48</c:v>
                </c:pt>
                <c:pt idx="69">
                  <c:v>0.495</c:v>
                </c:pt>
                <c:pt idx="70">
                  <c:v>0.51</c:v>
                </c:pt>
                <c:pt idx="71">
                  <c:v>0.52</c:v>
                </c:pt>
                <c:pt idx="72">
                  <c:v>0.53</c:v>
                </c:pt>
                <c:pt idx="73">
                  <c:v>0.54</c:v>
                </c:pt>
                <c:pt idx="74">
                  <c:v>0.55500000000000005</c:v>
                </c:pt>
                <c:pt idx="75">
                  <c:v>0.56499999999999995</c:v>
                </c:pt>
                <c:pt idx="76">
                  <c:v>0.57999999999999996</c:v>
                </c:pt>
                <c:pt idx="77">
                  <c:v>0.58499999999999996</c:v>
                </c:pt>
                <c:pt idx="78">
                  <c:v>0.59499999999999997</c:v>
                </c:pt>
                <c:pt idx="79">
                  <c:v>0.60499999999999998</c:v>
                </c:pt>
                <c:pt idx="80">
                  <c:v>0.62</c:v>
                </c:pt>
                <c:pt idx="81">
                  <c:v>0.63</c:v>
                </c:pt>
                <c:pt idx="82">
                  <c:v>0.64500000000000002</c:v>
                </c:pt>
                <c:pt idx="83">
                  <c:v>0.66</c:v>
                </c:pt>
              </c:numCache>
            </c:numRef>
          </c:yVal>
          <c:smooth val="0"/>
          <c:extLst>
            <c:ext xmlns:c16="http://schemas.microsoft.com/office/drawing/2014/chart" uri="{C3380CC4-5D6E-409C-BE32-E72D297353CC}">
              <c16:uniqueId val="{00000001-AF0A-402A-B838-8FF3D5B5BF73}"/>
            </c:ext>
          </c:extLst>
        </c:ser>
        <c:dLbls>
          <c:showLegendKey val="0"/>
          <c:showVal val="0"/>
          <c:showCatName val="0"/>
          <c:showSerName val="0"/>
          <c:showPercent val="0"/>
          <c:showBubbleSize val="0"/>
        </c:dLbls>
        <c:axId val="501008552"/>
        <c:axId val="501008944"/>
      </c:scatterChart>
      <c:valAx>
        <c:axId val="501008552"/>
        <c:scaling>
          <c:orientation val="minMax"/>
          <c:max val="2015"/>
          <c:min val="18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1008944"/>
        <c:crosses val="autoZero"/>
        <c:crossBetween val="midCat"/>
        <c:majorUnit val="5"/>
      </c:valAx>
      <c:valAx>
        <c:axId val="50100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10085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12RAR-A Elev. Rel to 2012 HLS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18079809103192E-2"/>
          <c:y val="0.17171296296296296"/>
          <c:w val="0.91496334425348302"/>
          <c:h val="0.56810987168270632"/>
        </c:manualLayout>
      </c:layout>
      <c:scatterChart>
        <c:scatterStyle val="lineMarker"/>
        <c:varyColors val="0"/>
        <c:ser>
          <c:idx val="0"/>
          <c:order val="0"/>
          <c:tx>
            <c:strRef>
              <c:f>'12RAR'!$D$2</c:f>
              <c:strCache>
                <c:ptCount val="1"/>
                <c:pt idx="0">
                  <c:v>Rel HLS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'12RAR'!$A$3:$A$87</c:f>
              <c:numCache>
                <c:formatCode>General</c:formatCode>
                <c:ptCount val="8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numCache>
            </c:numRef>
          </c:xVal>
          <c:yVal>
            <c:numRef>
              <c:f>'12RAR'!$F$3:$F$87</c:f>
              <c:numCache>
                <c:formatCode>General</c:formatCode>
                <c:ptCount val="85"/>
                <c:pt idx="0">
                  <c:v>0</c:v>
                </c:pt>
                <c:pt idx="1">
                  <c:v>-0.01</c:v>
                </c:pt>
                <c:pt idx="2">
                  <c:v>-1.7500000000000002E-2</c:v>
                </c:pt>
                <c:pt idx="3">
                  <c:v>-0.02</c:v>
                </c:pt>
                <c:pt idx="4">
                  <c:v>-0.02</c:v>
                </c:pt>
                <c:pt idx="5">
                  <c:v>-1.4999999999999999E-2</c:v>
                </c:pt>
                <c:pt idx="6">
                  <c:v>8.8000000000000009E-2</c:v>
                </c:pt>
                <c:pt idx="7">
                  <c:v>9.4E-2</c:v>
                </c:pt>
                <c:pt idx="8">
                  <c:v>8.8000000000000009E-2</c:v>
                </c:pt>
                <c:pt idx="9">
                  <c:v>8.5000000000000006E-2</c:v>
                </c:pt>
                <c:pt idx="10">
                  <c:v>0.08</c:v>
                </c:pt>
                <c:pt idx="11">
                  <c:v>7.2000000000000008E-2</c:v>
                </c:pt>
                <c:pt idx="12">
                  <c:v>7.0000000000000007E-2</c:v>
                </c:pt>
                <c:pt idx="13">
                  <c:v>6.5000000000000002E-2</c:v>
                </c:pt>
                <c:pt idx="14">
                  <c:v>5.5999999999999994E-2</c:v>
                </c:pt>
                <c:pt idx="15">
                  <c:v>0.05</c:v>
                </c:pt>
                <c:pt idx="16">
                  <c:v>4.5999999999999999E-2</c:v>
                </c:pt>
                <c:pt idx="17">
                  <c:v>3.8000000000000006E-2</c:v>
                </c:pt>
                <c:pt idx="18">
                  <c:v>3.1999999999999994E-2</c:v>
                </c:pt>
                <c:pt idx="19">
                  <c:v>2.4000000000000004E-2</c:v>
                </c:pt>
                <c:pt idx="20">
                  <c:v>1.6999999999999994E-2</c:v>
                </c:pt>
                <c:pt idx="21">
                  <c:v>0.01</c:v>
                </c:pt>
                <c:pt idx="22">
                  <c:v>1.9999999999999931E-3</c:v>
                </c:pt>
                <c:pt idx="23">
                  <c:v>-6.9999999999999932E-3</c:v>
                </c:pt>
                <c:pt idx="24">
                  <c:v>-1.1999999999999993E-2</c:v>
                </c:pt>
                <c:pt idx="25">
                  <c:v>-1.6999999999999994E-2</c:v>
                </c:pt>
                <c:pt idx="26">
                  <c:v>-2.3000000000000007E-2</c:v>
                </c:pt>
                <c:pt idx="27">
                  <c:v>-0.03</c:v>
                </c:pt>
                <c:pt idx="28">
                  <c:v>-3.8000000000000006E-2</c:v>
                </c:pt>
                <c:pt idx="29">
                  <c:v>-0.05</c:v>
                </c:pt>
                <c:pt idx="30">
                  <c:v>-0.06</c:v>
                </c:pt>
                <c:pt idx="31">
                  <c:v>-7.4999999999999997E-2</c:v>
                </c:pt>
                <c:pt idx="32">
                  <c:v>-8.5000000000000006E-2</c:v>
                </c:pt>
                <c:pt idx="33">
                  <c:v>-9.1000000000000011E-2</c:v>
                </c:pt>
                <c:pt idx="34">
                  <c:v>-0.10100000000000002</c:v>
                </c:pt>
                <c:pt idx="35">
                  <c:v>-0.11399999999999999</c:v>
                </c:pt>
                <c:pt idx="36">
                  <c:v>-0.126</c:v>
                </c:pt>
                <c:pt idx="37">
                  <c:v>-0.13699999999999998</c:v>
                </c:pt>
                <c:pt idx="38">
                  <c:v>-0.14399999999999999</c:v>
                </c:pt>
                <c:pt idx="39">
                  <c:v>-0.152</c:v>
                </c:pt>
                <c:pt idx="40">
                  <c:v>-0.161</c:v>
                </c:pt>
                <c:pt idx="41">
                  <c:v>-0.17199999999999999</c:v>
                </c:pt>
                <c:pt idx="42">
                  <c:v>-0.18100000000000002</c:v>
                </c:pt>
                <c:pt idx="43">
                  <c:v>-0.18799999999999997</c:v>
                </c:pt>
                <c:pt idx="44">
                  <c:v>-0.19799999999999998</c:v>
                </c:pt>
                <c:pt idx="45">
                  <c:v>-0.20600000000000002</c:v>
                </c:pt>
                <c:pt idx="46">
                  <c:v>-0.21100000000000002</c:v>
                </c:pt>
                <c:pt idx="47">
                  <c:v>6.2E-2</c:v>
                </c:pt>
                <c:pt idx="48">
                  <c:v>5.5E-2</c:v>
                </c:pt>
                <c:pt idx="49">
                  <c:v>0.05</c:v>
                </c:pt>
                <c:pt idx="50">
                  <c:v>4.300000000000001E-2</c:v>
                </c:pt>
                <c:pt idx="51">
                  <c:v>3.5000000000000003E-2</c:v>
                </c:pt>
                <c:pt idx="52">
                  <c:v>2.9000000000000005E-2</c:v>
                </c:pt>
                <c:pt idx="53">
                  <c:v>2.0999999999999998E-2</c:v>
                </c:pt>
                <c:pt idx="54">
                  <c:v>1.0999999999999996E-2</c:v>
                </c:pt>
                <c:pt idx="55">
                  <c:v>-9.9999999999999655E-4</c:v>
                </c:pt>
                <c:pt idx="56">
                  <c:v>-1.0999999999999996E-2</c:v>
                </c:pt>
                <c:pt idx="57">
                  <c:v>-2.1000000000000015E-2</c:v>
                </c:pt>
                <c:pt idx="58">
                  <c:v>-2.8000000000000008E-2</c:v>
                </c:pt>
                <c:pt idx="59">
                  <c:v>-3.8999999999999986E-2</c:v>
                </c:pt>
                <c:pt idx="60">
                  <c:v>-4.8000000000000008E-2</c:v>
                </c:pt>
                <c:pt idx="61">
                  <c:v>-5.6999999999999995E-2</c:v>
                </c:pt>
                <c:pt idx="62">
                  <c:v>-6.8000000000000005E-2</c:v>
                </c:pt>
                <c:pt idx="63">
                  <c:v>-8.1000000000000016E-2</c:v>
                </c:pt>
                <c:pt idx="64">
                  <c:v>-0.09</c:v>
                </c:pt>
                <c:pt idx="65">
                  <c:v>-0.1</c:v>
                </c:pt>
                <c:pt idx="66">
                  <c:v>-0.11</c:v>
                </c:pt>
                <c:pt idx="67">
                  <c:v>-0.12</c:v>
                </c:pt>
                <c:pt idx="68">
                  <c:v>-0.127</c:v>
                </c:pt>
                <c:pt idx="69">
                  <c:v>-0.13200000000000001</c:v>
                </c:pt>
                <c:pt idx="70">
                  <c:v>-0.14000000000000001</c:v>
                </c:pt>
                <c:pt idx="71">
                  <c:v>-0.15</c:v>
                </c:pt>
                <c:pt idx="72">
                  <c:v>-0.16699999999999998</c:v>
                </c:pt>
                <c:pt idx="73">
                  <c:v>-0.17600000000000002</c:v>
                </c:pt>
                <c:pt idx="74">
                  <c:v>-0.185</c:v>
                </c:pt>
                <c:pt idx="75">
                  <c:v>-0.19299999999999998</c:v>
                </c:pt>
                <c:pt idx="76">
                  <c:v>-0.20799999999999996</c:v>
                </c:pt>
                <c:pt idx="77">
                  <c:v>-0.22399999999999998</c:v>
                </c:pt>
                <c:pt idx="78">
                  <c:v>-0.23499999999999999</c:v>
                </c:pt>
                <c:pt idx="79">
                  <c:v>-0.24600000000000002</c:v>
                </c:pt>
                <c:pt idx="80">
                  <c:v>-0.26</c:v>
                </c:pt>
                <c:pt idx="81">
                  <c:v>-0.27299999999999996</c:v>
                </c:pt>
                <c:pt idx="82">
                  <c:v>-0.28499999999999998</c:v>
                </c:pt>
                <c:pt idx="83">
                  <c:v>-0.29299999999999998</c:v>
                </c:pt>
                <c:pt idx="84">
                  <c:v>-0.3</c:v>
                </c:pt>
              </c:numCache>
            </c:numRef>
          </c:yVal>
          <c:smooth val="0"/>
          <c:extLst>
            <c:ext xmlns:c16="http://schemas.microsoft.com/office/drawing/2014/chart" uri="{C3380CC4-5D6E-409C-BE32-E72D297353CC}">
              <c16:uniqueId val="{00000000-8448-4064-9364-DCAA1813AC07}"/>
            </c:ext>
          </c:extLst>
        </c:ser>
        <c:dLbls>
          <c:showLegendKey val="0"/>
          <c:showVal val="0"/>
          <c:showCatName val="0"/>
          <c:showSerName val="0"/>
          <c:showPercent val="0"/>
          <c:showBubbleSize val="0"/>
        </c:dLbls>
        <c:axId val="501009728"/>
        <c:axId val="501010120"/>
      </c:scatterChart>
      <c:valAx>
        <c:axId val="501009728"/>
        <c:scaling>
          <c:orientation val="minMax"/>
          <c:max val="2014"/>
          <c:min val="177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Yr CE</a:t>
                </a:r>
              </a:p>
            </c:rich>
          </c:tx>
          <c:layout>
            <c:manualLayout>
              <c:xMode val="edge"/>
              <c:yMode val="edge"/>
              <c:x val="0.47200652303400986"/>
              <c:y val="0.895404135415679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10120"/>
        <c:crossesAt val="50"/>
        <c:crossBetween val="midCat"/>
        <c:majorUnit val="5"/>
      </c:valAx>
      <c:valAx>
        <c:axId val="501010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 Relative to Living Coral 2012,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09728"/>
        <c:crosses val="autoZero"/>
        <c:crossBetween val="midCat"/>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12UGH-A</a:t>
            </a:r>
          </a:p>
          <a:p>
            <a:pPr>
              <a:defRPr/>
            </a:pPr>
            <a:endParaRPr lang="en-US"/>
          </a:p>
        </c:rich>
      </c:tx>
      <c:layout>
        <c:manualLayout>
          <c:xMode val="edge"/>
          <c:yMode val="edge"/>
          <c:x val="0.44342334508799902"/>
          <c:y val="9.2592592592592587E-3"/>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711125066421913E-2"/>
          <c:y val="0.16821777486147563"/>
          <c:w val="0.92229296491312818"/>
          <c:h val="0.6305016039661708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'12UGH-A'!$A$2:$A$116</c:f>
              <c:numCache>
                <c:formatCode>General</c:formatCode>
                <c:ptCount val="115"/>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numCache>
            </c:numRef>
          </c:xVal>
          <c:yVal>
            <c:numRef>
              <c:f>'12UGH-A'!$D$2:$D$116</c:f>
              <c:numCache>
                <c:formatCode>General</c:formatCode>
                <c:ptCount val="115"/>
                <c:pt idx="0">
                  <c:v>0</c:v>
                </c:pt>
                <c:pt idx="1">
                  <c:v>-7.9999999999999898E-3</c:v>
                </c:pt>
                <c:pt idx="2">
                  <c:v>-1.3999999999999986E-2</c:v>
                </c:pt>
                <c:pt idx="3">
                  <c:v>-2.1999999999999992E-2</c:v>
                </c:pt>
                <c:pt idx="4">
                  <c:v>-0.03</c:v>
                </c:pt>
                <c:pt idx="5">
                  <c:v>-3.7999999999999992E-2</c:v>
                </c:pt>
                <c:pt idx="6">
                  <c:v>-4.7999999999999987E-2</c:v>
                </c:pt>
                <c:pt idx="7">
                  <c:v>-5.9999999999999991E-2</c:v>
                </c:pt>
                <c:pt idx="8">
                  <c:v>-7.6999999999999999E-2</c:v>
                </c:pt>
                <c:pt idx="9">
                  <c:v>-8.3999999999999991E-2</c:v>
                </c:pt>
                <c:pt idx="10">
                  <c:v>-9.1999999999999998E-2</c:v>
                </c:pt>
                <c:pt idx="11">
                  <c:v>-0.10299999999999999</c:v>
                </c:pt>
                <c:pt idx="12">
                  <c:v>-0.11399999999999999</c:v>
                </c:pt>
                <c:pt idx="13">
                  <c:v>-0.126</c:v>
                </c:pt>
                <c:pt idx="14">
                  <c:v>-0.13399999999999998</c:v>
                </c:pt>
                <c:pt idx="15">
                  <c:v>-0.14699999999999999</c:v>
                </c:pt>
                <c:pt idx="16">
                  <c:v>-0.16</c:v>
                </c:pt>
                <c:pt idx="17">
                  <c:v>-0.17</c:v>
                </c:pt>
                <c:pt idx="18">
                  <c:v>-0.17799999999999996</c:v>
                </c:pt>
                <c:pt idx="19">
                  <c:v>-0.18899999999999997</c:v>
                </c:pt>
                <c:pt idx="20">
                  <c:v>-0.19699999999999998</c:v>
                </c:pt>
                <c:pt idx="21">
                  <c:v>-0.20699999999999999</c:v>
                </c:pt>
                <c:pt idx="22">
                  <c:v>-0.217</c:v>
                </c:pt>
                <c:pt idx="23">
                  <c:v>-0.22799999999999998</c:v>
                </c:pt>
                <c:pt idx="24">
                  <c:v>-0.24100000000000002</c:v>
                </c:pt>
                <c:pt idx="25">
                  <c:v>-0.25</c:v>
                </c:pt>
                <c:pt idx="26">
                  <c:v>-0.26</c:v>
                </c:pt>
                <c:pt idx="27">
                  <c:v>-0.27</c:v>
                </c:pt>
                <c:pt idx="28">
                  <c:v>-0.28000000000000003</c:v>
                </c:pt>
                <c:pt idx="29">
                  <c:v>-0.28800000000000003</c:v>
                </c:pt>
                <c:pt idx="30">
                  <c:v>-0.29199999999999998</c:v>
                </c:pt>
                <c:pt idx="31">
                  <c:v>-0.252</c:v>
                </c:pt>
                <c:pt idx="32">
                  <c:v>-0.26200000000000001</c:v>
                </c:pt>
                <c:pt idx="33">
                  <c:v>-0.27200000000000002</c:v>
                </c:pt>
                <c:pt idx="34">
                  <c:v>-0.28000000000000003</c:v>
                </c:pt>
                <c:pt idx="35">
                  <c:v>-0.28699999999999998</c:v>
                </c:pt>
                <c:pt idx="36">
                  <c:v>-0.28699999999999998</c:v>
                </c:pt>
                <c:pt idx="37">
                  <c:v>-0.28699999999999998</c:v>
                </c:pt>
                <c:pt idx="38">
                  <c:v>-0.28699999999999998</c:v>
                </c:pt>
                <c:pt idx="39">
                  <c:v>-0.28699999999999998</c:v>
                </c:pt>
                <c:pt idx="40">
                  <c:v>-0.28599999999999998</c:v>
                </c:pt>
                <c:pt idx="41">
                  <c:v>-0.28599999999999998</c:v>
                </c:pt>
                <c:pt idx="42">
                  <c:v>-0.28599999999999998</c:v>
                </c:pt>
                <c:pt idx="43">
                  <c:v>-0.28399999999999997</c:v>
                </c:pt>
                <c:pt idx="44">
                  <c:v>-0.28399999999999997</c:v>
                </c:pt>
                <c:pt idx="45">
                  <c:v>-0.28699999999999998</c:v>
                </c:pt>
                <c:pt idx="46">
                  <c:v>-0.29299999999999998</c:v>
                </c:pt>
                <c:pt idx="47">
                  <c:v>-0.30599999999999999</c:v>
                </c:pt>
                <c:pt idx="48">
                  <c:v>-0.30599999999999999</c:v>
                </c:pt>
                <c:pt idx="49">
                  <c:v>-0.308</c:v>
                </c:pt>
                <c:pt idx="50">
                  <c:v>-0.308</c:v>
                </c:pt>
                <c:pt idx="51">
                  <c:v>-0.308</c:v>
                </c:pt>
                <c:pt idx="52">
                  <c:v>-0.311</c:v>
                </c:pt>
                <c:pt idx="53">
                  <c:v>-0.313</c:v>
                </c:pt>
                <c:pt idx="54">
                  <c:v>-0.312</c:v>
                </c:pt>
                <c:pt idx="55">
                  <c:v>-0.316</c:v>
                </c:pt>
                <c:pt idx="56">
                  <c:v>-0.31900000000000001</c:v>
                </c:pt>
                <c:pt idx="57">
                  <c:v>-0.318</c:v>
                </c:pt>
                <c:pt idx="58">
                  <c:v>-0.311</c:v>
                </c:pt>
                <c:pt idx="59">
                  <c:v>-0.252</c:v>
                </c:pt>
                <c:pt idx="60">
                  <c:v>-0.23399999999999999</c:v>
                </c:pt>
                <c:pt idx="61">
                  <c:v>-0.22699999999999998</c:v>
                </c:pt>
                <c:pt idx="62">
                  <c:v>-0.222</c:v>
                </c:pt>
                <c:pt idx="63">
                  <c:v>-0.22</c:v>
                </c:pt>
                <c:pt idx="64">
                  <c:v>-0.214</c:v>
                </c:pt>
                <c:pt idx="65">
                  <c:v>-0.21</c:v>
                </c:pt>
                <c:pt idx="66">
                  <c:v>-0.20899999999999999</c:v>
                </c:pt>
                <c:pt idx="67">
                  <c:v>-0.20499999999999999</c:v>
                </c:pt>
                <c:pt idx="68">
                  <c:v>-0.20199999999999999</c:v>
                </c:pt>
                <c:pt idx="69">
                  <c:v>-0.20100000000000001</c:v>
                </c:pt>
                <c:pt idx="70">
                  <c:v>-0.2</c:v>
                </c:pt>
                <c:pt idx="71">
                  <c:v>-0.20100000000000001</c:v>
                </c:pt>
                <c:pt idx="72">
                  <c:v>-0.20199999999999999</c:v>
                </c:pt>
                <c:pt idx="73">
                  <c:v>-0.20199999999999999</c:v>
                </c:pt>
                <c:pt idx="74">
                  <c:v>-0.20199999999999999</c:v>
                </c:pt>
                <c:pt idx="75">
                  <c:v>-0.20199999999999999</c:v>
                </c:pt>
                <c:pt idx="76">
                  <c:v>-0.2</c:v>
                </c:pt>
                <c:pt idx="77">
                  <c:v>-0.19699999999999998</c:v>
                </c:pt>
                <c:pt idx="78">
                  <c:v>-0.2</c:v>
                </c:pt>
                <c:pt idx="79">
                  <c:v>-0.192</c:v>
                </c:pt>
                <c:pt idx="80">
                  <c:v>-0.192</c:v>
                </c:pt>
                <c:pt idx="81">
                  <c:v>-0.192</c:v>
                </c:pt>
                <c:pt idx="82">
                  <c:v>-0.19699999999999998</c:v>
                </c:pt>
                <c:pt idx="83">
                  <c:v>-0.2</c:v>
                </c:pt>
                <c:pt idx="84">
                  <c:v>-0.20199999999999999</c:v>
                </c:pt>
                <c:pt idx="85">
                  <c:v>-0.20199999999999999</c:v>
                </c:pt>
                <c:pt idx="86">
                  <c:v>-0.21</c:v>
                </c:pt>
                <c:pt idx="87">
                  <c:v>-0.20199999999999999</c:v>
                </c:pt>
                <c:pt idx="88">
                  <c:v>-0.19699999999999998</c:v>
                </c:pt>
                <c:pt idx="89">
                  <c:v>-0.20199999999999999</c:v>
                </c:pt>
                <c:pt idx="90">
                  <c:v>-0.20199999999999999</c:v>
                </c:pt>
                <c:pt idx="91">
                  <c:v>-0.20199999999999999</c:v>
                </c:pt>
                <c:pt idx="92">
                  <c:v>-0.20199999999999999</c:v>
                </c:pt>
                <c:pt idx="93">
                  <c:v>-0.20699999999999999</c:v>
                </c:pt>
                <c:pt idx="94">
                  <c:v>-0.20899999999999999</c:v>
                </c:pt>
                <c:pt idx="95">
                  <c:v>-0.21</c:v>
                </c:pt>
                <c:pt idx="96">
                  <c:v>-0.17600000000000002</c:v>
                </c:pt>
                <c:pt idx="97">
                  <c:v>-0.182</c:v>
                </c:pt>
                <c:pt idx="98">
                  <c:v>-0.192</c:v>
                </c:pt>
                <c:pt idx="99">
                  <c:v>-0.20199999999999999</c:v>
                </c:pt>
                <c:pt idx="100">
                  <c:v>-0.21</c:v>
                </c:pt>
                <c:pt idx="101">
                  <c:v>-0.22</c:v>
                </c:pt>
                <c:pt idx="102">
                  <c:v>-0.23</c:v>
                </c:pt>
                <c:pt idx="103">
                  <c:v>-0.24399999999999999</c:v>
                </c:pt>
                <c:pt idx="104">
                  <c:v>-0.25600000000000001</c:v>
                </c:pt>
                <c:pt idx="105">
                  <c:v>-0.26400000000000001</c:v>
                </c:pt>
                <c:pt idx="106">
                  <c:v>-0.27200000000000002</c:v>
                </c:pt>
                <c:pt idx="107">
                  <c:v>-0.28100000000000003</c:v>
                </c:pt>
                <c:pt idx="108">
                  <c:v>-0.29199999999999998</c:v>
                </c:pt>
                <c:pt idx="109">
                  <c:v>-0.30199999999999999</c:v>
                </c:pt>
                <c:pt idx="110">
                  <c:v>-0.312</c:v>
                </c:pt>
                <c:pt idx="111">
                  <c:v>-0.32500000000000001</c:v>
                </c:pt>
                <c:pt idx="112">
                  <c:v>-0.34</c:v>
                </c:pt>
                <c:pt idx="113">
                  <c:v>-0.35</c:v>
                </c:pt>
              </c:numCache>
            </c:numRef>
          </c:yVal>
          <c:smooth val="0"/>
          <c:extLst>
            <c:ext xmlns:c16="http://schemas.microsoft.com/office/drawing/2014/chart" uri="{C3380CC4-5D6E-409C-BE32-E72D297353CC}">
              <c16:uniqueId val="{00000000-9BEE-49AA-992A-4F2F9DF870D7}"/>
            </c:ext>
          </c:extLst>
        </c:ser>
        <c:dLbls>
          <c:showLegendKey val="0"/>
          <c:showVal val="0"/>
          <c:showCatName val="0"/>
          <c:showSerName val="0"/>
          <c:showPercent val="0"/>
          <c:showBubbleSize val="0"/>
        </c:dLbls>
        <c:axId val="501010904"/>
        <c:axId val="501011296"/>
      </c:scatterChart>
      <c:valAx>
        <c:axId val="501010904"/>
        <c:scaling>
          <c:orientation val="minMax"/>
          <c:max val="2015"/>
          <c:min val="1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1011296"/>
        <c:crossesAt val="-1"/>
        <c:crossBetween val="midCat"/>
        <c:majorUnit val="5"/>
      </c:valAx>
      <c:valAx>
        <c:axId val="501011296"/>
        <c:scaling>
          <c:orientation val="minMax"/>
          <c:max val="0.1"/>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1010904"/>
        <c:crosses val="autoZero"/>
        <c:crossBetween val="midCat"/>
        <c:majorUnit val="0.1"/>
        <c:min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13PIN-O, Not far from Kolomali North</a:t>
            </a:r>
          </a:p>
          <a:p>
            <a:pPr>
              <a:defRPr/>
            </a:pPr>
            <a:r>
              <a:rPr lang="en-US"/>
              <a:t>and 13Patu-Dh</a:t>
            </a:r>
          </a:p>
        </c:rich>
      </c:tx>
      <c:layout>
        <c:manualLayout>
          <c:xMode val="edge"/>
          <c:yMode val="edge"/>
          <c:x val="0.270955284552845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213944254647982E-2"/>
          <c:y val="8.5613517060367447E-2"/>
          <c:w val="0.87122462817147861"/>
          <c:h val="0.72088764946048411"/>
        </c:manualLayout>
      </c:layout>
      <c:scatterChart>
        <c:scatterStyle val="lineMarker"/>
        <c:varyColors val="0"/>
        <c:ser>
          <c:idx val="1"/>
          <c:order val="0"/>
          <c:tx>
            <c:v>13Patu-Dh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[2]Sheet1!$A$8:$A$144</c:f>
              <c:numCache>
                <c:formatCode>General</c:formatCode>
                <c:ptCount val="137"/>
                <c:pt idx="0">
                  <c:v>2007.25</c:v>
                </c:pt>
                <c:pt idx="1">
                  <c:v>2007</c:v>
                </c:pt>
                <c:pt idx="2">
                  <c:v>2006</c:v>
                </c:pt>
                <c:pt idx="3">
                  <c:v>2005</c:v>
                </c:pt>
                <c:pt idx="4">
                  <c:v>2004</c:v>
                </c:pt>
                <c:pt idx="5">
                  <c:v>2003</c:v>
                </c:pt>
                <c:pt idx="6">
                  <c:v>2002</c:v>
                </c:pt>
                <c:pt idx="7">
                  <c:v>2001</c:v>
                </c:pt>
                <c:pt idx="8">
                  <c:v>2000</c:v>
                </c:pt>
                <c:pt idx="9">
                  <c:v>1999</c:v>
                </c:pt>
                <c:pt idx="10">
                  <c:v>1998</c:v>
                </c:pt>
                <c:pt idx="11">
                  <c:v>1997</c:v>
                </c:pt>
                <c:pt idx="12">
                  <c:v>1996</c:v>
                </c:pt>
                <c:pt idx="13">
                  <c:v>1995</c:v>
                </c:pt>
                <c:pt idx="14">
                  <c:v>1994</c:v>
                </c:pt>
                <c:pt idx="15">
                  <c:v>1993</c:v>
                </c:pt>
                <c:pt idx="16">
                  <c:v>1992</c:v>
                </c:pt>
                <c:pt idx="17">
                  <c:v>1991</c:v>
                </c:pt>
                <c:pt idx="18">
                  <c:v>1990</c:v>
                </c:pt>
                <c:pt idx="19">
                  <c:v>1989</c:v>
                </c:pt>
                <c:pt idx="20">
                  <c:v>1988</c:v>
                </c:pt>
                <c:pt idx="21">
                  <c:v>1987</c:v>
                </c:pt>
                <c:pt idx="22">
                  <c:v>1986</c:v>
                </c:pt>
                <c:pt idx="23">
                  <c:v>1985</c:v>
                </c:pt>
                <c:pt idx="24">
                  <c:v>1984</c:v>
                </c:pt>
                <c:pt idx="25">
                  <c:v>1983</c:v>
                </c:pt>
                <c:pt idx="26">
                  <c:v>1982</c:v>
                </c:pt>
                <c:pt idx="27">
                  <c:v>1981</c:v>
                </c:pt>
                <c:pt idx="28">
                  <c:v>1980</c:v>
                </c:pt>
                <c:pt idx="29">
                  <c:v>1979</c:v>
                </c:pt>
                <c:pt idx="30">
                  <c:v>1978</c:v>
                </c:pt>
                <c:pt idx="31">
                  <c:v>1977</c:v>
                </c:pt>
                <c:pt idx="32">
                  <c:v>1976</c:v>
                </c:pt>
                <c:pt idx="33">
                  <c:v>1975</c:v>
                </c:pt>
                <c:pt idx="34">
                  <c:v>1974</c:v>
                </c:pt>
                <c:pt idx="35">
                  <c:v>1973</c:v>
                </c:pt>
                <c:pt idx="36">
                  <c:v>1972</c:v>
                </c:pt>
                <c:pt idx="37">
                  <c:v>1971</c:v>
                </c:pt>
                <c:pt idx="38">
                  <c:v>1970</c:v>
                </c:pt>
                <c:pt idx="39">
                  <c:v>1969</c:v>
                </c:pt>
                <c:pt idx="40">
                  <c:v>1968</c:v>
                </c:pt>
                <c:pt idx="41">
                  <c:v>1967</c:v>
                </c:pt>
                <c:pt idx="42">
                  <c:v>1966</c:v>
                </c:pt>
                <c:pt idx="43">
                  <c:v>1965</c:v>
                </c:pt>
                <c:pt idx="44">
                  <c:v>1964</c:v>
                </c:pt>
                <c:pt idx="45">
                  <c:v>1963</c:v>
                </c:pt>
                <c:pt idx="46">
                  <c:v>1962</c:v>
                </c:pt>
                <c:pt idx="47">
                  <c:v>1961</c:v>
                </c:pt>
                <c:pt idx="48">
                  <c:v>1960</c:v>
                </c:pt>
                <c:pt idx="49">
                  <c:v>1959</c:v>
                </c:pt>
                <c:pt idx="50">
                  <c:v>1958</c:v>
                </c:pt>
                <c:pt idx="51">
                  <c:v>1957</c:v>
                </c:pt>
                <c:pt idx="52">
                  <c:v>1956</c:v>
                </c:pt>
                <c:pt idx="53">
                  <c:v>1955</c:v>
                </c:pt>
                <c:pt idx="54">
                  <c:v>1954</c:v>
                </c:pt>
                <c:pt idx="55">
                  <c:v>1953</c:v>
                </c:pt>
                <c:pt idx="56">
                  <c:v>1952</c:v>
                </c:pt>
                <c:pt idx="57">
                  <c:v>1951</c:v>
                </c:pt>
                <c:pt idx="58">
                  <c:v>1950</c:v>
                </c:pt>
                <c:pt idx="59">
                  <c:v>1949</c:v>
                </c:pt>
                <c:pt idx="60">
                  <c:v>1948</c:v>
                </c:pt>
                <c:pt idx="61">
                  <c:v>1947</c:v>
                </c:pt>
                <c:pt idx="62">
                  <c:v>1946</c:v>
                </c:pt>
                <c:pt idx="63">
                  <c:v>1945</c:v>
                </c:pt>
                <c:pt idx="64">
                  <c:v>1944</c:v>
                </c:pt>
                <c:pt idx="65">
                  <c:v>1943</c:v>
                </c:pt>
                <c:pt idx="66">
                  <c:v>1942</c:v>
                </c:pt>
                <c:pt idx="67">
                  <c:v>1941</c:v>
                </c:pt>
                <c:pt idx="68">
                  <c:v>1940</c:v>
                </c:pt>
                <c:pt idx="69">
                  <c:v>1939</c:v>
                </c:pt>
                <c:pt idx="70">
                  <c:v>1938</c:v>
                </c:pt>
                <c:pt idx="71">
                  <c:v>1937</c:v>
                </c:pt>
                <c:pt idx="72">
                  <c:v>1936</c:v>
                </c:pt>
                <c:pt idx="73">
                  <c:v>1935</c:v>
                </c:pt>
                <c:pt idx="74">
                  <c:v>1934</c:v>
                </c:pt>
                <c:pt idx="75">
                  <c:v>1933</c:v>
                </c:pt>
                <c:pt idx="76">
                  <c:v>1932</c:v>
                </c:pt>
                <c:pt idx="77">
                  <c:v>1931</c:v>
                </c:pt>
                <c:pt idx="78">
                  <c:v>1930</c:v>
                </c:pt>
                <c:pt idx="79">
                  <c:v>1929</c:v>
                </c:pt>
                <c:pt idx="80">
                  <c:v>1928</c:v>
                </c:pt>
                <c:pt idx="81">
                  <c:v>1927</c:v>
                </c:pt>
                <c:pt idx="82">
                  <c:v>1926</c:v>
                </c:pt>
                <c:pt idx="83">
                  <c:v>1925</c:v>
                </c:pt>
                <c:pt idx="84">
                  <c:v>1924</c:v>
                </c:pt>
                <c:pt idx="85">
                  <c:v>1923</c:v>
                </c:pt>
                <c:pt idx="86">
                  <c:v>1922</c:v>
                </c:pt>
                <c:pt idx="87">
                  <c:v>1921</c:v>
                </c:pt>
                <c:pt idx="88">
                  <c:v>1920</c:v>
                </c:pt>
                <c:pt idx="89">
                  <c:v>1919</c:v>
                </c:pt>
                <c:pt idx="90">
                  <c:v>1918</c:v>
                </c:pt>
                <c:pt idx="91">
                  <c:v>1917</c:v>
                </c:pt>
                <c:pt idx="92">
                  <c:v>1916</c:v>
                </c:pt>
                <c:pt idx="93">
                  <c:v>1915</c:v>
                </c:pt>
                <c:pt idx="94">
                  <c:v>1914</c:v>
                </c:pt>
                <c:pt idx="95">
                  <c:v>1913</c:v>
                </c:pt>
                <c:pt idx="96">
                  <c:v>1912</c:v>
                </c:pt>
                <c:pt idx="97">
                  <c:v>1911</c:v>
                </c:pt>
                <c:pt idx="98">
                  <c:v>1910</c:v>
                </c:pt>
                <c:pt idx="99">
                  <c:v>1909</c:v>
                </c:pt>
                <c:pt idx="100">
                  <c:v>1908</c:v>
                </c:pt>
                <c:pt idx="101">
                  <c:v>1907</c:v>
                </c:pt>
                <c:pt idx="102">
                  <c:v>1906</c:v>
                </c:pt>
                <c:pt idx="103">
                  <c:v>1905</c:v>
                </c:pt>
                <c:pt idx="104">
                  <c:v>1904</c:v>
                </c:pt>
                <c:pt idx="105">
                  <c:v>1903</c:v>
                </c:pt>
                <c:pt idx="106">
                  <c:v>1902</c:v>
                </c:pt>
                <c:pt idx="107">
                  <c:v>1901</c:v>
                </c:pt>
                <c:pt idx="108">
                  <c:v>1900</c:v>
                </c:pt>
                <c:pt idx="109">
                  <c:v>1899</c:v>
                </c:pt>
                <c:pt idx="110">
                  <c:v>1898</c:v>
                </c:pt>
                <c:pt idx="111">
                  <c:v>1897</c:v>
                </c:pt>
                <c:pt idx="112">
                  <c:v>1896</c:v>
                </c:pt>
                <c:pt idx="113">
                  <c:v>1895</c:v>
                </c:pt>
                <c:pt idx="114">
                  <c:v>1894</c:v>
                </c:pt>
                <c:pt idx="115">
                  <c:v>1893</c:v>
                </c:pt>
                <c:pt idx="116">
                  <c:v>1892</c:v>
                </c:pt>
                <c:pt idx="117">
                  <c:v>1891</c:v>
                </c:pt>
                <c:pt idx="118">
                  <c:v>1890</c:v>
                </c:pt>
                <c:pt idx="119">
                  <c:v>1889</c:v>
                </c:pt>
                <c:pt idx="120">
                  <c:v>1888</c:v>
                </c:pt>
                <c:pt idx="121">
                  <c:v>1887</c:v>
                </c:pt>
                <c:pt idx="122">
                  <c:v>1886</c:v>
                </c:pt>
                <c:pt idx="123">
                  <c:v>1885</c:v>
                </c:pt>
                <c:pt idx="124">
                  <c:v>1884</c:v>
                </c:pt>
                <c:pt idx="125">
                  <c:v>1883</c:v>
                </c:pt>
                <c:pt idx="126">
                  <c:v>1882</c:v>
                </c:pt>
                <c:pt idx="127">
                  <c:v>1881</c:v>
                </c:pt>
                <c:pt idx="128">
                  <c:v>1880</c:v>
                </c:pt>
                <c:pt idx="129">
                  <c:v>1879</c:v>
                </c:pt>
                <c:pt idx="130">
                  <c:v>1878</c:v>
                </c:pt>
                <c:pt idx="131">
                  <c:v>1877</c:v>
                </c:pt>
                <c:pt idx="132">
                  <c:v>1876</c:v>
                </c:pt>
                <c:pt idx="133">
                  <c:v>1875</c:v>
                </c:pt>
                <c:pt idx="134">
                  <c:v>1874</c:v>
                </c:pt>
                <c:pt idx="135">
                  <c:v>1873</c:v>
                </c:pt>
                <c:pt idx="136">
                  <c:v>1872</c:v>
                </c:pt>
              </c:numCache>
            </c:numRef>
          </c:xVal>
          <c:yVal>
            <c:numRef>
              <c:f>[2]Sheet1!$C$8:$C$144</c:f>
              <c:numCache>
                <c:formatCode>General</c:formatCode>
                <c:ptCount val="137"/>
                <c:pt idx="0">
                  <c:v>0.4</c:v>
                </c:pt>
                <c:pt idx="1">
                  <c:v>0.39520000000000005</c:v>
                </c:pt>
                <c:pt idx="2">
                  <c:v>0.39040000000000008</c:v>
                </c:pt>
                <c:pt idx="3">
                  <c:v>0.38560000000000011</c:v>
                </c:pt>
                <c:pt idx="4">
                  <c:v>0.38080000000000014</c:v>
                </c:pt>
                <c:pt idx="5">
                  <c:v>0.37600000000000017</c:v>
                </c:pt>
                <c:pt idx="6">
                  <c:v>0.3712000000000002</c:v>
                </c:pt>
                <c:pt idx="7">
                  <c:v>0.36640000000000023</c:v>
                </c:pt>
                <c:pt idx="8">
                  <c:v>0.36160000000000025</c:v>
                </c:pt>
                <c:pt idx="9">
                  <c:v>0.35680000000000028</c:v>
                </c:pt>
                <c:pt idx="10">
                  <c:v>0.35200000000000031</c:v>
                </c:pt>
                <c:pt idx="11">
                  <c:v>0.34720000000000034</c:v>
                </c:pt>
                <c:pt idx="12">
                  <c:v>0.34240000000000037</c:v>
                </c:pt>
                <c:pt idx="13">
                  <c:v>0.3376000000000004</c:v>
                </c:pt>
                <c:pt idx="14">
                  <c:v>0.33280000000000043</c:v>
                </c:pt>
                <c:pt idx="15">
                  <c:v>0.32800000000000046</c:v>
                </c:pt>
                <c:pt idx="16">
                  <c:v>0.32320000000000049</c:v>
                </c:pt>
                <c:pt idx="17">
                  <c:v>0.31840000000000052</c:v>
                </c:pt>
                <c:pt idx="18">
                  <c:v>0.31360000000000049</c:v>
                </c:pt>
                <c:pt idx="19">
                  <c:v>0.30880000000000046</c:v>
                </c:pt>
                <c:pt idx="20">
                  <c:v>0.30400000000000049</c:v>
                </c:pt>
                <c:pt idx="21">
                  <c:v>0.29920000000000047</c:v>
                </c:pt>
                <c:pt idx="22">
                  <c:v>0.29440000000000049</c:v>
                </c:pt>
                <c:pt idx="23">
                  <c:v>0.28960000000000047</c:v>
                </c:pt>
                <c:pt idx="24">
                  <c:v>0.28480000000000044</c:v>
                </c:pt>
                <c:pt idx="25">
                  <c:v>0.28000000000000047</c:v>
                </c:pt>
                <c:pt idx="26">
                  <c:v>0.27520000000000044</c:v>
                </c:pt>
                <c:pt idx="27">
                  <c:v>0.27040000000000047</c:v>
                </c:pt>
                <c:pt idx="28">
                  <c:v>0.26560000000000045</c:v>
                </c:pt>
                <c:pt idx="29">
                  <c:v>0.26080000000000042</c:v>
                </c:pt>
                <c:pt idx="30">
                  <c:v>0.25600000000000045</c:v>
                </c:pt>
                <c:pt idx="31">
                  <c:v>0.25120000000000042</c:v>
                </c:pt>
                <c:pt idx="32">
                  <c:v>0.24640000000000042</c:v>
                </c:pt>
                <c:pt idx="33">
                  <c:v>0.24160000000000043</c:v>
                </c:pt>
                <c:pt idx="34">
                  <c:v>0.23680000000000043</c:v>
                </c:pt>
                <c:pt idx="35">
                  <c:v>0.23200000000000043</c:v>
                </c:pt>
                <c:pt idx="36">
                  <c:v>0.2272000000000004</c:v>
                </c:pt>
                <c:pt idx="37">
                  <c:v>0.2224000000000004</c:v>
                </c:pt>
                <c:pt idx="38">
                  <c:v>0.2176000000000004</c:v>
                </c:pt>
                <c:pt idx="39">
                  <c:v>0.21280000000000041</c:v>
                </c:pt>
                <c:pt idx="40">
                  <c:v>0.20800000000000041</c:v>
                </c:pt>
                <c:pt idx="41">
                  <c:v>0.20320000000000038</c:v>
                </c:pt>
                <c:pt idx="42">
                  <c:v>0.19840000000000038</c:v>
                </c:pt>
                <c:pt idx="43">
                  <c:v>0.19360000000000038</c:v>
                </c:pt>
                <c:pt idx="44">
                  <c:v>0.18880000000000038</c:v>
                </c:pt>
                <c:pt idx="45">
                  <c:v>0.18400000000000039</c:v>
                </c:pt>
                <c:pt idx="46">
                  <c:v>0.17920000000000036</c:v>
                </c:pt>
                <c:pt idx="47">
                  <c:v>0.17440000000000036</c:v>
                </c:pt>
                <c:pt idx="48">
                  <c:v>0.16960000000000036</c:v>
                </c:pt>
                <c:pt idx="49">
                  <c:v>0.16480000000000036</c:v>
                </c:pt>
                <c:pt idx="50">
                  <c:v>0.16000000000000036</c:v>
                </c:pt>
                <c:pt idx="51">
                  <c:v>0.15520000000000034</c:v>
                </c:pt>
                <c:pt idx="52">
                  <c:v>0.15040000000000034</c:v>
                </c:pt>
                <c:pt idx="53">
                  <c:v>0.14560000000000034</c:v>
                </c:pt>
                <c:pt idx="54">
                  <c:v>0.14080000000000034</c:v>
                </c:pt>
                <c:pt idx="55">
                  <c:v>0.13600000000000034</c:v>
                </c:pt>
                <c:pt idx="56">
                  <c:v>0.13120000000000032</c:v>
                </c:pt>
                <c:pt idx="57">
                  <c:v>0.12640000000000032</c:v>
                </c:pt>
                <c:pt idx="58">
                  <c:v>0.12160000000000032</c:v>
                </c:pt>
                <c:pt idx="59">
                  <c:v>0.11680000000000032</c:v>
                </c:pt>
                <c:pt idx="60">
                  <c:v>0.1168</c:v>
                </c:pt>
                <c:pt idx="61">
                  <c:v>0.1168</c:v>
                </c:pt>
                <c:pt idx="62">
                  <c:v>0.1168</c:v>
                </c:pt>
                <c:pt idx="63">
                  <c:v>0.1168</c:v>
                </c:pt>
                <c:pt idx="64">
                  <c:v>0.1168</c:v>
                </c:pt>
                <c:pt idx="65">
                  <c:v>0.1168</c:v>
                </c:pt>
                <c:pt idx="66">
                  <c:v>0.1168</c:v>
                </c:pt>
                <c:pt idx="67">
                  <c:v>0.1168</c:v>
                </c:pt>
                <c:pt idx="68">
                  <c:v>0.1168</c:v>
                </c:pt>
                <c:pt idx="69">
                  <c:v>0.1168</c:v>
                </c:pt>
                <c:pt idx="70">
                  <c:v>0.1168</c:v>
                </c:pt>
                <c:pt idx="71">
                  <c:v>0.1168</c:v>
                </c:pt>
                <c:pt idx="72">
                  <c:v>0.1168</c:v>
                </c:pt>
                <c:pt idx="73">
                  <c:v>0.1168</c:v>
                </c:pt>
                <c:pt idx="74">
                  <c:v>0.1168</c:v>
                </c:pt>
                <c:pt idx="75">
                  <c:v>0.1168</c:v>
                </c:pt>
                <c:pt idx="76">
                  <c:v>0.1168</c:v>
                </c:pt>
                <c:pt idx="77">
                  <c:v>0.1168</c:v>
                </c:pt>
                <c:pt idx="78">
                  <c:v>0.11199999999999999</c:v>
                </c:pt>
                <c:pt idx="79">
                  <c:v>0.10719999999999999</c:v>
                </c:pt>
                <c:pt idx="80">
                  <c:v>0.10239999999999999</c:v>
                </c:pt>
                <c:pt idx="81">
                  <c:v>9.7599999999999978E-2</c:v>
                </c:pt>
                <c:pt idx="82">
                  <c:v>9.279999999999998E-2</c:v>
                </c:pt>
                <c:pt idx="83">
                  <c:v>8.7999999999999967E-2</c:v>
                </c:pt>
                <c:pt idx="84">
                  <c:v>8.3199999999999968E-2</c:v>
                </c:pt>
                <c:pt idx="85">
                  <c:v>7.839999999999997E-2</c:v>
                </c:pt>
                <c:pt idx="86">
                  <c:v>7.3599999999999957E-2</c:v>
                </c:pt>
                <c:pt idx="87">
                  <c:v>6.8799999999999958E-2</c:v>
                </c:pt>
                <c:pt idx="88">
                  <c:v>6.3999999999999946E-2</c:v>
                </c:pt>
                <c:pt idx="89">
                  <c:v>5.9199999999999947E-2</c:v>
                </c:pt>
                <c:pt idx="90">
                  <c:v>5.4399999999999941E-2</c:v>
                </c:pt>
                <c:pt idx="91">
                  <c:v>4.9599999999999936E-2</c:v>
                </c:pt>
                <c:pt idx="92">
                  <c:v>4.479999999999993E-2</c:v>
                </c:pt>
                <c:pt idx="93">
                  <c:v>3.9999999999999931E-2</c:v>
                </c:pt>
                <c:pt idx="94">
                  <c:v>3.5199999999999933E-2</c:v>
                </c:pt>
                <c:pt idx="95">
                  <c:v>3.0399999999999934E-2</c:v>
                </c:pt>
                <c:pt idx="96">
                  <c:v>2.5599999999999935E-2</c:v>
                </c:pt>
                <c:pt idx="97">
                  <c:v>2.0799999999999933E-2</c:v>
                </c:pt>
                <c:pt idx="98">
                  <c:v>1.5999999999999934E-2</c:v>
                </c:pt>
                <c:pt idx="99">
                  <c:v>1.1199999999999934E-2</c:v>
                </c:pt>
                <c:pt idx="100">
                  <c:v>6.3999999999999344E-3</c:v>
                </c:pt>
                <c:pt idx="101">
                  <c:v>1.5999999999999348E-3</c:v>
                </c:pt>
                <c:pt idx="102">
                  <c:v>-3.2000000000000652E-3</c:v>
                </c:pt>
                <c:pt idx="103">
                  <c:v>-8.0000000000000644E-3</c:v>
                </c:pt>
                <c:pt idx="104">
                  <c:v>-1.2800000000000065E-2</c:v>
                </c:pt>
                <c:pt idx="105">
                  <c:v>-1.7600000000000064E-2</c:v>
                </c:pt>
                <c:pt idx="106">
                  <c:v>-2.2400000000000066E-2</c:v>
                </c:pt>
                <c:pt idx="107">
                  <c:v>-2.7200000000000064E-2</c:v>
                </c:pt>
                <c:pt idx="108">
                  <c:v>-3.2000000000000063E-2</c:v>
                </c:pt>
                <c:pt idx="109">
                  <c:v>-3.6800000000000062E-2</c:v>
                </c:pt>
                <c:pt idx="110">
                  <c:v>-4.1600000000000061E-2</c:v>
                </c:pt>
                <c:pt idx="111">
                  <c:v>-4.6400000000000059E-2</c:v>
                </c:pt>
                <c:pt idx="112">
                  <c:v>-5.1200000000000065E-2</c:v>
                </c:pt>
                <c:pt idx="113">
                  <c:v>-5.6000000000000071E-2</c:v>
                </c:pt>
                <c:pt idx="114">
                  <c:v>-6.0800000000000069E-2</c:v>
                </c:pt>
                <c:pt idx="115">
                  <c:v>-6.5600000000000075E-2</c:v>
                </c:pt>
                <c:pt idx="116">
                  <c:v>-7.0400000000000074E-2</c:v>
                </c:pt>
                <c:pt idx="117">
                  <c:v>-7.5200000000000086E-2</c:v>
                </c:pt>
                <c:pt idx="118">
                  <c:v>-8.0000000000000085E-2</c:v>
                </c:pt>
                <c:pt idx="119">
                  <c:v>-8.4800000000000098E-2</c:v>
                </c:pt>
                <c:pt idx="120">
                  <c:v>-8.9600000000000096E-2</c:v>
                </c:pt>
                <c:pt idx="121">
                  <c:v>-9.4400000000000095E-2</c:v>
                </c:pt>
                <c:pt idx="122">
                  <c:v>-9.9200000000000108E-2</c:v>
                </c:pt>
                <c:pt idx="123">
                  <c:v>-0.10400000000000011</c:v>
                </c:pt>
                <c:pt idx="124">
                  <c:v>-0.10880000000000012</c:v>
                </c:pt>
                <c:pt idx="125">
                  <c:v>-0.11360000000000012</c:v>
                </c:pt>
                <c:pt idx="126">
                  <c:v>-0.11840000000000012</c:v>
                </c:pt>
                <c:pt idx="127">
                  <c:v>-0.12320000000000013</c:v>
                </c:pt>
                <c:pt idx="128">
                  <c:v>-0.12800000000000014</c:v>
                </c:pt>
                <c:pt idx="129">
                  <c:v>-0.13280000000000014</c:v>
                </c:pt>
                <c:pt idx="130">
                  <c:v>-0.13760000000000014</c:v>
                </c:pt>
                <c:pt idx="131">
                  <c:v>-0.14240000000000014</c:v>
                </c:pt>
                <c:pt idx="132">
                  <c:v>-0.14720000000000014</c:v>
                </c:pt>
                <c:pt idx="133">
                  <c:v>-0.15200000000000016</c:v>
                </c:pt>
                <c:pt idx="134">
                  <c:v>-0.15680000000000016</c:v>
                </c:pt>
                <c:pt idx="135">
                  <c:v>-0.16160000000000013</c:v>
                </c:pt>
                <c:pt idx="136">
                  <c:v>-0.16640000000000016</c:v>
                </c:pt>
              </c:numCache>
            </c:numRef>
          </c:yVal>
          <c:smooth val="0"/>
          <c:extLst>
            <c:ext xmlns:c16="http://schemas.microsoft.com/office/drawing/2014/chart" uri="{C3380CC4-5D6E-409C-BE32-E72D297353CC}">
              <c16:uniqueId val="{00000000-D2D0-407F-BD8E-CBDB25021291}"/>
            </c:ext>
          </c:extLst>
        </c:ser>
        <c:ser>
          <c:idx val="0"/>
          <c:order val="1"/>
          <c:tx>
            <c:v>13-Pin-O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'13PIN_02012.8'!#REF!</c:f>
            </c:numRef>
          </c:xVal>
          <c:yVal>
            <c:numRef>
              <c:f>'13PIN_02012.8'!#REF!</c:f>
              <c:numCache>
                <c:formatCode>General</c:formatCode>
                <c:ptCount val="1"/>
                <c:pt idx="0">
                  <c:v>1</c:v>
                </c:pt>
              </c:numCache>
            </c:numRef>
          </c:yVal>
          <c:smooth val="0"/>
          <c:extLst>
            <c:ext xmlns:c16="http://schemas.microsoft.com/office/drawing/2014/chart" uri="{C3380CC4-5D6E-409C-BE32-E72D297353CC}">
              <c16:uniqueId val="{00000001-D2D0-407F-BD8E-CBDB25021291}"/>
            </c:ext>
          </c:extLst>
        </c:ser>
        <c:dLbls>
          <c:showLegendKey val="0"/>
          <c:showVal val="0"/>
          <c:showCatName val="0"/>
          <c:showSerName val="0"/>
          <c:showPercent val="0"/>
          <c:showBubbleSize val="0"/>
        </c:dLbls>
        <c:axId val="501388032"/>
        <c:axId val="501388424"/>
      </c:scatterChart>
      <c:valAx>
        <c:axId val="501388032"/>
        <c:scaling>
          <c:orientation val="minMax"/>
          <c:max val="2014"/>
          <c:min val="177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88424"/>
        <c:crossesAt val="-1"/>
        <c:crossBetween val="midCat"/>
        <c:majorUnit val="10"/>
      </c:valAx>
      <c:valAx>
        <c:axId val="501388424"/>
        <c:scaling>
          <c:orientation val="minMax"/>
          <c:max val="1.100000000000000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88032"/>
        <c:crosses val="autoZero"/>
        <c:crossBetween val="midCat"/>
      </c:valAx>
      <c:spPr>
        <a:noFill/>
        <a:ln w="22225">
          <a:solidFill>
            <a:schemeClr val="tx1"/>
          </a:solidFill>
        </a:ln>
        <a:effectLst/>
      </c:spPr>
    </c:plotArea>
    <c:legend>
      <c:legendPos val="l"/>
      <c:layout>
        <c:manualLayout>
          <c:xMode val="edge"/>
          <c:yMode val="edge"/>
          <c:x val="0.11991869918699187"/>
          <c:y val="0.13293926800816563"/>
          <c:w val="0.1399291018500736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12SEG-A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Inner upgrowth</c:v>
          </c:tx>
          <c:spPr>
            <a:ln w="19050" cap="rnd">
              <a:solidFill>
                <a:schemeClr val="accent4"/>
              </a:solidFill>
              <a:round/>
            </a:ln>
            <a:effectLst/>
          </c:spPr>
          <c:marker>
            <c:symbol val="circle"/>
            <c:size val="5"/>
            <c:spPr>
              <a:solidFill>
                <a:schemeClr val="accent2"/>
              </a:solidFill>
              <a:ln w="9525">
                <a:solidFill>
                  <a:schemeClr val="accent2"/>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0-B711-4F3B-AE64-DE31C8C44AC7}"/>
            </c:ext>
          </c:extLst>
        </c:ser>
        <c:ser>
          <c:idx val="2"/>
          <c:order val="1"/>
          <c:tx>
            <c:v>Outer Upgrowth to 2012</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1-B711-4F3B-AE64-DE31C8C44AC7}"/>
            </c:ext>
          </c:extLst>
        </c:ser>
        <c:ser>
          <c:idx val="3"/>
          <c:order val="2"/>
          <c:tx>
            <c:v>Inner upgrowth</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[1]Sheet1!$A$3:$A$266</c:f>
              <c:numCache>
                <c:formatCode>General</c:formatCode>
                <c:ptCount val="264"/>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pt idx="83">
                  <c:v>1930</c:v>
                </c:pt>
                <c:pt idx="84">
                  <c:v>1929</c:v>
                </c:pt>
                <c:pt idx="85">
                  <c:v>1928</c:v>
                </c:pt>
                <c:pt idx="86">
                  <c:v>1927</c:v>
                </c:pt>
                <c:pt idx="87">
                  <c:v>1926</c:v>
                </c:pt>
                <c:pt idx="88">
                  <c:v>1925</c:v>
                </c:pt>
                <c:pt idx="89">
                  <c:v>1924</c:v>
                </c:pt>
                <c:pt idx="90">
                  <c:v>1923</c:v>
                </c:pt>
                <c:pt idx="91">
                  <c:v>1922</c:v>
                </c:pt>
                <c:pt idx="92">
                  <c:v>1921</c:v>
                </c:pt>
                <c:pt idx="93">
                  <c:v>1920</c:v>
                </c:pt>
                <c:pt idx="94">
                  <c:v>1919</c:v>
                </c:pt>
                <c:pt idx="95">
                  <c:v>1918</c:v>
                </c:pt>
                <c:pt idx="96">
                  <c:v>1917</c:v>
                </c:pt>
                <c:pt idx="97">
                  <c:v>1916</c:v>
                </c:pt>
                <c:pt idx="98">
                  <c:v>1915</c:v>
                </c:pt>
                <c:pt idx="99">
                  <c:v>1914</c:v>
                </c:pt>
                <c:pt idx="100">
                  <c:v>1913</c:v>
                </c:pt>
                <c:pt idx="101">
                  <c:v>1912</c:v>
                </c:pt>
                <c:pt idx="102">
                  <c:v>1911</c:v>
                </c:pt>
                <c:pt idx="103">
                  <c:v>1910</c:v>
                </c:pt>
                <c:pt idx="104">
                  <c:v>1909</c:v>
                </c:pt>
                <c:pt idx="105">
                  <c:v>1908</c:v>
                </c:pt>
                <c:pt idx="106">
                  <c:v>1907</c:v>
                </c:pt>
                <c:pt idx="107">
                  <c:v>1906</c:v>
                </c:pt>
                <c:pt idx="108">
                  <c:v>1905</c:v>
                </c:pt>
                <c:pt idx="109">
                  <c:v>1904</c:v>
                </c:pt>
                <c:pt idx="110">
                  <c:v>1903</c:v>
                </c:pt>
                <c:pt idx="111">
                  <c:v>1902</c:v>
                </c:pt>
                <c:pt idx="112">
                  <c:v>1901</c:v>
                </c:pt>
                <c:pt idx="113">
                  <c:v>1900</c:v>
                </c:pt>
                <c:pt idx="114">
                  <c:v>1899</c:v>
                </c:pt>
                <c:pt idx="115">
                  <c:v>1898</c:v>
                </c:pt>
                <c:pt idx="116">
                  <c:v>1897</c:v>
                </c:pt>
                <c:pt idx="117">
                  <c:v>1896</c:v>
                </c:pt>
                <c:pt idx="118">
                  <c:v>1895</c:v>
                </c:pt>
                <c:pt idx="119">
                  <c:v>1894</c:v>
                </c:pt>
                <c:pt idx="120">
                  <c:v>1893</c:v>
                </c:pt>
                <c:pt idx="121">
                  <c:v>1892</c:v>
                </c:pt>
                <c:pt idx="122">
                  <c:v>1891</c:v>
                </c:pt>
                <c:pt idx="123">
                  <c:v>1890</c:v>
                </c:pt>
                <c:pt idx="124">
                  <c:v>1889</c:v>
                </c:pt>
                <c:pt idx="125">
                  <c:v>1888</c:v>
                </c:pt>
                <c:pt idx="126">
                  <c:v>1887</c:v>
                </c:pt>
                <c:pt idx="127">
                  <c:v>1886</c:v>
                </c:pt>
                <c:pt idx="128">
                  <c:v>1885</c:v>
                </c:pt>
                <c:pt idx="129">
                  <c:v>1884</c:v>
                </c:pt>
                <c:pt idx="130">
                  <c:v>1883</c:v>
                </c:pt>
                <c:pt idx="131">
                  <c:v>1882</c:v>
                </c:pt>
                <c:pt idx="132">
                  <c:v>1881</c:v>
                </c:pt>
                <c:pt idx="133">
                  <c:v>1880</c:v>
                </c:pt>
                <c:pt idx="134">
                  <c:v>1879</c:v>
                </c:pt>
                <c:pt idx="135">
                  <c:v>1878</c:v>
                </c:pt>
                <c:pt idx="136">
                  <c:v>1877</c:v>
                </c:pt>
                <c:pt idx="137">
                  <c:v>1876</c:v>
                </c:pt>
                <c:pt idx="138">
                  <c:v>1875</c:v>
                </c:pt>
                <c:pt idx="139">
                  <c:v>1874</c:v>
                </c:pt>
                <c:pt idx="140">
                  <c:v>1873</c:v>
                </c:pt>
                <c:pt idx="141">
                  <c:v>1872</c:v>
                </c:pt>
                <c:pt idx="142">
                  <c:v>1871</c:v>
                </c:pt>
                <c:pt idx="143">
                  <c:v>1870</c:v>
                </c:pt>
                <c:pt idx="144">
                  <c:v>1869</c:v>
                </c:pt>
                <c:pt idx="145">
                  <c:v>1868</c:v>
                </c:pt>
                <c:pt idx="146">
                  <c:v>1867</c:v>
                </c:pt>
                <c:pt idx="147">
                  <c:v>1866</c:v>
                </c:pt>
                <c:pt idx="148">
                  <c:v>1865</c:v>
                </c:pt>
                <c:pt idx="149">
                  <c:v>1864</c:v>
                </c:pt>
                <c:pt idx="150">
                  <c:v>1863</c:v>
                </c:pt>
                <c:pt idx="151">
                  <c:v>1862</c:v>
                </c:pt>
                <c:pt idx="152">
                  <c:v>1861</c:v>
                </c:pt>
                <c:pt idx="153">
                  <c:v>1860</c:v>
                </c:pt>
                <c:pt idx="154">
                  <c:v>1859</c:v>
                </c:pt>
                <c:pt idx="155">
                  <c:v>1858</c:v>
                </c:pt>
                <c:pt idx="156">
                  <c:v>1857</c:v>
                </c:pt>
                <c:pt idx="157">
                  <c:v>1856</c:v>
                </c:pt>
                <c:pt idx="158">
                  <c:v>1855</c:v>
                </c:pt>
                <c:pt idx="159">
                  <c:v>1854</c:v>
                </c:pt>
                <c:pt idx="160">
                  <c:v>1853</c:v>
                </c:pt>
                <c:pt idx="161">
                  <c:v>1852</c:v>
                </c:pt>
                <c:pt idx="162">
                  <c:v>1851</c:v>
                </c:pt>
                <c:pt idx="163">
                  <c:v>1850</c:v>
                </c:pt>
                <c:pt idx="164">
                  <c:v>1849</c:v>
                </c:pt>
                <c:pt idx="165">
                  <c:v>1848</c:v>
                </c:pt>
                <c:pt idx="166">
                  <c:v>1847</c:v>
                </c:pt>
                <c:pt idx="167">
                  <c:v>1846</c:v>
                </c:pt>
                <c:pt idx="168">
                  <c:v>1845</c:v>
                </c:pt>
                <c:pt idx="169">
                  <c:v>1844</c:v>
                </c:pt>
                <c:pt idx="170">
                  <c:v>1843</c:v>
                </c:pt>
                <c:pt idx="171">
                  <c:v>1842</c:v>
                </c:pt>
                <c:pt idx="172">
                  <c:v>1841</c:v>
                </c:pt>
                <c:pt idx="173">
                  <c:v>1840</c:v>
                </c:pt>
                <c:pt idx="174">
                  <c:v>1839</c:v>
                </c:pt>
                <c:pt idx="175">
                  <c:v>1838</c:v>
                </c:pt>
                <c:pt idx="176">
                  <c:v>1837</c:v>
                </c:pt>
                <c:pt idx="177">
                  <c:v>1836</c:v>
                </c:pt>
                <c:pt idx="178">
                  <c:v>1835</c:v>
                </c:pt>
                <c:pt idx="179">
                  <c:v>1834</c:v>
                </c:pt>
                <c:pt idx="180">
                  <c:v>1833</c:v>
                </c:pt>
                <c:pt idx="181">
                  <c:v>1832</c:v>
                </c:pt>
                <c:pt idx="182">
                  <c:v>1831</c:v>
                </c:pt>
                <c:pt idx="183">
                  <c:v>1830</c:v>
                </c:pt>
                <c:pt idx="184">
                  <c:v>1829</c:v>
                </c:pt>
                <c:pt idx="185">
                  <c:v>1828</c:v>
                </c:pt>
                <c:pt idx="186">
                  <c:v>1827</c:v>
                </c:pt>
                <c:pt idx="187">
                  <c:v>1826</c:v>
                </c:pt>
                <c:pt idx="188">
                  <c:v>1825</c:v>
                </c:pt>
                <c:pt idx="189">
                  <c:v>1824</c:v>
                </c:pt>
                <c:pt idx="190">
                  <c:v>1823</c:v>
                </c:pt>
                <c:pt idx="191">
                  <c:v>1822</c:v>
                </c:pt>
                <c:pt idx="192">
                  <c:v>1821</c:v>
                </c:pt>
                <c:pt idx="193">
                  <c:v>1820</c:v>
                </c:pt>
                <c:pt idx="194">
                  <c:v>1819</c:v>
                </c:pt>
                <c:pt idx="195">
                  <c:v>1818</c:v>
                </c:pt>
                <c:pt idx="196">
                  <c:v>1817</c:v>
                </c:pt>
                <c:pt idx="197">
                  <c:v>1816</c:v>
                </c:pt>
                <c:pt idx="198">
                  <c:v>1815</c:v>
                </c:pt>
                <c:pt idx="199">
                  <c:v>1814</c:v>
                </c:pt>
                <c:pt idx="200">
                  <c:v>1813</c:v>
                </c:pt>
                <c:pt idx="201">
                  <c:v>1812</c:v>
                </c:pt>
                <c:pt idx="202">
                  <c:v>1811</c:v>
                </c:pt>
                <c:pt idx="203">
                  <c:v>1810</c:v>
                </c:pt>
                <c:pt idx="204">
                  <c:v>1809</c:v>
                </c:pt>
                <c:pt idx="205">
                  <c:v>1808</c:v>
                </c:pt>
                <c:pt idx="206">
                  <c:v>1807</c:v>
                </c:pt>
                <c:pt idx="207">
                  <c:v>1806</c:v>
                </c:pt>
                <c:pt idx="208">
                  <c:v>1805</c:v>
                </c:pt>
                <c:pt idx="209">
                  <c:v>1804</c:v>
                </c:pt>
                <c:pt idx="210">
                  <c:v>1803</c:v>
                </c:pt>
                <c:pt idx="211">
                  <c:v>1802</c:v>
                </c:pt>
                <c:pt idx="212">
                  <c:v>1801</c:v>
                </c:pt>
                <c:pt idx="213">
                  <c:v>1800</c:v>
                </c:pt>
                <c:pt idx="214">
                  <c:v>1799</c:v>
                </c:pt>
                <c:pt idx="215">
                  <c:v>1798</c:v>
                </c:pt>
                <c:pt idx="216">
                  <c:v>1797</c:v>
                </c:pt>
                <c:pt idx="217">
                  <c:v>1796</c:v>
                </c:pt>
                <c:pt idx="218">
                  <c:v>1795</c:v>
                </c:pt>
                <c:pt idx="219">
                  <c:v>1794</c:v>
                </c:pt>
                <c:pt idx="220">
                  <c:v>1793</c:v>
                </c:pt>
                <c:pt idx="221">
                  <c:v>1792</c:v>
                </c:pt>
                <c:pt idx="222">
                  <c:v>1791</c:v>
                </c:pt>
                <c:pt idx="223">
                  <c:v>1790</c:v>
                </c:pt>
                <c:pt idx="224">
                  <c:v>1789</c:v>
                </c:pt>
                <c:pt idx="225">
                  <c:v>1788</c:v>
                </c:pt>
                <c:pt idx="226">
                  <c:v>1787</c:v>
                </c:pt>
                <c:pt idx="227">
                  <c:v>1786</c:v>
                </c:pt>
                <c:pt idx="228">
                  <c:v>1785</c:v>
                </c:pt>
                <c:pt idx="229">
                  <c:v>1784</c:v>
                </c:pt>
                <c:pt idx="230">
                  <c:v>1783</c:v>
                </c:pt>
                <c:pt idx="231">
                  <c:v>1782</c:v>
                </c:pt>
                <c:pt idx="232">
                  <c:v>1781</c:v>
                </c:pt>
                <c:pt idx="233">
                  <c:v>1780</c:v>
                </c:pt>
                <c:pt idx="234">
                  <c:v>1779</c:v>
                </c:pt>
                <c:pt idx="235">
                  <c:v>1778</c:v>
                </c:pt>
                <c:pt idx="236">
                  <c:v>1777</c:v>
                </c:pt>
                <c:pt idx="237">
                  <c:v>1776</c:v>
                </c:pt>
                <c:pt idx="238">
                  <c:v>1775</c:v>
                </c:pt>
                <c:pt idx="239">
                  <c:v>1774</c:v>
                </c:pt>
                <c:pt idx="240">
                  <c:v>1773</c:v>
                </c:pt>
                <c:pt idx="241">
                  <c:v>1772</c:v>
                </c:pt>
                <c:pt idx="242">
                  <c:v>1771</c:v>
                </c:pt>
                <c:pt idx="243">
                  <c:v>1770</c:v>
                </c:pt>
                <c:pt idx="244">
                  <c:v>1769</c:v>
                </c:pt>
                <c:pt idx="245">
                  <c:v>1768</c:v>
                </c:pt>
                <c:pt idx="246">
                  <c:v>1767</c:v>
                </c:pt>
                <c:pt idx="247">
                  <c:v>1766</c:v>
                </c:pt>
                <c:pt idx="248">
                  <c:v>1765</c:v>
                </c:pt>
                <c:pt idx="249">
                  <c:v>1764</c:v>
                </c:pt>
                <c:pt idx="250">
                  <c:v>1763</c:v>
                </c:pt>
                <c:pt idx="251">
                  <c:v>1762</c:v>
                </c:pt>
                <c:pt idx="252">
                  <c:v>1761</c:v>
                </c:pt>
                <c:pt idx="253">
                  <c:v>1760</c:v>
                </c:pt>
                <c:pt idx="254">
                  <c:v>1759</c:v>
                </c:pt>
                <c:pt idx="255">
                  <c:v>1758</c:v>
                </c:pt>
                <c:pt idx="256">
                  <c:v>1757</c:v>
                </c:pt>
                <c:pt idx="257">
                  <c:v>1756</c:v>
                </c:pt>
                <c:pt idx="258">
                  <c:v>1755</c:v>
                </c:pt>
                <c:pt idx="259">
                  <c:v>1754</c:v>
                </c:pt>
                <c:pt idx="260">
                  <c:v>1753</c:v>
                </c:pt>
                <c:pt idx="261">
                  <c:v>1752</c:v>
                </c:pt>
                <c:pt idx="262">
                  <c:v>1751</c:v>
                </c:pt>
                <c:pt idx="263">
                  <c:v>1750</c:v>
                </c:pt>
              </c:numCache>
            </c:numRef>
          </c:xVal>
          <c:yVal>
            <c:numRef>
              <c:f>[1]Sheet1!$D$3:$D$266</c:f>
              <c:numCache>
                <c:formatCode>General</c:formatCode>
                <c:ptCount val="264"/>
                <c:pt idx="49">
                  <c:v>0.155</c:v>
                </c:pt>
                <c:pt idx="50">
                  <c:v>0.16</c:v>
                </c:pt>
                <c:pt idx="51">
                  <c:v>0.155</c:v>
                </c:pt>
                <c:pt idx="52">
                  <c:v>0.155</c:v>
                </c:pt>
                <c:pt idx="53">
                  <c:v>0.14499999999999999</c:v>
                </c:pt>
                <c:pt idx="54">
                  <c:v>0.13500000000000001</c:v>
                </c:pt>
                <c:pt idx="55">
                  <c:v>0.13</c:v>
                </c:pt>
                <c:pt idx="56">
                  <c:v>0.125</c:v>
                </c:pt>
                <c:pt idx="57">
                  <c:v>0.11</c:v>
                </c:pt>
                <c:pt idx="58">
                  <c:v>0.12</c:v>
                </c:pt>
                <c:pt idx="59">
                  <c:v>0.11</c:v>
                </c:pt>
                <c:pt idx="60">
                  <c:v>0.105</c:v>
                </c:pt>
                <c:pt idx="61">
                  <c:v>0.115</c:v>
                </c:pt>
                <c:pt idx="62">
                  <c:v>0.11</c:v>
                </c:pt>
                <c:pt idx="63">
                  <c:v>0.115</c:v>
                </c:pt>
                <c:pt idx="64">
                  <c:v>0.125</c:v>
                </c:pt>
                <c:pt idx="65">
                  <c:v>0.13500000000000001</c:v>
                </c:pt>
                <c:pt idx="66">
                  <c:v>0.125</c:v>
                </c:pt>
                <c:pt idx="67">
                  <c:v>0.115</c:v>
                </c:pt>
                <c:pt idx="68">
                  <c:v>9.5000000000000001E-2</c:v>
                </c:pt>
                <c:pt idx="69">
                  <c:v>0.08</c:v>
                </c:pt>
                <c:pt idx="70">
                  <c:v>7.0000000000000007E-2</c:v>
                </c:pt>
                <c:pt idx="71">
                  <c:v>0.06</c:v>
                </c:pt>
                <c:pt idx="72">
                  <c:v>5.5E-2</c:v>
                </c:pt>
                <c:pt idx="73">
                  <c:v>0.04</c:v>
                </c:pt>
                <c:pt idx="74">
                  <c:v>0.03</c:v>
                </c:pt>
                <c:pt idx="75">
                  <c:v>0.02</c:v>
                </c:pt>
                <c:pt idx="76">
                  <c:v>5.0000000000000001E-3</c:v>
                </c:pt>
                <c:pt idx="77">
                  <c:v>-5.0000000000000001E-3</c:v>
                </c:pt>
                <c:pt idx="78">
                  <c:v>-0.02</c:v>
                </c:pt>
                <c:pt idx="79">
                  <c:v>-3.5000000000000003E-2</c:v>
                </c:pt>
                <c:pt idx="80">
                  <c:v>-4.4999999999999998E-2</c:v>
                </c:pt>
                <c:pt idx="81">
                  <c:v>-5.5E-2</c:v>
                </c:pt>
                <c:pt idx="82">
                  <c:v>-6.5000000000000002E-2</c:v>
                </c:pt>
                <c:pt idx="83">
                  <c:v>-7.4999999999999997E-2</c:v>
                </c:pt>
                <c:pt idx="84">
                  <c:v>-0.09</c:v>
                </c:pt>
                <c:pt idx="85">
                  <c:v>-0.105</c:v>
                </c:pt>
                <c:pt idx="86">
                  <c:v>-0.115</c:v>
                </c:pt>
                <c:pt idx="87">
                  <c:v>-0.115</c:v>
                </c:pt>
                <c:pt idx="88">
                  <c:v>-0.115</c:v>
                </c:pt>
                <c:pt idx="89">
                  <c:v>-0.115</c:v>
                </c:pt>
                <c:pt idx="90">
                  <c:v>-0.115</c:v>
                </c:pt>
                <c:pt idx="91">
                  <c:v>-0.115</c:v>
                </c:pt>
                <c:pt idx="92">
                  <c:v>-0.115</c:v>
                </c:pt>
                <c:pt idx="93">
                  <c:v>-0.115</c:v>
                </c:pt>
                <c:pt idx="94">
                  <c:v>-0.115</c:v>
                </c:pt>
                <c:pt idx="95">
                  <c:v>-0.115</c:v>
                </c:pt>
                <c:pt idx="96">
                  <c:v>-0.115</c:v>
                </c:pt>
                <c:pt idx="97">
                  <c:v>-0.115</c:v>
                </c:pt>
                <c:pt idx="98">
                  <c:v>-0.115</c:v>
                </c:pt>
                <c:pt idx="99">
                  <c:v>-0.115</c:v>
                </c:pt>
                <c:pt idx="100">
                  <c:v>-0.115</c:v>
                </c:pt>
                <c:pt idx="101">
                  <c:v>-0.115</c:v>
                </c:pt>
                <c:pt idx="102">
                  <c:v>-0.115</c:v>
                </c:pt>
                <c:pt idx="103">
                  <c:v>-0.115</c:v>
                </c:pt>
                <c:pt idx="104">
                  <c:v>-0.115</c:v>
                </c:pt>
                <c:pt idx="105">
                  <c:v>-0.115</c:v>
                </c:pt>
                <c:pt idx="106">
                  <c:v>-0.115</c:v>
                </c:pt>
                <c:pt idx="107">
                  <c:v>-0.115</c:v>
                </c:pt>
                <c:pt idx="108">
                  <c:v>-0.115</c:v>
                </c:pt>
                <c:pt idx="109">
                  <c:v>-0.115</c:v>
                </c:pt>
                <c:pt idx="110">
                  <c:v>-0.115</c:v>
                </c:pt>
                <c:pt idx="111">
                  <c:v>-0.115</c:v>
                </c:pt>
                <c:pt idx="112">
                  <c:v>-0.115</c:v>
                </c:pt>
                <c:pt idx="113">
                  <c:v>-0.115</c:v>
                </c:pt>
                <c:pt idx="114">
                  <c:v>-0.115</c:v>
                </c:pt>
                <c:pt idx="115">
                  <c:v>-0.115</c:v>
                </c:pt>
                <c:pt idx="116">
                  <c:v>-0.115</c:v>
                </c:pt>
                <c:pt idx="117">
                  <c:v>-0.115</c:v>
                </c:pt>
                <c:pt idx="118">
                  <c:v>-0.115</c:v>
                </c:pt>
                <c:pt idx="119">
                  <c:v>-0.115</c:v>
                </c:pt>
                <c:pt idx="120">
                  <c:v>-0.115</c:v>
                </c:pt>
                <c:pt idx="121">
                  <c:v>-0.115</c:v>
                </c:pt>
                <c:pt idx="122">
                  <c:v>-0.115</c:v>
                </c:pt>
                <c:pt idx="123">
                  <c:v>-0.115</c:v>
                </c:pt>
                <c:pt idx="124">
                  <c:v>-0.115</c:v>
                </c:pt>
                <c:pt idx="125">
                  <c:v>-0.115</c:v>
                </c:pt>
                <c:pt idx="126">
                  <c:v>-0.115</c:v>
                </c:pt>
                <c:pt idx="127">
                  <c:v>-0.115</c:v>
                </c:pt>
                <c:pt idx="128">
                  <c:v>-0.115</c:v>
                </c:pt>
                <c:pt idx="129">
                  <c:v>-0.115</c:v>
                </c:pt>
                <c:pt idx="130">
                  <c:v>-0.115</c:v>
                </c:pt>
                <c:pt idx="131">
                  <c:v>-0.115</c:v>
                </c:pt>
                <c:pt idx="132">
                  <c:v>-0.115</c:v>
                </c:pt>
                <c:pt idx="133">
                  <c:v>-0.115</c:v>
                </c:pt>
                <c:pt idx="134">
                  <c:v>-0.115</c:v>
                </c:pt>
                <c:pt idx="135">
                  <c:v>-0.115</c:v>
                </c:pt>
                <c:pt idx="136">
                  <c:v>-0.115</c:v>
                </c:pt>
                <c:pt idx="137">
                  <c:v>-0.115</c:v>
                </c:pt>
                <c:pt idx="138">
                  <c:v>-0.115</c:v>
                </c:pt>
                <c:pt idx="139">
                  <c:v>-0.115</c:v>
                </c:pt>
                <c:pt idx="140">
                  <c:v>-0.115</c:v>
                </c:pt>
                <c:pt idx="141">
                  <c:v>-0.115</c:v>
                </c:pt>
                <c:pt idx="142">
                  <c:v>-0.115</c:v>
                </c:pt>
                <c:pt idx="143">
                  <c:v>-0.115</c:v>
                </c:pt>
                <c:pt idx="144">
                  <c:v>-0.115</c:v>
                </c:pt>
                <c:pt idx="145">
                  <c:v>-0.115</c:v>
                </c:pt>
                <c:pt idx="146">
                  <c:v>-0.115</c:v>
                </c:pt>
                <c:pt idx="147">
                  <c:v>-0.115</c:v>
                </c:pt>
                <c:pt idx="148">
                  <c:v>-0.115</c:v>
                </c:pt>
                <c:pt idx="149">
                  <c:v>-0.115</c:v>
                </c:pt>
                <c:pt idx="150">
                  <c:v>-0.115</c:v>
                </c:pt>
                <c:pt idx="151">
                  <c:v>-0.115</c:v>
                </c:pt>
                <c:pt idx="152">
                  <c:v>-0.115</c:v>
                </c:pt>
                <c:pt idx="153">
                  <c:v>-0.115</c:v>
                </c:pt>
                <c:pt idx="154">
                  <c:v>-0.115</c:v>
                </c:pt>
                <c:pt idx="155">
                  <c:v>-0.115</c:v>
                </c:pt>
                <c:pt idx="156">
                  <c:v>-0.115</c:v>
                </c:pt>
                <c:pt idx="157">
                  <c:v>-0.115</c:v>
                </c:pt>
                <c:pt idx="158">
                  <c:v>-0.115</c:v>
                </c:pt>
                <c:pt idx="159">
                  <c:v>-0.115</c:v>
                </c:pt>
                <c:pt idx="160">
                  <c:v>-0.115</c:v>
                </c:pt>
                <c:pt idx="161">
                  <c:v>-0.115</c:v>
                </c:pt>
                <c:pt idx="162">
                  <c:v>-0.115</c:v>
                </c:pt>
                <c:pt idx="163">
                  <c:v>-0.115</c:v>
                </c:pt>
                <c:pt idx="164">
                  <c:v>-0.115</c:v>
                </c:pt>
                <c:pt idx="165">
                  <c:v>-0.115</c:v>
                </c:pt>
                <c:pt idx="166">
                  <c:v>-0.115</c:v>
                </c:pt>
                <c:pt idx="167">
                  <c:v>-0.115</c:v>
                </c:pt>
                <c:pt idx="168">
                  <c:v>-0.115</c:v>
                </c:pt>
                <c:pt idx="169">
                  <c:v>-0.115</c:v>
                </c:pt>
                <c:pt idx="170">
                  <c:v>-0.115</c:v>
                </c:pt>
                <c:pt idx="171">
                  <c:v>-0.115</c:v>
                </c:pt>
                <c:pt idx="172">
                  <c:v>-0.115</c:v>
                </c:pt>
                <c:pt idx="173">
                  <c:v>-0.115</c:v>
                </c:pt>
                <c:pt idx="174">
                  <c:v>-0.115</c:v>
                </c:pt>
                <c:pt idx="175">
                  <c:v>-0.115</c:v>
                </c:pt>
                <c:pt idx="176">
                  <c:v>-0.115</c:v>
                </c:pt>
                <c:pt idx="177">
                  <c:v>-0.115</c:v>
                </c:pt>
                <c:pt idx="178">
                  <c:v>-0.115</c:v>
                </c:pt>
                <c:pt idx="179">
                  <c:v>-0.115</c:v>
                </c:pt>
                <c:pt idx="180">
                  <c:v>-0.115</c:v>
                </c:pt>
                <c:pt idx="181">
                  <c:v>-0.115</c:v>
                </c:pt>
                <c:pt idx="182">
                  <c:v>-0.115</c:v>
                </c:pt>
                <c:pt idx="183">
                  <c:v>-0.115</c:v>
                </c:pt>
                <c:pt idx="184">
                  <c:v>-0.115</c:v>
                </c:pt>
                <c:pt idx="185">
                  <c:v>-0.115</c:v>
                </c:pt>
                <c:pt idx="186">
                  <c:v>-0.115</c:v>
                </c:pt>
                <c:pt idx="187">
                  <c:v>-0.115</c:v>
                </c:pt>
                <c:pt idx="188">
                  <c:v>-0.115</c:v>
                </c:pt>
                <c:pt idx="189">
                  <c:v>-0.115</c:v>
                </c:pt>
                <c:pt idx="190">
                  <c:v>-0.115</c:v>
                </c:pt>
                <c:pt idx="191">
                  <c:v>-0.115</c:v>
                </c:pt>
                <c:pt idx="192">
                  <c:v>-0.115</c:v>
                </c:pt>
                <c:pt idx="193">
                  <c:v>-0.115</c:v>
                </c:pt>
                <c:pt idx="194">
                  <c:v>-0.115</c:v>
                </c:pt>
                <c:pt idx="195">
                  <c:v>-0.115</c:v>
                </c:pt>
                <c:pt idx="196">
                  <c:v>-0.115</c:v>
                </c:pt>
                <c:pt idx="197">
                  <c:v>-0.115</c:v>
                </c:pt>
                <c:pt idx="198">
                  <c:v>-0.115</c:v>
                </c:pt>
                <c:pt idx="199">
                  <c:v>-0.115</c:v>
                </c:pt>
                <c:pt idx="200">
                  <c:v>-0.115</c:v>
                </c:pt>
                <c:pt idx="201">
                  <c:v>-0.115</c:v>
                </c:pt>
                <c:pt idx="202">
                  <c:v>-0.115</c:v>
                </c:pt>
                <c:pt idx="203">
                  <c:v>-0.115</c:v>
                </c:pt>
                <c:pt idx="204">
                  <c:v>-0.115</c:v>
                </c:pt>
                <c:pt idx="205">
                  <c:v>-0.115</c:v>
                </c:pt>
                <c:pt idx="206">
                  <c:v>-0.115</c:v>
                </c:pt>
                <c:pt idx="207">
                  <c:v>-0.115</c:v>
                </c:pt>
                <c:pt idx="208">
                  <c:v>-0.115</c:v>
                </c:pt>
                <c:pt idx="209">
                  <c:v>-0.115</c:v>
                </c:pt>
                <c:pt idx="210">
                  <c:v>-0.115</c:v>
                </c:pt>
                <c:pt idx="211">
                  <c:v>-0.115</c:v>
                </c:pt>
                <c:pt idx="212">
                  <c:v>-0.115</c:v>
                </c:pt>
                <c:pt idx="213">
                  <c:v>-0.115</c:v>
                </c:pt>
                <c:pt idx="214">
                  <c:v>-0.115</c:v>
                </c:pt>
                <c:pt idx="215">
                  <c:v>-0.115</c:v>
                </c:pt>
                <c:pt idx="216">
                  <c:v>0.51500000000000001</c:v>
                </c:pt>
                <c:pt idx="217">
                  <c:v>0.51500000000000001</c:v>
                </c:pt>
                <c:pt idx="218">
                  <c:v>0.51500000000000001</c:v>
                </c:pt>
                <c:pt idx="219">
                  <c:v>0.51500000000000001</c:v>
                </c:pt>
                <c:pt idx="220">
                  <c:v>0.51500000000000001</c:v>
                </c:pt>
                <c:pt idx="221">
                  <c:v>0.51500000000000001</c:v>
                </c:pt>
                <c:pt idx="222">
                  <c:v>0.51500000000000001</c:v>
                </c:pt>
                <c:pt idx="223">
                  <c:v>0.51500000000000001</c:v>
                </c:pt>
                <c:pt idx="224">
                  <c:v>0.51500000000000001</c:v>
                </c:pt>
                <c:pt idx="225">
                  <c:v>0.51500000000000001</c:v>
                </c:pt>
                <c:pt idx="226">
                  <c:v>0.51500000000000001</c:v>
                </c:pt>
                <c:pt idx="227">
                  <c:v>0.51500000000000001</c:v>
                </c:pt>
                <c:pt idx="228">
                  <c:v>0.51500000000000001</c:v>
                </c:pt>
                <c:pt idx="229">
                  <c:v>0.51500000000000001</c:v>
                </c:pt>
                <c:pt idx="230">
                  <c:v>0.51500000000000001</c:v>
                </c:pt>
                <c:pt idx="231">
                  <c:v>0.51500000000000001</c:v>
                </c:pt>
                <c:pt idx="232">
                  <c:v>0.51500000000000001</c:v>
                </c:pt>
                <c:pt idx="233">
                  <c:v>0.51500000000000001</c:v>
                </c:pt>
                <c:pt idx="234">
                  <c:v>0.51500000000000001</c:v>
                </c:pt>
                <c:pt idx="235">
                  <c:v>0.51500000000000001</c:v>
                </c:pt>
                <c:pt idx="236">
                  <c:v>0.51500000000000001</c:v>
                </c:pt>
                <c:pt idx="237">
                  <c:v>0.51500000000000001</c:v>
                </c:pt>
                <c:pt idx="238">
                  <c:v>0.51500000000000001</c:v>
                </c:pt>
                <c:pt idx="239">
                  <c:v>0.51500000000000001</c:v>
                </c:pt>
                <c:pt idx="240">
                  <c:v>0.51500000000000001</c:v>
                </c:pt>
                <c:pt idx="241">
                  <c:v>0.51500000000000001</c:v>
                </c:pt>
                <c:pt idx="242">
                  <c:v>0.51500000000000001</c:v>
                </c:pt>
                <c:pt idx="243">
                  <c:v>0.51500000000000001</c:v>
                </c:pt>
                <c:pt idx="244">
                  <c:v>0.51500000000000001</c:v>
                </c:pt>
                <c:pt idx="245">
                  <c:v>0.51500000000000001</c:v>
                </c:pt>
                <c:pt idx="246">
                  <c:v>0.51500000000000001</c:v>
                </c:pt>
                <c:pt idx="247">
                  <c:v>0.51500000000000001</c:v>
                </c:pt>
                <c:pt idx="248">
                  <c:v>0.51500000000000001</c:v>
                </c:pt>
                <c:pt idx="249">
                  <c:v>0.51500000000000001</c:v>
                </c:pt>
                <c:pt idx="250">
                  <c:v>0.51500000000000001</c:v>
                </c:pt>
                <c:pt idx="251">
                  <c:v>0.51500000000000001</c:v>
                </c:pt>
                <c:pt idx="252">
                  <c:v>0.51500000000000001</c:v>
                </c:pt>
                <c:pt idx="253">
                  <c:v>0.51500000000000001</c:v>
                </c:pt>
                <c:pt idx="254">
                  <c:v>0.51500000000000001</c:v>
                </c:pt>
                <c:pt idx="255">
                  <c:v>0.51500000000000001</c:v>
                </c:pt>
                <c:pt idx="256">
                  <c:v>0.51500000000000001</c:v>
                </c:pt>
                <c:pt idx="257">
                  <c:v>0.51500000000000001</c:v>
                </c:pt>
                <c:pt idx="258">
                  <c:v>0.51500000000000001</c:v>
                </c:pt>
                <c:pt idx="259">
                  <c:v>0.51500000000000001</c:v>
                </c:pt>
                <c:pt idx="260">
                  <c:v>0.51500000000000001</c:v>
                </c:pt>
                <c:pt idx="261">
                  <c:v>0.51500000000000001</c:v>
                </c:pt>
                <c:pt idx="262">
                  <c:v>0.51500000000000001</c:v>
                </c:pt>
                <c:pt idx="263">
                  <c:v>0.51500000000000001</c:v>
                </c:pt>
              </c:numCache>
            </c:numRef>
          </c:yVal>
          <c:smooth val="0"/>
          <c:extLst>
            <c:ext xmlns:c16="http://schemas.microsoft.com/office/drawing/2014/chart" uri="{C3380CC4-5D6E-409C-BE32-E72D297353CC}">
              <c16:uniqueId val="{00000002-B711-4F3B-AE64-DE31C8C44AC7}"/>
            </c:ext>
          </c:extLst>
        </c:ser>
        <c:ser>
          <c:idx val="4"/>
          <c:order val="3"/>
          <c:tx>
            <c:v>Outer Upgrowth to 2012</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[1]Sheet1!$A$3:$A$85</c:f>
              <c:numCache>
                <c:formatCode>General</c:formatCode>
                <c:ptCount val="83"/>
                <c:pt idx="0">
                  <c:v>2012.8</c:v>
                </c:pt>
                <c:pt idx="1">
                  <c:v>2012</c:v>
                </c:pt>
                <c:pt idx="2">
                  <c:v>2011</c:v>
                </c:pt>
                <c:pt idx="3">
                  <c:v>2010</c:v>
                </c:pt>
                <c:pt idx="4">
                  <c:v>2009</c:v>
                </c:pt>
                <c:pt idx="5">
                  <c:v>2008</c:v>
                </c:pt>
                <c:pt idx="6">
                  <c:v>2007</c:v>
                </c:pt>
                <c:pt idx="7">
                  <c:v>2006</c:v>
                </c:pt>
                <c:pt idx="8">
                  <c:v>2005</c:v>
                </c:pt>
                <c:pt idx="9">
                  <c:v>2004</c:v>
                </c:pt>
                <c:pt idx="10">
                  <c:v>2003</c:v>
                </c:pt>
                <c:pt idx="11">
                  <c:v>2002</c:v>
                </c:pt>
                <c:pt idx="12">
                  <c:v>2001</c:v>
                </c:pt>
                <c:pt idx="13">
                  <c:v>2000</c:v>
                </c:pt>
                <c:pt idx="14">
                  <c:v>1999</c:v>
                </c:pt>
                <c:pt idx="15">
                  <c:v>1998</c:v>
                </c:pt>
                <c:pt idx="16">
                  <c:v>1997</c:v>
                </c:pt>
                <c:pt idx="17">
                  <c:v>1996</c:v>
                </c:pt>
                <c:pt idx="18">
                  <c:v>1995</c:v>
                </c:pt>
                <c:pt idx="19">
                  <c:v>1994</c:v>
                </c:pt>
                <c:pt idx="20">
                  <c:v>1993</c:v>
                </c:pt>
                <c:pt idx="21">
                  <c:v>1992</c:v>
                </c:pt>
                <c:pt idx="22">
                  <c:v>1991</c:v>
                </c:pt>
                <c:pt idx="23">
                  <c:v>1990</c:v>
                </c:pt>
                <c:pt idx="24">
                  <c:v>1989</c:v>
                </c:pt>
                <c:pt idx="25">
                  <c:v>1988</c:v>
                </c:pt>
                <c:pt idx="26">
                  <c:v>1987</c:v>
                </c:pt>
                <c:pt idx="27">
                  <c:v>1986</c:v>
                </c:pt>
                <c:pt idx="28">
                  <c:v>1985</c:v>
                </c:pt>
                <c:pt idx="29">
                  <c:v>1984</c:v>
                </c:pt>
                <c:pt idx="30">
                  <c:v>1983</c:v>
                </c:pt>
                <c:pt idx="31">
                  <c:v>1982</c:v>
                </c:pt>
                <c:pt idx="32">
                  <c:v>1981</c:v>
                </c:pt>
                <c:pt idx="33">
                  <c:v>1980</c:v>
                </c:pt>
                <c:pt idx="34">
                  <c:v>1979</c:v>
                </c:pt>
                <c:pt idx="35">
                  <c:v>1978</c:v>
                </c:pt>
                <c:pt idx="36">
                  <c:v>1977</c:v>
                </c:pt>
                <c:pt idx="37">
                  <c:v>1976</c:v>
                </c:pt>
                <c:pt idx="38">
                  <c:v>1975</c:v>
                </c:pt>
                <c:pt idx="39">
                  <c:v>1974</c:v>
                </c:pt>
                <c:pt idx="40">
                  <c:v>1973</c:v>
                </c:pt>
                <c:pt idx="41">
                  <c:v>1972</c:v>
                </c:pt>
                <c:pt idx="42">
                  <c:v>1971</c:v>
                </c:pt>
                <c:pt idx="43">
                  <c:v>1970</c:v>
                </c:pt>
                <c:pt idx="44">
                  <c:v>1969</c:v>
                </c:pt>
                <c:pt idx="45">
                  <c:v>1968</c:v>
                </c:pt>
                <c:pt idx="46">
                  <c:v>1967</c:v>
                </c:pt>
                <c:pt idx="47">
                  <c:v>1966</c:v>
                </c:pt>
                <c:pt idx="48">
                  <c:v>1965</c:v>
                </c:pt>
                <c:pt idx="49">
                  <c:v>1964</c:v>
                </c:pt>
                <c:pt idx="50">
                  <c:v>1963</c:v>
                </c:pt>
                <c:pt idx="51">
                  <c:v>1962</c:v>
                </c:pt>
                <c:pt idx="52">
                  <c:v>1961</c:v>
                </c:pt>
                <c:pt idx="53">
                  <c:v>1960</c:v>
                </c:pt>
                <c:pt idx="54">
                  <c:v>1959</c:v>
                </c:pt>
                <c:pt idx="55">
                  <c:v>1958</c:v>
                </c:pt>
                <c:pt idx="56">
                  <c:v>1957</c:v>
                </c:pt>
                <c:pt idx="57">
                  <c:v>1956</c:v>
                </c:pt>
                <c:pt idx="58">
                  <c:v>1955</c:v>
                </c:pt>
                <c:pt idx="59">
                  <c:v>1954</c:v>
                </c:pt>
                <c:pt idx="60">
                  <c:v>1953</c:v>
                </c:pt>
                <c:pt idx="61">
                  <c:v>1952</c:v>
                </c:pt>
                <c:pt idx="62">
                  <c:v>1951</c:v>
                </c:pt>
                <c:pt idx="63">
                  <c:v>1950</c:v>
                </c:pt>
                <c:pt idx="64">
                  <c:v>1949</c:v>
                </c:pt>
                <c:pt idx="65">
                  <c:v>1948</c:v>
                </c:pt>
                <c:pt idx="66">
                  <c:v>1947</c:v>
                </c:pt>
                <c:pt idx="67">
                  <c:v>1946</c:v>
                </c:pt>
                <c:pt idx="68">
                  <c:v>1945</c:v>
                </c:pt>
                <c:pt idx="69">
                  <c:v>1944</c:v>
                </c:pt>
                <c:pt idx="70">
                  <c:v>1943</c:v>
                </c:pt>
                <c:pt idx="71">
                  <c:v>1942</c:v>
                </c:pt>
                <c:pt idx="72">
                  <c:v>1941</c:v>
                </c:pt>
                <c:pt idx="73">
                  <c:v>1940</c:v>
                </c:pt>
                <c:pt idx="74">
                  <c:v>1939</c:v>
                </c:pt>
                <c:pt idx="75">
                  <c:v>1938</c:v>
                </c:pt>
                <c:pt idx="76">
                  <c:v>1937</c:v>
                </c:pt>
                <c:pt idx="77">
                  <c:v>1936</c:v>
                </c:pt>
                <c:pt idx="78">
                  <c:v>1935</c:v>
                </c:pt>
                <c:pt idx="79">
                  <c:v>1934</c:v>
                </c:pt>
                <c:pt idx="80">
                  <c:v>1933</c:v>
                </c:pt>
                <c:pt idx="81">
                  <c:v>1932</c:v>
                </c:pt>
                <c:pt idx="82">
                  <c:v>1931</c:v>
                </c:pt>
              </c:numCache>
            </c:numRef>
          </c:xVal>
          <c:yVal>
            <c:numRef>
              <c:f>[1]Sheet1!$J$3:$J$85</c:f>
              <c:numCache>
                <c:formatCode>General</c:formatCode>
                <c:ptCount val="83"/>
                <c:pt idx="0">
                  <c:v>0</c:v>
                </c:pt>
                <c:pt idx="1">
                  <c:v>-0.01</c:v>
                </c:pt>
                <c:pt idx="2">
                  <c:v>-0.02</c:v>
                </c:pt>
                <c:pt idx="3">
                  <c:v>-0.03</c:v>
                </c:pt>
                <c:pt idx="4">
                  <c:v>-3.5000000000000003E-2</c:v>
                </c:pt>
                <c:pt idx="5">
                  <c:v>-0.04</c:v>
                </c:pt>
                <c:pt idx="6">
                  <c:v>7.4999999999999997E-2</c:v>
                </c:pt>
                <c:pt idx="7">
                  <c:v>0.05</c:v>
                </c:pt>
                <c:pt idx="8">
                  <c:v>0.03</c:v>
                </c:pt>
                <c:pt idx="9">
                  <c:v>1.4999999999999999E-2</c:v>
                </c:pt>
                <c:pt idx="10">
                  <c:v>-5.0000000000000001E-3</c:v>
                </c:pt>
                <c:pt idx="11">
                  <c:v>-1.4999999999999999E-2</c:v>
                </c:pt>
                <c:pt idx="12">
                  <c:v>-0.02</c:v>
                </c:pt>
                <c:pt idx="13">
                  <c:v>-0.02</c:v>
                </c:pt>
                <c:pt idx="14">
                  <c:v>-0.02</c:v>
                </c:pt>
                <c:pt idx="15">
                  <c:v>-0.02</c:v>
                </c:pt>
                <c:pt idx="16">
                  <c:v>-0.02</c:v>
                </c:pt>
                <c:pt idx="17">
                  <c:v>-1.4999999999999999E-2</c:v>
                </c:pt>
                <c:pt idx="18">
                  <c:v>5.0000000000000001E-3</c:v>
                </c:pt>
                <c:pt idx="19">
                  <c:v>5.0000000000000001E-3</c:v>
                </c:pt>
                <c:pt idx="20">
                  <c:v>0</c:v>
                </c:pt>
                <c:pt idx="21">
                  <c:v>5.0000000000000001E-3</c:v>
                </c:pt>
                <c:pt idx="22">
                  <c:v>5.0000000000000001E-3</c:v>
                </c:pt>
                <c:pt idx="23">
                  <c:v>0.01</c:v>
                </c:pt>
                <c:pt idx="24">
                  <c:v>5.0000000000000001E-3</c:v>
                </c:pt>
                <c:pt idx="25">
                  <c:v>0</c:v>
                </c:pt>
                <c:pt idx="26">
                  <c:v>-5.0000000000000001E-3</c:v>
                </c:pt>
                <c:pt idx="27">
                  <c:v>0.115</c:v>
                </c:pt>
                <c:pt idx="28">
                  <c:v>0.1</c:v>
                </c:pt>
                <c:pt idx="29">
                  <c:v>9.5000000000000001E-2</c:v>
                </c:pt>
                <c:pt idx="30">
                  <c:v>0.1</c:v>
                </c:pt>
                <c:pt idx="31">
                  <c:v>0.08</c:v>
                </c:pt>
                <c:pt idx="32">
                  <c:v>8.5000000000000006E-2</c:v>
                </c:pt>
                <c:pt idx="33">
                  <c:v>8.5000000000000006E-2</c:v>
                </c:pt>
                <c:pt idx="34">
                  <c:v>8.5000000000000006E-2</c:v>
                </c:pt>
                <c:pt idx="35">
                  <c:v>0.13500000000000001</c:v>
                </c:pt>
                <c:pt idx="36">
                  <c:v>0.13500000000000001</c:v>
                </c:pt>
                <c:pt idx="37">
                  <c:v>0.127</c:v>
                </c:pt>
                <c:pt idx="38">
                  <c:v>0.12300000000000001</c:v>
                </c:pt>
                <c:pt idx="39">
                  <c:v>0.11</c:v>
                </c:pt>
                <c:pt idx="40">
                  <c:v>0.105</c:v>
                </c:pt>
                <c:pt idx="41">
                  <c:v>0.1</c:v>
                </c:pt>
                <c:pt idx="42">
                  <c:v>9.5000000000000001E-2</c:v>
                </c:pt>
                <c:pt idx="43">
                  <c:v>9.5000000000000001E-2</c:v>
                </c:pt>
                <c:pt idx="44">
                  <c:v>0.1</c:v>
                </c:pt>
                <c:pt idx="45">
                  <c:v>0.105</c:v>
                </c:pt>
                <c:pt idx="46">
                  <c:v>0.105</c:v>
                </c:pt>
                <c:pt idx="47">
                  <c:v>0.105</c:v>
                </c:pt>
                <c:pt idx="48">
                  <c:v>0.16</c:v>
                </c:pt>
                <c:pt idx="49">
                  <c:v>0.155</c:v>
                </c:pt>
                <c:pt idx="50">
                  <c:v>0.155</c:v>
                </c:pt>
                <c:pt idx="51">
                  <c:v>0.15</c:v>
                </c:pt>
                <c:pt idx="52">
                  <c:v>0.15</c:v>
                </c:pt>
                <c:pt idx="53">
                  <c:v>0.15</c:v>
                </c:pt>
                <c:pt idx="54">
                  <c:v>0.14499999999999999</c:v>
                </c:pt>
                <c:pt idx="55">
                  <c:v>0.13500000000000001</c:v>
                </c:pt>
                <c:pt idx="56">
                  <c:v>0.13</c:v>
                </c:pt>
                <c:pt idx="57">
                  <c:v>0.115</c:v>
                </c:pt>
                <c:pt idx="58">
                  <c:v>6.5000000000000002E-2</c:v>
                </c:pt>
                <c:pt idx="59">
                  <c:v>0.13</c:v>
                </c:pt>
                <c:pt idx="60">
                  <c:v>0.125</c:v>
                </c:pt>
                <c:pt idx="61">
                  <c:v>0.115</c:v>
                </c:pt>
                <c:pt idx="62">
                  <c:v>0.1</c:v>
                </c:pt>
                <c:pt idx="63">
                  <c:v>8.5000000000000006E-2</c:v>
                </c:pt>
                <c:pt idx="64">
                  <c:v>6.5000000000000002E-2</c:v>
                </c:pt>
                <c:pt idx="65">
                  <c:v>5.5E-2</c:v>
                </c:pt>
                <c:pt idx="66">
                  <c:v>0.04</c:v>
                </c:pt>
                <c:pt idx="67">
                  <c:v>0.03</c:v>
                </c:pt>
                <c:pt idx="68">
                  <c:v>0.02</c:v>
                </c:pt>
                <c:pt idx="69">
                  <c:v>5.0000000000000001E-3</c:v>
                </c:pt>
                <c:pt idx="70">
                  <c:v>-0.01</c:v>
                </c:pt>
                <c:pt idx="71">
                  <c:v>-2.5000000000000001E-2</c:v>
                </c:pt>
                <c:pt idx="72">
                  <c:v>-0.04</c:v>
                </c:pt>
                <c:pt idx="73">
                  <c:v>-5.5E-2</c:v>
                </c:pt>
                <c:pt idx="74">
                  <c:v>-7.0000000000000007E-2</c:v>
                </c:pt>
                <c:pt idx="75">
                  <c:v>-8.5000000000000006E-2</c:v>
                </c:pt>
                <c:pt idx="76">
                  <c:v>-9.5000000000000001E-2</c:v>
                </c:pt>
                <c:pt idx="77">
                  <c:v>-0.11</c:v>
                </c:pt>
                <c:pt idx="78">
                  <c:v>-0.125</c:v>
                </c:pt>
                <c:pt idx="79">
                  <c:v>-0.14000000000000001</c:v>
                </c:pt>
                <c:pt idx="80">
                  <c:v>-0.155</c:v>
                </c:pt>
                <c:pt idx="81">
                  <c:v>-0.17</c:v>
                </c:pt>
                <c:pt idx="82">
                  <c:v>-0.185</c:v>
                </c:pt>
              </c:numCache>
            </c:numRef>
          </c:yVal>
          <c:smooth val="0"/>
          <c:extLst>
            <c:ext xmlns:c16="http://schemas.microsoft.com/office/drawing/2014/chart" uri="{C3380CC4-5D6E-409C-BE32-E72D297353CC}">
              <c16:uniqueId val="{00000003-B711-4F3B-AE64-DE31C8C44AC7}"/>
            </c:ext>
          </c:extLst>
        </c:ser>
        <c:ser>
          <c:idx val="0"/>
          <c:order val="4"/>
          <c:tx>
            <c:v>12SWP_A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[10]Sheet1!$A$10:$A$92</c:f>
              <c:numCache>
                <c:formatCode>General</c:formatCode>
                <c:ptCount val="83"/>
                <c:pt idx="0">
                  <c:v>1910</c:v>
                </c:pt>
                <c:pt idx="1">
                  <c:v>1909</c:v>
                </c:pt>
                <c:pt idx="2">
                  <c:v>1908</c:v>
                </c:pt>
                <c:pt idx="3">
                  <c:v>1907</c:v>
                </c:pt>
                <c:pt idx="4">
                  <c:v>1906</c:v>
                </c:pt>
                <c:pt idx="5">
                  <c:v>1905</c:v>
                </c:pt>
                <c:pt idx="6">
                  <c:v>1904</c:v>
                </c:pt>
                <c:pt idx="7">
                  <c:v>1903</c:v>
                </c:pt>
                <c:pt idx="8">
                  <c:v>1902</c:v>
                </c:pt>
                <c:pt idx="9">
                  <c:v>1901</c:v>
                </c:pt>
                <c:pt idx="10">
                  <c:v>1900</c:v>
                </c:pt>
                <c:pt idx="11">
                  <c:v>1899</c:v>
                </c:pt>
                <c:pt idx="12">
                  <c:v>1898</c:v>
                </c:pt>
                <c:pt idx="13">
                  <c:v>1897</c:v>
                </c:pt>
                <c:pt idx="14">
                  <c:v>1896</c:v>
                </c:pt>
                <c:pt idx="15">
                  <c:v>1895</c:v>
                </c:pt>
                <c:pt idx="16">
                  <c:v>1894</c:v>
                </c:pt>
                <c:pt idx="17">
                  <c:v>1893</c:v>
                </c:pt>
                <c:pt idx="18">
                  <c:v>1892</c:v>
                </c:pt>
                <c:pt idx="19">
                  <c:v>1891</c:v>
                </c:pt>
                <c:pt idx="20">
                  <c:v>1890</c:v>
                </c:pt>
                <c:pt idx="21">
                  <c:v>1889</c:v>
                </c:pt>
                <c:pt idx="22">
                  <c:v>1888</c:v>
                </c:pt>
                <c:pt idx="23">
                  <c:v>1887</c:v>
                </c:pt>
                <c:pt idx="24">
                  <c:v>1886</c:v>
                </c:pt>
                <c:pt idx="25">
                  <c:v>1885</c:v>
                </c:pt>
                <c:pt idx="26">
                  <c:v>1884</c:v>
                </c:pt>
                <c:pt idx="27">
                  <c:v>1883</c:v>
                </c:pt>
                <c:pt idx="28">
                  <c:v>1882</c:v>
                </c:pt>
                <c:pt idx="29">
                  <c:v>1881</c:v>
                </c:pt>
                <c:pt idx="30">
                  <c:v>1880</c:v>
                </c:pt>
                <c:pt idx="31">
                  <c:v>1879</c:v>
                </c:pt>
                <c:pt idx="32">
                  <c:v>1878</c:v>
                </c:pt>
                <c:pt idx="33">
                  <c:v>1877</c:v>
                </c:pt>
                <c:pt idx="34">
                  <c:v>1876</c:v>
                </c:pt>
                <c:pt idx="35">
                  <c:v>1875</c:v>
                </c:pt>
                <c:pt idx="36">
                  <c:v>1874</c:v>
                </c:pt>
                <c:pt idx="37">
                  <c:v>1873</c:v>
                </c:pt>
                <c:pt idx="38">
                  <c:v>1872</c:v>
                </c:pt>
                <c:pt idx="39">
                  <c:v>1871</c:v>
                </c:pt>
                <c:pt idx="40">
                  <c:v>1870</c:v>
                </c:pt>
                <c:pt idx="41">
                  <c:v>1869</c:v>
                </c:pt>
                <c:pt idx="42">
                  <c:v>1868</c:v>
                </c:pt>
                <c:pt idx="43">
                  <c:v>1867</c:v>
                </c:pt>
                <c:pt idx="44">
                  <c:v>1866</c:v>
                </c:pt>
                <c:pt idx="45">
                  <c:v>1865</c:v>
                </c:pt>
                <c:pt idx="46">
                  <c:v>1864</c:v>
                </c:pt>
                <c:pt idx="47">
                  <c:v>1863</c:v>
                </c:pt>
                <c:pt idx="48">
                  <c:v>1862</c:v>
                </c:pt>
                <c:pt idx="49">
                  <c:v>1861</c:v>
                </c:pt>
                <c:pt idx="50">
                  <c:v>1860</c:v>
                </c:pt>
                <c:pt idx="51">
                  <c:v>1859</c:v>
                </c:pt>
                <c:pt idx="52">
                  <c:v>1858</c:v>
                </c:pt>
                <c:pt idx="53">
                  <c:v>1857</c:v>
                </c:pt>
                <c:pt idx="54">
                  <c:v>1856</c:v>
                </c:pt>
                <c:pt idx="55">
                  <c:v>1855</c:v>
                </c:pt>
                <c:pt idx="56">
                  <c:v>1854</c:v>
                </c:pt>
                <c:pt idx="57">
                  <c:v>1853</c:v>
                </c:pt>
                <c:pt idx="58">
                  <c:v>1852</c:v>
                </c:pt>
                <c:pt idx="59">
                  <c:v>1851</c:v>
                </c:pt>
                <c:pt idx="60">
                  <c:v>1850</c:v>
                </c:pt>
                <c:pt idx="61">
                  <c:v>1849</c:v>
                </c:pt>
                <c:pt idx="62">
                  <c:v>1848</c:v>
                </c:pt>
                <c:pt idx="63">
                  <c:v>1847</c:v>
                </c:pt>
                <c:pt idx="64">
                  <c:v>1846</c:v>
                </c:pt>
                <c:pt idx="65">
                  <c:v>1845</c:v>
                </c:pt>
                <c:pt idx="66">
                  <c:v>1844</c:v>
                </c:pt>
                <c:pt idx="67">
                  <c:v>1843</c:v>
                </c:pt>
                <c:pt idx="68">
                  <c:v>1842</c:v>
                </c:pt>
                <c:pt idx="69">
                  <c:v>1841</c:v>
                </c:pt>
                <c:pt idx="70">
                  <c:v>1840</c:v>
                </c:pt>
                <c:pt idx="71">
                  <c:v>1839</c:v>
                </c:pt>
                <c:pt idx="72">
                  <c:v>1838</c:v>
                </c:pt>
                <c:pt idx="73">
                  <c:v>1837</c:v>
                </c:pt>
                <c:pt idx="74">
                  <c:v>1836</c:v>
                </c:pt>
                <c:pt idx="75">
                  <c:v>1835</c:v>
                </c:pt>
                <c:pt idx="76">
                  <c:v>1834</c:v>
                </c:pt>
                <c:pt idx="77">
                  <c:v>1833</c:v>
                </c:pt>
                <c:pt idx="78">
                  <c:v>1832</c:v>
                </c:pt>
                <c:pt idx="79">
                  <c:v>1831</c:v>
                </c:pt>
                <c:pt idx="80">
                  <c:v>1830</c:v>
                </c:pt>
                <c:pt idx="81">
                  <c:v>1829</c:v>
                </c:pt>
                <c:pt idx="82">
                  <c:v>1828</c:v>
                </c:pt>
              </c:numCache>
            </c:numRef>
          </c:xVal>
          <c:yVal>
            <c:numRef>
              <c:f>[10]Sheet1!$C$10:$C$92</c:f>
              <c:numCache>
                <c:formatCode>General</c:formatCode>
                <c:ptCount val="83"/>
                <c:pt idx="0">
                  <c:v>0.78</c:v>
                </c:pt>
                <c:pt idx="1">
                  <c:v>0.77500000000000002</c:v>
                </c:pt>
                <c:pt idx="2">
                  <c:v>0.77500000000000002</c:v>
                </c:pt>
                <c:pt idx="3">
                  <c:v>0.76</c:v>
                </c:pt>
                <c:pt idx="4">
                  <c:v>0.68</c:v>
                </c:pt>
                <c:pt idx="5">
                  <c:v>0.67</c:v>
                </c:pt>
                <c:pt idx="6">
                  <c:v>0.66</c:v>
                </c:pt>
                <c:pt idx="7">
                  <c:v>0.65500000000000003</c:v>
                </c:pt>
                <c:pt idx="8">
                  <c:v>0.65300000000000002</c:v>
                </c:pt>
                <c:pt idx="9">
                  <c:v>0.65</c:v>
                </c:pt>
                <c:pt idx="10">
                  <c:v>0.64</c:v>
                </c:pt>
                <c:pt idx="11">
                  <c:v>0.64</c:v>
                </c:pt>
                <c:pt idx="12">
                  <c:v>0.64</c:v>
                </c:pt>
                <c:pt idx="13">
                  <c:v>0.64</c:v>
                </c:pt>
                <c:pt idx="14">
                  <c:v>0.63600000000000001</c:v>
                </c:pt>
                <c:pt idx="15">
                  <c:v>0.63500000000000001</c:v>
                </c:pt>
                <c:pt idx="16">
                  <c:v>0.63</c:v>
                </c:pt>
                <c:pt idx="17">
                  <c:v>0.63</c:v>
                </c:pt>
                <c:pt idx="18">
                  <c:v>0.63</c:v>
                </c:pt>
                <c:pt idx="19">
                  <c:v>0.51</c:v>
                </c:pt>
                <c:pt idx="20">
                  <c:v>0.505</c:v>
                </c:pt>
                <c:pt idx="21">
                  <c:v>0.49</c:v>
                </c:pt>
                <c:pt idx="22">
                  <c:v>0.34499999999999997</c:v>
                </c:pt>
                <c:pt idx="23">
                  <c:v>0.35499999999999998</c:v>
                </c:pt>
                <c:pt idx="24">
                  <c:v>0.37</c:v>
                </c:pt>
                <c:pt idx="25">
                  <c:v>0.38</c:v>
                </c:pt>
                <c:pt idx="26">
                  <c:v>0.39</c:v>
                </c:pt>
                <c:pt idx="27">
                  <c:v>0.4</c:v>
                </c:pt>
                <c:pt idx="28">
                  <c:v>0.44</c:v>
                </c:pt>
                <c:pt idx="29">
                  <c:v>0.45</c:v>
                </c:pt>
                <c:pt idx="30">
                  <c:v>0.45</c:v>
                </c:pt>
                <c:pt idx="31">
                  <c:v>0.45</c:v>
                </c:pt>
                <c:pt idx="32">
                  <c:v>0.45</c:v>
                </c:pt>
                <c:pt idx="33">
                  <c:v>0.45500000000000002</c:v>
                </c:pt>
                <c:pt idx="34">
                  <c:v>0.41</c:v>
                </c:pt>
                <c:pt idx="35">
                  <c:v>0.42</c:v>
                </c:pt>
                <c:pt idx="36">
                  <c:v>0.43</c:v>
                </c:pt>
                <c:pt idx="37">
                  <c:v>0.42</c:v>
                </c:pt>
                <c:pt idx="38">
                  <c:v>0.42</c:v>
                </c:pt>
                <c:pt idx="39">
                  <c:v>0.42499999999999999</c:v>
                </c:pt>
                <c:pt idx="40">
                  <c:v>0.42499999999999999</c:v>
                </c:pt>
                <c:pt idx="41">
                  <c:v>0.42499999999999999</c:v>
                </c:pt>
                <c:pt idx="42">
                  <c:v>0.42499999999999999</c:v>
                </c:pt>
                <c:pt idx="43">
                  <c:v>0.43</c:v>
                </c:pt>
                <c:pt idx="44">
                  <c:v>0.42499999999999999</c:v>
                </c:pt>
                <c:pt idx="45">
                  <c:v>0.39</c:v>
                </c:pt>
                <c:pt idx="46">
                  <c:v>0.37</c:v>
                </c:pt>
                <c:pt idx="47">
                  <c:v>0.36</c:v>
                </c:pt>
                <c:pt idx="48">
                  <c:v>0.33</c:v>
                </c:pt>
                <c:pt idx="49">
                  <c:v>0.33</c:v>
                </c:pt>
                <c:pt idx="50">
                  <c:v>0.33</c:v>
                </c:pt>
                <c:pt idx="51">
                  <c:v>0.33</c:v>
                </c:pt>
                <c:pt idx="52">
                  <c:v>0.34</c:v>
                </c:pt>
                <c:pt idx="53">
                  <c:v>0.35499999999999998</c:v>
                </c:pt>
                <c:pt idx="54">
                  <c:v>0.36</c:v>
                </c:pt>
                <c:pt idx="55">
                  <c:v>0.36</c:v>
                </c:pt>
                <c:pt idx="56">
                  <c:v>0.36499999999999999</c:v>
                </c:pt>
                <c:pt idx="57">
                  <c:v>0.37</c:v>
                </c:pt>
                <c:pt idx="58">
                  <c:v>0.38</c:v>
                </c:pt>
                <c:pt idx="59">
                  <c:v>0.39</c:v>
                </c:pt>
                <c:pt idx="60">
                  <c:v>0.4</c:v>
                </c:pt>
                <c:pt idx="61">
                  <c:v>0.40500000000000003</c:v>
                </c:pt>
                <c:pt idx="62">
                  <c:v>0.42</c:v>
                </c:pt>
                <c:pt idx="63">
                  <c:v>0.435</c:v>
                </c:pt>
                <c:pt idx="64">
                  <c:v>0.45</c:v>
                </c:pt>
                <c:pt idx="65">
                  <c:v>0.46</c:v>
                </c:pt>
                <c:pt idx="66">
                  <c:v>0.47</c:v>
                </c:pt>
                <c:pt idx="67">
                  <c:v>0.48</c:v>
                </c:pt>
                <c:pt idx="68">
                  <c:v>0.495</c:v>
                </c:pt>
                <c:pt idx="69">
                  <c:v>0.51</c:v>
                </c:pt>
                <c:pt idx="70">
                  <c:v>0.52</c:v>
                </c:pt>
                <c:pt idx="71">
                  <c:v>0.53</c:v>
                </c:pt>
                <c:pt idx="72">
                  <c:v>0.54</c:v>
                </c:pt>
                <c:pt idx="73">
                  <c:v>0.55500000000000005</c:v>
                </c:pt>
                <c:pt idx="74">
                  <c:v>0.56499999999999995</c:v>
                </c:pt>
                <c:pt idx="75">
                  <c:v>0.57999999999999996</c:v>
                </c:pt>
                <c:pt idx="76">
                  <c:v>0.58499999999999996</c:v>
                </c:pt>
                <c:pt idx="77">
                  <c:v>0.59499999999999997</c:v>
                </c:pt>
                <c:pt idx="78">
                  <c:v>0.60499999999999998</c:v>
                </c:pt>
                <c:pt idx="79">
                  <c:v>0.62</c:v>
                </c:pt>
                <c:pt idx="80">
                  <c:v>0.63</c:v>
                </c:pt>
                <c:pt idx="81">
                  <c:v>0.64500000000000002</c:v>
                </c:pt>
                <c:pt idx="82">
                  <c:v>0.66</c:v>
                </c:pt>
              </c:numCache>
            </c:numRef>
          </c:yVal>
          <c:smooth val="0"/>
          <c:extLst>
            <c:ext xmlns:c16="http://schemas.microsoft.com/office/drawing/2014/chart" uri="{C3380CC4-5D6E-409C-BE32-E72D297353CC}">
              <c16:uniqueId val="{00000004-B711-4F3B-AE64-DE31C8C44AC7}"/>
            </c:ext>
          </c:extLst>
        </c:ser>
        <c:dLbls>
          <c:showLegendKey val="0"/>
          <c:showVal val="0"/>
          <c:showCatName val="0"/>
          <c:showSerName val="0"/>
          <c:showPercent val="0"/>
          <c:showBubbleSize val="0"/>
        </c:dLbls>
        <c:axId val="501388816"/>
        <c:axId val="501389208"/>
      </c:scatterChart>
      <c:valAx>
        <c:axId val="501388816"/>
        <c:scaling>
          <c:orientation val="minMax"/>
          <c:max val="2014"/>
          <c:min val="174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89208"/>
        <c:crosses val="autoZero"/>
        <c:crossBetween val="midCat"/>
        <c:majorUnit val="2"/>
      </c:valAx>
      <c:valAx>
        <c:axId val="501389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88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chart" Target="../charts/chart27.xml"/><Relationship Id="rId3" Type="http://schemas.openxmlformats.org/officeDocument/2006/relationships/chart" Target="../charts/chart12.xml"/><Relationship Id="rId21" Type="http://schemas.openxmlformats.org/officeDocument/2006/relationships/chart" Target="../charts/chart30.xml"/><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chart" Target="../charts/chart11.xml"/><Relationship Id="rId16" Type="http://schemas.openxmlformats.org/officeDocument/2006/relationships/chart" Target="../charts/chart25.xml"/><Relationship Id="rId20" Type="http://schemas.openxmlformats.org/officeDocument/2006/relationships/chart" Target="../charts/chart29.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24" Type="http://schemas.openxmlformats.org/officeDocument/2006/relationships/chart" Target="../charts/chart33.xml"/><Relationship Id="rId5" Type="http://schemas.openxmlformats.org/officeDocument/2006/relationships/chart" Target="../charts/chart14.xml"/><Relationship Id="rId15" Type="http://schemas.openxmlformats.org/officeDocument/2006/relationships/chart" Target="../charts/chart24.xml"/><Relationship Id="rId23" Type="http://schemas.openxmlformats.org/officeDocument/2006/relationships/chart" Target="../charts/chart32.xml"/><Relationship Id="rId10" Type="http://schemas.openxmlformats.org/officeDocument/2006/relationships/chart" Target="../charts/chart19.xml"/><Relationship Id="rId19" Type="http://schemas.openxmlformats.org/officeDocument/2006/relationships/chart" Target="../charts/chart28.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 Id="rId22" Type="http://schemas.openxmlformats.org/officeDocument/2006/relationships/chart" Target="../charts/chart31.xm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1.xml.rels><?xml version="1.0" encoding="UTF-8" standalone="yes"?>
<Relationships xmlns="http://schemas.openxmlformats.org/package/2006/relationships"><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chart" Target="../charts/chart43.xml"/><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s>
</file>

<file path=xl/drawings/_rels/drawing3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emf"/></Relationships>
</file>

<file path=xl/drawings/_rels/drawing33.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4.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jpeg"/><Relationship Id="rId1" Type="http://schemas.openxmlformats.org/officeDocument/2006/relationships/image" Target="../media/image15.jpeg"/><Relationship Id="rId5" Type="http://schemas.openxmlformats.org/officeDocument/2006/relationships/chart" Target="../charts/chart45.xml"/><Relationship Id="rId4" Type="http://schemas.openxmlformats.org/officeDocument/2006/relationships/image" Target="../media/image18.jpeg"/></Relationships>
</file>

<file path=xl/drawings/_rels/drawing35.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20.jpeg"/><Relationship Id="rId1" Type="http://schemas.openxmlformats.org/officeDocument/2006/relationships/image" Target="../media/image19.jpeg"/><Relationship Id="rId6" Type="http://schemas.openxmlformats.org/officeDocument/2006/relationships/image" Target="../media/image23.jpeg"/><Relationship Id="rId5" Type="http://schemas.openxmlformats.org/officeDocument/2006/relationships/chart" Target="../charts/chart46.xml"/><Relationship Id="rId4" Type="http://schemas.openxmlformats.org/officeDocument/2006/relationships/image" Target="../media/image22.jpeg"/></Relationships>
</file>

<file path=xl/drawings/_rels/drawing36.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38.xml.rels><?xml version="1.0" encoding="UTF-8" standalone="yes"?>
<Relationships xmlns="http://schemas.openxmlformats.org/package/2006/relationships"><Relationship Id="rId8" Type="http://schemas.openxmlformats.org/officeDocument/2006/relationships/chart" Target="../charts/chart56.xml"/><Relationship Id="rId13" Type="http://schemas.openxmlformats.org/officeDocument/2006/relationships/image" Target="../media/image24.jpeg"/><Relationship Id="rId18" Type="http://schemas.openxmlformats.org/officeDocument/2006/relationships/image" Target="../media/image29.jpeg"/><Relationship Id="rId3" Type="http://schemas.openxmlformats.org/officeDocument/2006/relationships/chart" Target="../charts/chart51.xml"/><Relationship Id="rId21" Type="http://schemas.openxmlformats.org/officeDocument/2006/relationships/image" Target="../media/image32.jpeg"/><Relationship Id="rId7" Type="http://schemas.openxmlformats.org/officeDocument/2006/relationships/chart" Target="../charts/chart55.xml"/><Relationship Id="rId12" Type="http://schemas.openxmlformats.org/officeDocument/2006/relationships/chart" Target="../charts/chart60.xml"/><Relationship Id="rId17" Type="http://schemas.openxmlformats.org/officeDocument/2006/relationships/image" Target="../media/image28.jpeg"/><Relationship Id="rId2" Type="http://schemas.openxmlformats.org/officeDocument/2006/relationships/chart" Target="../charts/chart50.xml"/><Relationship Id="rId16" Type="http://schemas.openxmlformats.org/officeDocument/2006/relationships/image" Target="../media/image27.jpeg"/><Relationship Id="rId20" Type="http://schemas.openxmlformats.org/officeDocument/2006/relationships/image" Target="../media/image31.JPG"/><Relationship Id="rId1" Type="http://schemas.openxmlformats.org/officeDocument/2006/relationships/chart" Target="../charts/chart49.xml"/><Relationship Id="rId6" Type="http://schemas.openxmlformats.org/officeDocument/2006/relationships/chart" Target="../charts/chart54.xml"/><Relationship Id="rId11" Type="http://schemas.openxmlformats.org/officeDocument/2006/relationships/chart" Target="../charts/chart59.xml"/><Relationship Id="rId5" Type="http://schemas.openxmlformats.org/officeDocument/2006/relationships/chart" Target="../charts/chart53.xml"/><Relationship Id="rId15" Type="http://schemas.openxmlformats.org/officeDocument/2006/relationships/image" Target="../media/image26.jpeg"/><Relationship Id="rId10" Type="http://schemas.openxmlformats.org/officeDocument/2006/relationships/chart" Target="../charts/chart58.xml"/><Relationship Id="rId19" Type="http://schemas.openxmlformats.org/officeDocument/2006/relationships/image" Target="../media/image30.jpeg"/><Relationship Id="rId4" Type="http://schemas.openxmlformats.org/officeDocument/2006/relationships/chart" Target="../charts/chart52.xml"/><Relationship Id="rId9" Type="http://schemas.openxmlformats.org/officeDocument/2006/relationships/chart" Target="../charts/chart57.xml"/><Relationship Id="rId14" Type="http://schemas.openxmlformats.org/officeDocument/2006/relationships/image" Target="../media/image25.jpeg"/><Relationship Id="rId22" Type="http://schemas.openxmlformats.org/officeDocument/2006/relationships/chart" Target="../charts/chart61.xml"/></Relationships>
</file>

<file path=xl/drawings/_rels/drawing4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4.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image" Target="../media/image33.png"/><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0</xdr:col>
      <xdr:colOff>781049</xdr:colOff>
      <xdr:row>8</xdr:row>
      <xdr:rowOff>123825</xdr:rowOff>
    </xdr:from>
    <xdr:to>
      <xdr:col>11</xdr:col>
      <xdr:colOff>66674</xdr:colOff>
      <xdr:row>24</xdr:row>
      <xdr:rowOff>171450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295275</xdr:colOff>
      <xdr:row>4</xdr:row>
      <xdr:rowOff>142875</xdr:rowOff>
    </xdr:from>
    <xdr:to>
      <xdr:col>20</xdr:col>
      <xdr:colOff>190500</xdr:colOff>
      <xdr:row>19</xdr:row>
      <xdr:rowOff>28575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76200</xdr:colOff>
      <xdr:row>7</xdr:row>
      <xdr:rowOff>152399</xdr:rowOff>
    </xdr:from>
    <xdr:to>
      <xdr:col>16</xdr:col>
      <xdr:colOff>38100</xdr:colOff>
      <xdr:row>24</xdr:row>
      <xdr:rowOff>85724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8</xdr:col>
      <xdr:colOff>371475</xdr:colOff>
      <xdr:row>13</xdr:row>
      <xdr:rowOff>180975</xdr:rowOff>
    </xdr:from>
    <xdr:ext cx="2632195" cy="1125693"/>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5248275" y="2657475"/>
          <a:ext cx="2632195"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Dead surface about time</a:t>
          </a:r>
        </a:p>
        <a:p>
          <a:r>
            <a:rPr lang="en-US" sz="1100"/>
            <a:t>of 1940-45 ENSO</a:t>
          </a:r>
          <a:r>
            <a:rPr lang="en-US" sz="1100" baseline="0"/>
            <a:t> low stand.</a:t>
          </a:r>
        </a:p>
        <a:p>
          <a:r>
            <a:rPr lang="en-US" sz="1100" baseline="0"/>
            <a:t>But this coral would not keep up with SL</a:t>
          </a:r>
        </a:p>
        <a:p>
          <a:r>
            <a:rPr lang="en-US" sz="1100" baseline="0"/>
            <a:t>rise so it seems unlikely that the ENSO was</a:t>
          </a:r>
        </a:p>
        <a:p>
          <a:r>
            <a:rPr lang="en-US" sz="1100" baseline="0"/>
            <a:t>the cause.  Still, I do allow subsidence</a:t>
          </a:r>
        </a:p>
        <a:p>
          <a:r>
            <a:rPr lang="en-US" sz="1100" baseline="0"/>
            <a:t>possibly was occurring pre 1940??</a:t>
          </a:r>
          <a:endParaRPr lang="en-US" sz="1100"/>
        </a:p>
      </xdr:txBody>
    </xdr:sp>
    <xdr:clientData/>
  </xdr:oneCellAnchor>
  <xdr:twoCellAnchor>
    <xdr:from>
      <xdr:col>10</xdr:col>
      <xdr:colOff>95250</xdr:colOff>
      <xdr:row>25</xdr:row>
      <xdr:rowOff>95250</xdr:rowOff>
    </xdr:from>
    <xdr:to>
      <xdr:col>10</xdr:col>
      <xdr:colOff>95250</xdr:colOff>
      <xdr:row>27</xdr:row>
      <xdr:rowOff>142875</xdr:rowOff>
    </xdr:to>
    <xdr:cxnSp macro="">
      <xdr:nvCxnSpPr>
        <xdr:cNvPr id="5" name="Straight Arrow Connector 4">
          <a:extLst>
            <a:ext uri="{FF2B5EF4-FFF2-40B4-BE49-F238E27FC236}">
              <a16:creationId xmlns:a16="http://schemas.microsoft.com/office/drawing/2014/main" id="{00000000-0008-0000-0300-000005000000}"/>
            </a:ext>
          </a:extLst>
        </xdr:cNvPr>
        <xdr:cNvCxnSpPr/>
      </xdr:nvCxnSpPr>
      <xdr:spPr>
        <a:xfrm>
          <a:off x="6191250" y="4857750"/>
          <a:ext cx="0" cy="4286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419100</xdr:colOff>
      <xdr:row>22</xdr:row>
      <xdr:rowOff>152400</xdr:rowOff>
    </xdr:from>
    <xdr:ext cx="1837491" cy="436786"/>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5295900" y="4343400"/>
          <a:ext cx="183749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Dead top, subsequently</a:t>
          </a:r>
        </a:p>
        <a:p>
          <a:r>
            <a:rPr lang="en-US" sz="1100"/>
            <a:t>overgrown as SL rose further</a:t>
          </a:r>
        </a:p>
      </xdr:txBody>
    </xdr:sp>
    <xdr:clientData/>
  </xdr:oneCellAnchor>
  <xdr:twoCellAnchor>
    <xdr:from>
      <xdr:col>4</xdr:col>
      <xdr:colOff>171450</xdr:colOff>
      <xdr:row>11</xdr:row>
      <xdr:rowOff>138112</xdr:rowOff>
    </xdr:from>
    <xdr:to>
      <xdr:col>14</xdr:col>
      <xdr:colOff>323850</xdr:colOff>
      <xdr:row>27</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xdr:colOff>
      <xdr:row>16</xdr:row>
      <xdr:rowOff>171450</xdr:rowOff>
    </xdr:from>
    <xdr:to>
      <xdr:col>11</xdr:col>
      <xdr:colOff>171450</xdr:colOff>
      <xdr:row>17</xdr:row>
      <xdr:rowOff>114300</xdr:rowOff>
    </xdr:to>
    <xdr:sp macro="" textlink="">
      <xdr:nvSpPr>
        <xdr:cNvPr id="8" name="Oval 7">
          <a:extLst>
            <a:ext uri="{FF2B5EF4-FFF2-40B4-BE49-F238E27FC236}">
              <a16:creationId xmlns:a16="http://schemas.microsoft.com/office/drawing/2014/main" id="{00000000-0008-0000-0300-000008000000}"/>
            </a:ext>
          </a:extLst>
        </xdr:cNvPr>
        <xdr:cNvSpPr/>
      </xdr:nvSpPr>
      <xdr:spPr>
        <a:xfrm>
          <a:off x="6753225" y="3219450"/>
          <a:ext cx="123825" cy="13335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0.4375</cdr:x>
      <cdr:y>0.53577</cdr:y>
    </cdr:from>
    <cdr:to>
      <cdr:x>0.89634</cdr:x>
      <cdr:y>0.8691</cdr:y>
    </cdr:to>
    <cdr:sp macro="" textlink="">
      <cdr:nvSpPr>
        <cdr:cNvPr id="2" name="TextBox 1"/>
        <cdr:cNvSpPr txBox="1"/>
      </cdr:nvSpPr>
      <cdr:spPr>
        <a:xfrm xmlns:a="http://schemas.openxmlformats.org/drawingml/2006/main">
          <a:off x="2733674" y="1559033"/>
          <a:ext cx="2867025" cy="9699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Dead top from which it grew upward since1949.</a:t>
          </a:r>
        </a:p>
        <a:p xmlns:a="http://schemas.openxmlformats.org/drawingml/2006/main">
          <a:r>
            <a:rPr lang="en-US" sz="1100"/>
            <a:t>Could</a:t>
          </a:r>
          <a:r>
            <a:rPr lang="en-US" sz="1100" baseline="0"/>
            <a:t> have come near HLS.  Do not know</a:t>
          </a:r>
        </a:p>
        <a:p xmlns:a="http://schemas.openxmlformats.org/drawingml/2006/main">
          <a:r>
            <a:rPr lang="en-US" sz="1100" baseline="0"/>
            <a:t>how long it paused.  Previous growth may have been</a:t>
          </a:r>
        </a:p>
        <a:p xmlns:a="http://schemas.openxmlformats.org/drawingml/2006/main">
          <a:r>
            <a:rPr lang="en-US" sz="1100" baseline="0"/>
            <a:t>due to original non-tectonic accommodation space</a:t>
          </a:r>
          <a:endParaRPr lang="en-US" sz="1100"/>
        </a:p>
      </cdr:txBody>
    </cdr:sp>
  </cdr:relSizeAnchor>
  <cdr:relSizeAnchor xmlns:cdr="http://schemas.openxmlformats.org/drawingml/2006/chartDrawing">
    <cdr:from>
      <cdr:x>0.65396</cdr:x>
      <cdr:y>0.41345</cdr:y>
    </cdr:from>
    <cdr:to>
      <cdr:x>0.65396</cdr:x>
      <cdr:y>0.54886</cdr:y>
    </cdr:to>
    <cdr:cxnSp macro="">
      <cdr:nvCxnSpPr>
        <cdr:cNvPr id="4" name="Straight Arrow Connector 3">
          <a:extLst xmlns:a="http://schemas.openxmlformats.org/drawingml/2006/main">
            <a:ext uri="{FF2B5EF4-FFF2-40B4-BE49-F238E27FC236}">
              <a16:creationId xmlns:a16="http://schemas.microsoft.com/office/drawing/2014/main" id="{A98BFBA8-8EA5-9283-0322-8D072A2C05D3}"/>
            </a:ext>
          </a:extLst>
        </cdr:cNvPr>
        <cdr:cNvCxnSpPr/>
      </cdr:nvCxnSpPr>
      <cdr:spPr>
        <a:xfrm xmlns:a="http://schemas.openxmlformats.org/drawingml/2006/main" flipV="1">
          <a:off x="4086225" y="1203086"/>
          <a:ext cx="1" cy="394047"/>
        </a:xfrm>
        <a:prstGeom xmlns:a="http://schemas.openxmlformats.org/drawingml/2006/main" prst="straightConnector1">
          <a:avLst/>
        </a:prstGeom>
        <a:ln xmlns:a="http://schemas.openxmlformats.org/drawingml/2006/main" w="28575">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0.55335</cdr:x>
      <cdr:y>0.20458</cdr:y>
    </cdr:from>
    <cdr:to>
      <cdr:x>0.87043</cdr:x>
      <cdr:y>0.40098</cdr:y>
    </cdr:to>
    <cdr:sp macro="" textlink="">
      <cdr:nvSpPr>
        <cdr:cNvPr id="3" name="TextBox 2"/>
        <cdr:cNvSpPr txBox="1"/>
      </cdr:nvSpPr>
      <cdr:spPr>
        <a:xfrm xmlns:a="http://schemas.openxmlformats.org/drawingml/2006/main">
          <a:off x="3457574" y="595313"/>
          <a:ext cx="1981201" cy="571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t>54.9 </a:t>
          </a:r>
          <a:r>
            <a:rPr lang="en-US" sz="1100">
              <a:effectLst/>
              <a:latin typeface="+mn-lt"/>
              <a:ea typeface="+mn-ea"/>
              <a:cs typeface="+mn-cs"/>
            </a:rPr>
            <a:t>±</a:t>
          </a:r>
          <a:r>
            <a:rPr lang="en-US" sz="1100" baseline="0">
              <a:effectLst/>
              <a:latin typeface="+mn-lt"/>
              <a:ea typeface="+mn-ea"/>
              <a:cs typeface="+mn-cs"/>
            </a:rPr>
            <a:t> </a:t>
          </a:r>
          <a:r>
            <a:rPr lang="en-US" sz="1100" baseline="0"/>
            <a:t>1.0 yr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aseline="0"/>
            <a:t>Before 2014 =1959 CE </a:t>
          </a:r>
          <a:endParaRPr lang="en-US" sz="1100"/>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152399</xdr:colOff>
      <xdr:row>12</xdr:row>
      <xdr:rowOff>85724</xdr:rowOff>
    </xdr:from>
    <xdr:to>
      <xdr:col>17</xdr:col>
      <xdr:colOff>304800</xdr:colOff>
      <xdr:row>33</xdr:row>
      <xdr:rowOff>76199</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390524</xdr:colOff>
      <xdr:row>27</xdr:row>
      <xdr:rowOff>0</xdr:rowOff>
    </xdr:from>
    <xdr:ext cx="1476375" cy="436786"/>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725024" y="5143500"/>
          <a:ext cx="147637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accent2"/>
              </a:solidFill>
            </a:rPr>
            <a:t>Highest Living Coral</a:t>
          </a:r>
        </a:p>
        <a:p>
          <a:r>
            <a:rPr lang="en-US" sz="1100">
              <a:solidFill>
                <a:schemeClr val="accent2"/>
              </a:solidFill>
            </a:rPr>
            <a:t>August 2013</a:t>
          </a:r>
        </a:p>
      </xdr:txBody>
    </xdr:sp>
    <xdr:clientData/>
  </xdr:oneCellAnchor>
  <xdr:twoCellAnchor>
    <xdr:from>
      <xdr:col>5</xdr:col>
      <xdr:colOff>485775</xdr:colOff>
      <xdr:row>34</xdr:row>
      <xdr:rowOff>123825</xdr:rowOff>
    </xdr:from>
    <xdr:to>
      <xdr:col>17</xdr:col>
      <xdr:colOff>133350</xdr:colOff>
      <xdr:row>49</xdr:row>
      <xdr:rowOff>9525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0.53054</cdr:x>
      <cdr:y>0.42442</cdr:y>
    </cdr:from>
    <cdr:to>
      <cdr:x>0.57513</cdr:x>
      <cdr:y>0.60393</cdr:y>
    </cdr:to>
    <cdr:pic>
      <cdr:nvPicPr>
        <cdr:cNvPr id="2" name="chart">
          <a:extLst xmlns:a="http://schemas.openxmlformats.org/drawingml/2006/main">
            <a:ext uri="{FF2B5EF4-FFF2-40B4-BE49-F238E27FC236}">
              <a16:creationId xmlns:a16="http://schemas.microsoft.com/office/drawing/2014/main" id="{D95D62DB-D971-73F8-758C-157435223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16200000">
          <a:off x="3433125" y="1899176"/>
          <a:ext cx="716420" cy="305798"/>
        </a:xfrm>
        <a:prstGeom xmlns:a="http://schemas.openxmlformats.org/drawingml/2006/main" prst="rect">
          <a:avLst/>
        </a:prstGeom>
      </cdr:spPr>
    </cdr:pic>
  </cdr:relSizeAnchor>
  <cdr:relSizeAnchor xmlns:cdr="http://schemas.openxmlformats.org/drawingml/2006/chartDrawing">
    <cdr:from>
      <cdr:x>0.42707</cdr:x>
      <cdr:y>0.55157</cdr:y>
    </cdr:from>
    <cdr:to>
      <cdr:x>0.47329</cdr:x>
      <cdr:y>0.73653</cdr:y>
    </cdr:to>
    <cdr:pic>
      <cdr:nvPicPr>
        <cdr:cNvPr id="3" name="chart">
          <a:extLst xmlns:a="http://schemas.openxmlformats.org/drawingml/2006/main">
            <a:ext uri="{FF2B5EF4-FFF2-40B4-BE49-F238E27FC236}">
              <a16:creationId xmlns:a16="http://schemas.microsoft.com/office/drawing/2014/main" id="{51485271-A426-CC6C-2B2C-D26F4BF471F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rot="16200000">
          <a:off x="2718283" y="2411905"/>
          <a:ext cx="738170" cy="316977"/>
        </a:xfrm>
        <a:prstGeom xmlns:a="http://schemas.openxmlformats.org/drawingml/2006/main" prst="rect">
          <a:avLst/>
        </a:prstGeom>
      </cdr:spPr>
    </cdr:pic>
  </cdr:relSizeAnchor>
  <cdr:relSizeAnchor xmlns:cdr="http://schemas.openxmlformats.org/drawingml/2006/chartDrawing">
    <cdr:from>
      <cdr:x>0.53825</cdr:x>
      <cdr:y>0.6192</cdr:y>
    </cdr:from>
    <cdr:to>
      <cdr:x>0.55416</cdr:x>
      <cdr:y>0.6464</cdr:y>
    </cdr:to>
    <cdr:pic>
      <cdr:nvPicPr>
        <cdr:cNvPr id="4" name="chart">
          <a:extLst xmlns:a="http://schemas.openxmlformats.org/drawingml/2006/main">
            <a:ext uri="{FF2B5EF4-FFF2-40B4-BE49-F238E27FC236}">
              <a16:creationId xmlns:a16="http://schemas.microsoft.com/office/drawing/2014/main" id="{C253B923-89C3-2498-2C14-60DE0B9B412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691327" y="2471214"/>
          <a:ext cx="109110" cy="108554"/>
        </a:xfrm>
        <a:prstGeom xmlns:a="http://schemas.openxmlformats.org/drawingml/2006/main" prst="rect">
          <a:avLst/>
        </a:prstGeom>
      </cdr:spPr>
    </cdr:pic>
  </cdr:relSizeAnchor>
  <cdr:relSizeAnchor xmlns:cdr="http://schemas.openxmlformats.org/drawingml/2006/chartDrawing">
    <cdr:from>
      <cdr:x>0.45324</cdr:x>
      <cdr:y>0.48826</cdr:y>
    </cdr:from>
    <cdr:to>
      <cdr:x>0.46916</cdr:x>
      <cdr:y>0.51548</cdr:y>
    </cdr:to>
    <cdr:pic>
      <cdr:nvPicPr>
        <cdr:cNvPr id="5" name="chart">
          <a:extLst xmlns:a="http://schemas.openxmlformats.org/drawingml/2006/main">
            <a:ext uri="{FF2B5EF4-FFF2-40B4-BE49-F238E27FC236}">
              <a16:creationId xmlns:a16="http://schemas.microsoft.com/office/drawing/2014/main" id="{1C501049-634F-6742-35FA-95B8DCF3DC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108313" y="1948653"/>
          <a:ext cx="109179" cy="108595"/>
        </a:xfrm>
        <a:prstGeom xmlns:a="http://schemas.openxmlformats.org/drawingml/2006/main" prst="rect">
          <a:avLst/>
        </a:prstGeom>
      </cdr:spPr>
    </cdr:pic>
  </cdr:relSizeAnchor>
  <cdr:relSizeAnchor xmlns:cdr="http://schemas.openxmlformats.org/drawingml/2006/chartDrawing">
    <cdr:from>
      <cdr:x>0.71528</cdr:x>
      <cdr:y>0.17737</cdr:y>
    </cdr:from>
    <cdr:to>
      <cdr:x>0.94306</cdr:x>
      <cdr:y>0.31447</cdr:y>
    </cdr:to>
    <cdr:sp macro="" textlink="">
      <cdr:nvSpPr>
        <cdr:cNvPr id="6" name="TextBox 5"/>
        <cdr:cNvSpPr txBox="1"/>
      </cdr:nvSpPr>
      <cdr:spPr>
        <a:xfrm xmlns:a="http://schemas.openxmlformats.org/drawingml/2006/main">
          <a:off x="4905376" y="776287"/>
          <a:ext cx="15621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solidFill>
                <a:srgbClr val="00B050"/>
              </a:solidFill>
            </a:rPr>
            <a:t>Highest living Coral</a:t>
          </a:r>
        </a:p>
        <a:p xmlns:a="http://schemas.openxmlformats.org/drawingml/2006/main">
          <a:r>
            <a:rPr lang="en-US" sz="1100">
              <a:solidFill>
                <a:srgbClr val="00B050"/>
              </a:solidFill>
            </a:rPr>
            <a:t>Before</a:t>
          </a:r>
          <a:r>
            <a:rPr lang="en-US" sz="1100" baseline="0">
              <a:solidFill>
                <a:srgbClr val="00B050"/>
              </a:solidFill>
            </a:rPr>
            <a:t> 1 April 2007</a:t>
          </a:r>
          <a:endParaRPr lang="en-US" sz="1100">
            <a:solidFill>
              <a:srgbClr val="00B050"/>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0.49285</cdr:x>
      <cdr:y>0.55517</cdr:y>
    </cdr:from>
    <cdr:to>
      <cdr:x>0.59575</cdr:x>
      <cdr:y>0.66664</cdr:y>
    </cdr:to>
    <cdr:pic>
      <cdr:nvPicPr>
        <cdr:cNvPr id="2" name="chart">
          <a:extLst xmlns:a="http://schemas.openxmlformats.org/drawingml/2006/main">
            <a:ext uri="{FF2B5EF4-FFF2-40B4-BE49-F238E27FC236}">
              <a16:creationId xmlns:a16="http://schemas.microsoft.com/office/drawing/2014/main" id="{6A6ABC61-820B-5297-0DCB-CA07A6CAA8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431629" y="1522936"/>
          <a:ext cx="716420" cy="305798"/>
        </a:xfrm>
        <a:prstGeom xmlns:a="http://schemas.openxmlformats.org/drawingml/2006/main" prst="rect">
          <a:avLst/>
        </a:prstGeom>
      </cdr:spPr>
    </cdr:pic>
  </cdr:relSizeAnchor>
  <cdr:relSizeAnchor xmlns:cdr="http://schemas.openxmlformats.org/drawingml/2006/chartDrawing">
    <cdr:from>
      <cdr:x>0.45585</cdr:x>
      <cdr:y>0.15527</cdr:y>
    </cdr:from>
    <cdr:to>
      <cdr:x>0.56186</cdr:x>
      <cdr:y>0.27082</cdr:y>
    </cdr:to>
    <cdr:pic>
      <cdr:nvPicPr>
        <cdr:cNvPr id="3" name="chart">
          <a:extLst xmlns:a="http://schemas.openxmlformats.org/drawingml/2006/main">
            <a:ext uri="{FF2B5EF4-FFF2-40B4-BE49-F238E27FC236}">
              <a16:creationId xmlns:a16="http://schemas.microsoft.com/office/drawing/2014/main" id="{E3D1C3F8-DC35-1FD6-3EC5-DEF534AA5AD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3173953" y="425934"/>
          <a:ext cx="738171" cy="316977"/>
        </a:xfrm>
        <a:prstGeom xmlns:a="http://schemas.openxmlformats.org/drawingml/2006/main" prst="rect">
          <a:avLst/>
        </a:prstGeom>
      </cdr:spPr>
    </cdr:pic>
  </cdr:relSizeAnchor>
  <cdr:relSizeAnchor xmlns:cdr="http://schemas.openxmlformats.org/drawingml/2006/chartDrawing">
    <cdr:from>
      <cdr:x>0.52857</cdr:x>
      <cdr:y>0.68384</cdr:y>
    </cdr:from>
    <cdr:to>
      <cdr:x>0.54424</cdr:x>
      <cdr:y>0.72341</cdr:y>
    </cdr:to>
    <cdr:pic>
      <cdr:nvPicPr>
        <cdr:cNvPr id="4" name="chart">
          <a:extLst xmlns:a="http://schemas.openxmlformats.org/drawingml/2006/main">
            <a:ext uri="{FF2B5EF4-FFF2-40B4-BE49-F238E27FC236}">
              <a16:creationId xmlns:a16="http://schemas.microsoft.com/office/drawing/2014/main" id="{E7A3BA8D-C87A-6844-1299-201DC1A18AA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680306" y="1875899"/>
          <a:ext cx="109110" cy="108554"/>
        </a:xfrm>
        <a:prstGeom xmlns:a="http://schemas.openxmlformats.org/drawingml/2006/main" prst="rect">
          <a:avLst/>
        </a:prstGeom>
      </cdr:spPr>
    </cdr:pic>
  </cdr:relSizeAnchor>
  <cdr:relSizeAnchor xmlns:cdr="http://schemas.openxmlformats.org/drawingml/2006/chartDrawing">
    <cdr:from>
      <cdr:x>0.43116</cdr:x>
      <cdr:y>0.1982</cdr:y>
    </cdr:from>
    <cdr:to>
      <cdr:x>0.44684</cdr:x>
      <cdr:y>0.2378</cdr:y>
    </cdr:to>
    <cdr:pic>
      <cdr:nvPicPr>
        <cdr:cNvPr id="5" name="chart">
          <a:extLst xmlns:a="http://schemas.openxmlformats.org/drawingml/2006/main">
            <a:ext uri="{FF2B5EF4-FFF2-40B4-BE49-F238E27FC236}">
              <a16:creationId xmlns:a16="http://schemas.microsoft.com/office/drawing/2014/main" id="{BB85A70E-2D66-BC03-6DAB-FDF4084BE79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002049" y="543693"/>
          <a:ext cx="109180" cy="10863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oneCellAnchor>
    <xdr:from>
      <xdr:col>5</xdr:col>
      <xdr:colOff>600075</xdr:colOff>
      <xdr:row>17</xdr:row>
      <xdr:rowOff>85725</xdr:rowOff>
    </xdr:from>
    <xdr:ext cx="184731" cy="264560"/>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3648075" y="3133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604837</xdr:colOff>
      <xdr:row>9</xdr:row>
      <xdr:rowOff>138112</xdr:rowOff>
    </xdr:from>
    <xdr:to>
      <xdr:col>16</xdr:col>
      <xdr:colOff>257175</xdr:colOff>
      <xdr:row>24</xdr:row>
      <xdr:rowOff>23812</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14287</xdr:colOff>
      <xdr:row>0</xdr:row>
      <xdr:rowOff>185737</xdr:rowOff>
    </xdr:from>
    <xdr:to>
      <xdr:col>21</xdr:col>
      <xdr:colOff>161925</xdr:colOff>
      <xdr:row>16</xdr:row>
      <xdr:rowOff>85725</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280986</xdr:colOff>
      <xdr:row>3</xdr:row>
      <xdr:rowOff>185737</xdr:rowOff>
    </xdr:from>
    <xdr:to>
      <xdr:col>18</xdr:col>
      <xdr:colOff>133349</xdr:colOff>
      <xdr:row>24</xdr:row>
      <xdr:rowOff>123825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457200</xdr:colOff>
      <xdr:row>9</xdr:row>
      <xdr:rowOff>76200</xdr:rowOff>
    </xdr:from>
    <xdr:ext cx="5705152" cy="1642373"/>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1430000" y="1790700"/>
          <a:ext cx="5705152" cy="1642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Towards 2000 and 2005 both</a:t>
          </a:r>
          <a:r>
            <a:rPr lang="en-US" sz="1100" baseline="0"/>
            <a:t> have a littledownward tick of a few mm</a:t>
          </a:r>
        </a:p>
        <a:p>
          <a:r>
            <a:rPr lang="en-US" sz="1100" baseline="0"/>
            <a:t>This could be tectonic, an uplift or pause in subsidence, but it</a:t>
          </a:r>
        </a:p>
        <a:p>
          <a:r>
            <a:rPr lang="en-US" sz="1100" baseline="0"/>
            <a:t>could have affected one later than the other.</a:t>
          </a:r>
        </a:p>
        <a:p>
          <a:r>
            <a:rPr lang="en-US" sz="1100" baseline="0"/>
            <a:t>But overall , the 2007 EQ is not seen at all in this coral.</a:t>
          </a:r>
        </a:p>
        <a:p>
          <a:r>
            <a:rPr lang="en-US" sz="1100" baseline="0"/>
            <a:t>Instead, we see 10-15 cm of relative emergence from 1970-1978</a:t>
          </a:r>
        </a:p>
        <a:p>
          <a:r>
            <a:rPr lang="en-US" sz="1100" baseline="0"/>
            <a:t>Then steady submergence and rapid upgrowth that is continued right on until 2012</a:t>
          </a:r>
        </a:p>
        <a:p>
          <a:r>
            <a:rPr lang="en-US" sz="1100" baseline="0"/>
            <a:t>Subsidence could have been in surplus of what coral could keep up with and could have stopped</a:t>
          </a:r>
        </a:p>
        <a:p>
          <a:r>
            <a:rPr lang="en-US" sz="1100" baseline="0"/>
            <a:t>in 2007.  We can not tell for sure from these data.</a:t>
          </a:r>
        </a:p>
        <a:p>
          <a:endParaRPr lang="en-US" sz="1100" baseline="0"/>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0</xdr:col>
      <xdr:colOff>267694</xdr:colOff>
      <xdr:row>146</xdr:row>
      <xdr:rowOff>58080</xdr:rowOff>
    </xdr:from>
    <xdr:to>
      <xdr:col>10</xdr:col>
      <xdr:colOff>323031</xdr:colOff>
      <xdr:row>163</xdr:row>
      <xdr:rowOff>2024</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137178</xdr:colOff>
      <xdr:row>166</xdr:row>
      <xdr:rowOff>181426</xdr:rowOff>
    </xdr:from>
    <xdr:to>
      <xdr:col>26</xdr:col>
      <xdr:colOff>207936</xdr:colOff>
      <xdr:row>193</xdr:row>
      <xdr:rowOff>185852</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444169</xdr:colOff>
      <xdr:row>218</xdr:row>
      <xdr:rowOff>94012</xdr:rowOff>
    </xdr:from>
    <xdr:to>
      <xdr:col>12</xdr:col>
      <xdr:colOff>568449</xdr:colOff>
      <xdr:row>237</xdr:row>
      <xdr:rowOff>123038</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235083</xdr:colOff>
      <xdr:row>239</xdr:row>
      <xdr:rowOff>159305</xdr:rowOff>
    </xdr:from>
    <xdr:to>
      <xdr:col>12</xdr:col>
      <xdr:colOff>257762</xdr:colOff>
      <xdr:row>261</xdr:row>
      <xdr:rowOff>45910</xdr:rowOff>
    </xdr:to>
    <xdr:graphicFrame macro="">
      <xdr:nvGraphicFramePr>
        <xdr:cNvPr id="7" name="Chart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163729</xdr:colOff>
      <xdr:row>166</xdr:row>
      <xdr:rowOff>104543</xdr:rowOff>
    </xdr:from>
    <xdr:to>
      <xdr:col>10</xdr:col>
      <xdr:colOff>277121</xdr:colOff>
      <xdr:row>182</xdr:row>
      <xdr:rowOff>43145</xdr:rowOff>
    </xdr:to>
    <xdr:graphicFrame macro="">
      <xdr:nvGraphicFramePr>
        <xdr:cNvPr id="11" name="Chart 10">
          <a:extLst>
            <a:ext uri="{FF2B5EF4-FFF2-40B4-BE49-F238E27FC236}">
              <a16:creationId xmlns:a16="http://schemas.microsoft.com/office/drawing/2014/main" id="{00000000-0008-0000-0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148240</xdr:colOff>
      <xdr:row>185</xdr:row>
      <xdr:rowOff>80204</xdr:rowOff>
    </xdr:from>
    <xdr:to>
      <xdr:col>10</xdr:col>
      <xdr:colOff>284312</xdr:colOff>
      <xdr:row>201</xdr:row>
      <xdr:rowOff>104543</xdr:rowOff>
    </xdr:to>
    <xdr:graphicFrame macro="">
      <xdr:nvGraphicFramePr>
        <xdr:cNvPr id="14" name="Chart 13">
          <a:extLst>
            <a:ext uri="{FF2B5EF4-FFF2-40B4-BE49-F238E27FC236}">
              <a16:creationId xmlns:a16="http://schemas.microsoft.com/office/drawing/2014/main" id="{00000000-0008-0000-08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185854</xdr:colOff>
      <xdr:row>266</xdr:row>
      <xdr:rowOff>629</xdr:rowOff>
    </xdr:from>
    <xdr:to>
      <xdr:col>14</xdr:col>
      <xdr:colOff>580794</xdr:colOff>
      <xdr:row>283</xdr:row>
      <xdr:rowOff>111982</xdr:rowOff>
    </xdr:to>
    <xdr:graphicFrame macro="">
      <xdr:nvGraphicFramePr>
        <xdr:cNvPr id="15" name="Chart 14">
          <a:extLst>
            <a:ext uri="{FF2B5EF4-FFF2-40B4-BE49-F238E27FC236}">
              <a16:creationId xmlns:a16="http://schemas.microsoft.com/office/drawing/2014/main" i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72463</xdr:colOff>
      <xdr:row>98</xdr:row>
      <xdr:rowOff>171473</xdr:rowOff>
    </xdr:from>
    <xdr:to>
      <xdr:col>13</xdr:col>
      <xdr:colOff>58079</xdr:colOff>
      <xdr:row>116</xdr:row>
      <xdr:rowOff>126116</xdr:rowOff>
    </xdr:to>
    <xdr:graphicFrame macro="">
      <xdr:nvGraphicFramePr>
        <xdr:cNvPr id="18" name="Chart 17">
          <a:extLst>
            <a:ext uri="{FF2B5EF4-FFF2-40B4-BE49-F238E27FC236}">
              <a16:creationId xmlns:a16="http://schemas.microsoft.com/office/drawing/2014/main" id="{00000000-0008-0000-08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197470</xdr:colOff>
      <xdr:row>223</xdr:row>
      <xdr:rowOff>127774</xdr:rowOff>
    </xdr:from>
    <xdr:to>
      <xdr:col>23</xdr:col>
      <xdr:colOff>321750</xdr:colOff>
      <xdr:row>246</xdr:row>
      <xdr:rowOff>17411</xdr:rowOff>
    </xdr:to>
    <xdr:graphicFrame macro="">
      <xdr:nvGraphicFramePr>
        <xdr:cNvPr id="25" name="Chart 24">
          <a:extLst>
            <a:ext uri="{FF2B5EF4-FFF2-40B4-BE49-F238E27FC236}">
              <a16:creationId xmlns:a16="http://schemas.microsoft.com/office/drawing/2014/main" id="{00000000-0008-0000-08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499482</xdr:colOff>
      <xdr:row>348</xdr:row>
      <xdr:rowOff>116160</xdr:rowOff>
    </xdr:from>
    <xdr:to>
      <xdr:col>15</xdr:col>
      <xdr:colOff>249740</xdr:colOff>
      <xdr:row>366</xdr:row>
      <xdr:rowOff>162622</xdr:rowOff>
    </xdr:to>
    <xdr:graphicFrame macro="">
      <xdr:nvGraphicFramePr>
        <xdr:cNvPr id="26" name="Chart 25">
          <a:extLst>
            <a:ext uri="{FF2B5EF4-FFF2-40B4-BE49-F238E27FC236}">
              <a16:creationId xmlns:a16="http://schemas.microsoft.com/office/drawing/2014/main" id="{00000000-0008-0000-08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92927</xdr:colOff>
      <xdr:row>284</xdr:row>
      <xdr:rowOff>104542</xdr:rowOff>
    </xdr:from>
    <xdr:to>
      <xdr:col>34</xdr:col>
      <xdr:colOff>487867</xdr:colOff>
      <xdr:row>301</xdr:row>
      <xdr:rowOff>92070</xdr:rowOff>
    </xdr:to>
    <xdr:graphicFrame macro="">
      <xdr:nvGraphicFramePr>
        <xdr:cNvPr id="27" name="Chart 26">
          <a:extLst>
            <a:ext uri="{FF2B5EF4-FFF2-40B4-BE49-F238E27FC236}">
              <a16:creationId xmlns:a16="http://schemas.microsoft.com/office/drawing/2014/main" id="{00000000-0008-0000-08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406556</xdr:colOff>
      <xdr:row>69</xdr:row>
      <xdr:rowOff>0</xdr:rowOff>
    </xdr:from>
    <xdr:to>
      <xdr:col>26</xdr:col>
      <xdr:colOff>84913</xdr:colOff>
      <xdr:row>88</xdr:row>
      <xdr:rowOff>92928</xdr:rowOff>
    </xdr:to>
    <xdr:graphicFrame macro="">
      <xdr:nvGraphicFramePr>
        <xdr:cNvPr id="29" name="Chart 28">
          <a:extLst>
            <a:ext uri="{FF2B5EF4-FFF2-40B4-BE49-F238E27FC236}">
              <a16:creationId xmlns:a16="http://schemas.microsoft.com/office/drawing/2014/main" id="{00000000-0008-0000-08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20</xdr:col>
      <xdr:colOff>174238</xdr:colOff>
      <xdr:row>286</xdr:row>
      <xdr:rowOff>69695</xdr:rowOff>
    </xdr:from>
    <xdr:ext cx="8584466" cy="264560"/>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12254726" y="41561524"/>
          <a:ext cx="85844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Yes.  It appears</a:t>
          </a:r>
          <a:r>
            <a:rPr lang="en-US" sz="1100" baseline="0"/>
            <a:t> that something happened to both central Rendova and north central Tetepare (at least) in ~1968-1970.  AUplift  of ~10 and ~25 cm.</a:t>
          </a:r>
          <a:endParaRPr lang="en-US" sz="1100"/>
        </a:p>
      </xdr:txBody>
    </xdr:sp>
    <xdr:clientData/>
  </xdr:oneCellAnchor>
  <xdr:oneCellAnchor>
    <xdr:from>
      <xdr:col>15</xdr:col>
      <xdr:colOff>453018</xdr:colOff>
      <xdr:row>175</xdr:row>
      <xdr:rowOff>174238</xdr:rowOff>
    </xdr:from>
    <xdr:ext cx="7183826" cy="436786"/>
    <xdr:sp macro="" textlink="">
      <xdr:nvSpPr>
        <xdr:cNvPr id="8" name="TextBox 7">
          <a:extLst>
            <a:ext uri="{FF2B5EF4-FFF2-40B4-BE49-F238E27FC236}">
              <a16:creationId xmlns:a16="http://schemas.microsoft.com/office/drawing/2014/main" id="{00000000-0008-0000-0800-000008000000}"/>
            </a:ext>
          </a:extLst>
        </xdr:cNvPr>
        <xdr:cNvSpPr txBox="1"/>
      </xdr:nvSpPr>
      <xdr:spPr>
        <a:xfrm>
          <a:off x="9513384" y="20560061"/>
          <a:ext cx="718382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Two adjacent microatolls</a:t>
          </a:r>
          <a:r>
            <a:rPr lang="en-US" sz="1100" baseline="0"/>
            <a:t>  north of 2007 hingleline so should have subsided a little in 2007.  Both show same, but different</a:t>
          </a:r>
        </a:p>
        <a:p>
          <a:r>
            <a:rPr lang="en-US" sz="1100" baseline="0"/>
            <a:t>than all the other corals around </a:t>
          </a:r>
          <a:endParaRPr lang="en-US" sz="1100"/>
        </a:p>
      </xdr:txBody>
    </xdr:sp>
    <xdr:clientData/>
  </xdr:oneCellAnchor>
  <xdr:twoCellAnchor>
    <xdr:from>
      <xdr:col>19</xdr:col>
      <xdr:colOff>313629</xdr:colOff>
      <xdr:row>202</xdr:row>
      <xdr:rowOff>81311</xdr:rowOff>
    </xdr:from>
    <xdr:to>
      <xdr:col>29</xdr:col>
      <xdr:colOff>437909</xdr:colOff>
      <xdr:row>215</xdr:row>
      <xdr:rowOff>168418</xdr:rowOff>
    </xdr:to>
    <xdr:graphicFrame macro="">
      <xdr:nvGraphicFramePr>
        <xdr:cNvPr id="31" name="Chart 30">
          <a:extLst>
            <a:ext uri="{FF2B5EF4-FFF2-40B4-BE49-F238E27FC236}">
              <a16:creationId xmlns:a16="http://schemas.microsoft.com/office/drawing/2014/main" id="{00000000-0008-0000-08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348477</xdr:colOff>
      <xdr:row>91</xdr:row>
      <xdr:rowOff>232317</xdr:rowOff>
    </xdr:from>
    <xdr:to>
      <xdr:col>25</xdr:col>
      <xdr:colOff>498930</xdr:colOff>
      <xdr:row>108</xdr:row>
      <xdr:rowOff>279184</xdr:rowOff>
    </xdr:to>
    <xdr:graphicFrame macro="">
      <xdr:nvGraphicFramePr>
        <xdr:cNvPr id="32" name="Chart 31">
          <a:extLst>
            <a:ext uri="{FF2B5EF4-FFF2-40B4-BE49-F238E27FC236}">
              <a16:creationId xmlns:a16="http://schemas.microsoft.com/office/drawing/2014/main" id="{00000000-0008-0000-08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232317</xdr:colOff>
      <xdr:row>123</xdr:row>
      <xdr:rowOff>127774</xdr:rowOff>
    </xdr:from>
    <xdr:to>
      <xdr:col>9</xdr:col>
      <xdr:colOff>544435</xdr:colOff>
      <xdr:row>137</xdr:row>
      <xdr:rowOff>118016</xdr:rowOff>
    </xdr:to>
    <xdr:graphicFrame macro="">
      <xdr:nvGraphicFramePr>
        <xdr:cNvPr id="34" name="Chart 33">
          <a:extLst>
            <a:ext uri="{FF2B5EF4-FFF2-40B4-BE49-F238E27FC236}">
              <a16:creationId xmlns:a16="http://schemas.microsoft.com/office/drawing/2014/main" id="{00000000-0008-0000-08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406554</xdr:colOff>
      <xdr:row>116</xdr:row>
      <xdr:rowOff>116158</xdr:rowOff>
    </xdr:from>
    <xdr:to>
      <xdr:col>29</xdr:col>
      <xdr:colOff>592990</xdr:colOff>
      <xdr:row>137</xdr:row>
      <xdr:rowOff>813</xdr:rowOff>
    </xdr:to>
    <xdr:graphicFrame macro="">
      <xdr:nvGraphicFramePr>
        <xdr:cNvPr id="21" name="Chart 20">
          <a:extLst>
            <a:ext uri="{FF2B5EF4-FFF2-40B4-BE49-F238E27FC236}">
              <a16:creationId xmlns:a16="http://schemas.microsoft.com/office/drawing/2014/main" id="{00000000-0008-0000-08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291</xdr:row>
      <xdr:rowOff>34848</xdr:rowOff>
    </xdr:from>
    <xdr:to>
      <xdr:col>9</xdr:col>
      <xdr:colOff>343829</xdr:colOff>
      <xdr:row>309</xdr:row>
      <xdr:rowOff>118482</xdr:rowOff>
    </xdr:to>
    <xdr:graphicFrame macro="">
      <xdr:nvGraphicFramePr>
        <xdr:cNvPr id="35" name="Chart 34">
          <a:extLst>
            <a:ext uri="{FF2B5EF4-FFF2-40B4-BE49-F238E27FC236}">
              <a16:creationId xmlns:a16="http://schemas.microsoft.com/office/drawing/2014/main" id="{00000000-0008-0000-08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321</xdr:row>
      <xdr:rowOff>0</xdr:rowOff>
    </xdr:from>
    <xdr:to>
      <xdr:col>11</xdr:col>
      <xdr:colOff>403419</xdr:colOff>
      <xdr:row>341</xdr:row>
      <xdr:rowOff>64352</xdr:rowOff>
    </xdr:to>
    <xdr:graphicFrame macro="">
      <xdr:nvGraphicFramePr>
        <xdr:cNvPr id="37" name="Chart 36">
          <a:extLst>
            <a:ext uri="{FF2B5EF4-FFF2-40B4-BE49-F238E27FC236}">
              <a16:creationId xmlns:a16="http://schemas.microsoft.com/office/drawing/2014/main" id="{00000000-0008-0000-08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604023</xdr:colOff>
      <xdr:row>381</xdr:row>
      <xdr:rowOff>0</xdr:rowOff>
    </xdr:from>
    <xdr:to>
      <xdr:col>14</xdr:col>
      <xdr:colOff>499481</xdr:colOff>
      <xdr:row>400</xdr:row>
      <xdr:rowOff>121619</xdr:rowOff>
    </xdr:to>
    <xdr:graphicFrame macro="">
      <xdr:nvGraphicFramePr>
        <xdr:cNvPr id="36" name="Chart 35">
          <a:extLst>
            <a:ext uri="{FF2B5EF4-FFF2-40B4-BE49-F238E27FC236}">
              <a16:creationId xmlns:a16="http://schemas.microsoft.com/office/drawing/2014/main" id="{00000000-0008-0000-08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394940</xdr:colOff>
      <xdr:row>57</xdr:row>
      <xdr:rowOff>162622</xdr:rowOff>
    </xdr:from>
    <xdr:to>
      <xdr:col>11</xdr:col>
      <xdr:colOff>418172</xdr:colOff>
      <xdr:row>74</xdr:row>
      <xdr:rowOff>174935</xdr:rowOff>
    </xdr:to>
    <xdr:graphicFrame macro="">
      <xdr:nvGraphicFramePr>
        <xdr:cNvPr id="30" name="Chart 29">
          <a:extLst>
            <a:ext uri="{FF2B5EF4-FFF2-40B4-BE49-F238E27FC236}">
              <a16:creationId xmlns:a16="http://schemas.microsoft.com/office/drawing/2014/main" id="{00000000-0008-0000-08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0</xdr:colOff>
      <xdr:row>4</xdr:row>
      <xdr:rowOff>0</xdr:rowOff>
    </xdr:from>
    <xdr:to>
      <xdr:col>12</xdr:col>
      <xdr:colOff>429786</xdr:colOff>
      <xdr:row>20</xdr:row>
      <xdr:rowOff>121967</xdr:rowOff>
    </xdr:to>
    <xdr:graphicFrame macro="">
      <xdr:nvGraphicFramePr>
        <xdr:cNvPr id="41" name="Chart 40">
          <a:extLst>
            <a:ext uri="{FF2B5EF4-FFF2-40B4-BE49-F238E27FC236}">
              <a16:creationId xmlns:a16="http://schemas.microsoft.com/office/drawing/2014/main" id="{00000000-0008-0000-08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418170</xdr:colOff>
      <xdr:row>31</xdr:row>
      <xdr:rowOff>81309</xdr:rowOff>
    </xdr:from>
    <xdr:to>
      <xdr:col>12</xdr:col>
      <xdr:colOff>394939</xdr:colOff>
      <xdr:row>51</xdr:row>
      <xdr:rowOff>139389</xdr:rowOff>
    </xdr:to>
    <xdr:graphicFrame macro="">
      <xdr:nvGraphicFramePr>
        <xdr:cNvPr id="42" name="Chart 41">
          <a:extLst>
            <a:ext uri="{FF2B5EF4-FFF2-40B4-BE49-F238E27FC236}">
              <a16:creationId xmlns:a16="http://schemas.microsoft.com/office/drawing/2014/main" id="{00000000-0008-0000-08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464635</xdr:colOff>
      <xdr:row>78</xdr:row>
      <xdr:rowOff>127774</xdr:rowOff>
    </xdr:from>
    <xdr:to>
      <xdr:col>11</xdr:col>
      <xdr:colOff>68767</xdr:colOff>
      <xdr:row>94</xdr:row>
      <xdr:rowOff>64004</xdr:rowOff>
    </xdr:to>
    <xdr:graphicFrame macro="">
      <xdr:nvGraphicFramePr>
        <xdr:cNvPr id="44" name="Chart 43">
          <a:extLst>
            <a:ext uri="{FF2B5EF4-FFF2-40B4-BE49-F238E27FC236}">
              <a16:creationId xmlns:a16="http://schemas.microsoft.com/office/drawing/2014/main" id="{00000000-0008-0000-08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104543</xdr:colOff>
      <xdr:row>205</xdr:row>
      <xdr:rowOff>232317</xdr:rowOff>
    </xdr:from>
    <xdr:to>
      <xdr:col>18</xdr:col>
      <xdr:colOff>304103</xdr:colOff>
      <xdr:row>219</xdr:row>
      <xdr:rowOff>102569</xdr:rowOff>
    </xdr:to>
    <xdr:graphicFrame macro="">
      <xdr:nvGraphicFramePr>
        <xdr:cNvPr id="45" name="Chart 44">
          <a:extLst>
            <a:ext uri="{FF2B5EF4-FFF2-40B4-BE49-F238E27FC236}">
              <a16:creationId xmlns:a16="http://schemas.microsoft.com/office/drawing/2014/main" id="{00000000-0008-0000-08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0.86899</cdr:x>
      <cdr:y>0.40391</cdr:y>
    </cdr:from>
    <cdr:to>
      <cdr:x>0.93053</cdr:x>
      <cdr:y>0.49392</cdr:y>
    </cdr:to>
    <cdr:sp macro="" textlink="">
      <cdr:nvSpPr>
        <cdr:cNvPr id="2" name="TextBox 1"/>
        <cdr:cNvSpPr txBox="1"/>
      </cdr:nvSpPr>
      <cdr:spPr>
        <a:xfrm xmlns:a="http://schemas.openxmlformats.org/drawingml/2006/main">
          <a:off x="15779226" y="4207652"/>
          <a:ext cx="1117419" cy="93770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3200"/>
        </a:p>
      </cdr:txBody>
    </cdr:sp>
  </cdr:relSizeAnchor>
  <cdr:relSizeAnchor xmlns:cdr="http://schemas.openxmlformats.org/drawingml/2006/chartDrawing">
    <cdr:from>
      <cdr:x>0.76953</cdr:x>
      <cdr:y>0.38843</cdr:y>
    </cdr:from>
    <cdr:to>
      <cdr:x>0.79581</cdr:x>
      <cdr:y>0.68933</cdr:y>
    </cdr:to>
    <cdr:sp macro="" textlink="">
      <cdr:nvSpPr>
        <cdr:cNvPr id="3" name="TextBox 2"/>
        <cdr:cNvSpPr txBox="1"/>
      </cdr:nvSpPr>
      <cdr:spPr>
        <a:xfrm xmlns:a="http://schemas.openxmlformats.org/drawingml/2006/main" rot="16200000">
          <a:off x="12644479" y="5375103"/>
          <a:ext cx="3134555" cy="4772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0.25351</cdr:x>
      <cdr:y>0.47481</cdr:y>
    </cdr:from>
    <cdr:to>
      <cdr:x>0.27772</cdr:x>
      <cdr:y>0.75146</cdr:y>
    </cdr:to>
    <cdr:sp macro="" textlink="">
      <cdr:nvSpPr>
        <cdr:cNvPr id="4" name="TextBox 1"/>
        <cdr:cNvSpPr txBox="1"/>
      </cdr:nvSpPr>
      <cdr:spPr>
        <a:xfrm xmlns:a="http://schemas.openxmlformats.org/drawingml/2006/main" rot="16200000">
          <a:off x="3382109" y="6167438"/>
          <a:ext cx="2881923" cy="43961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000"/>
        </a:p>
      </cdr:txBody>
    </cdr:sp>
  </cdr:relSizeAnchor>
  <cdr:relSizeAnchor xmlns:cdr="http://schemas.openxmlformats.org/drawingml/2006/chartDrawing">
    <cdr:from>
      <cdr:x>0.64222</cdr:x>
      <cdr:y>0.37156</cdr:y>
    </cdr:from>
    <cdr:to>
      <cdr:x>0.67181</cdr:x>
      <cdr:y>0.68473</cdr:y>
    </cdr:to>
    <cdr:sp macro="" textlink="">
      <cdr:nvSpPr>
        <cdr:cNvPr id="5" name="TextBox 4"/>
        <cdr:cNvSpPr txBox="1"/>
      </cdr:nvSpPr>
      <cdr:spPr>
        <a:xfrm xmlns:a="http://schemas.openxmlformats.org/drawingml/2006/main" rot="16200000">
          <a:off x="10298974" y="5233222"/>
          <a:ext cx="3262426" cy="5373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0.46871</cdr:x>
      <cdr:y>0.37883</cdr:y>
    </cdr:from>
    <cdr:to>
      <cdr:x>0.49494</cdr:x>
      <cdr:y>0.71451</cdr:y>
    </cdr:to>
    <cdr:sp macro="" textlink="">
      <cdr:nvSpPr>
        <cdr:cNvPr id="6" name="TextBox 1"/>
        <cdr:cNvSpPr txBox="1"/>
      </cdr:nvSpPr>
      <cdr:spPr>
        <a:xfrm xmlns:a="http://schemas.openxmlformats.org/drawingml/2006/main" rot="16200000">
          <a:off x="7000656" y="5456688"/>
          <a:ext cx="3496852" cy="47625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400"/>
        </a:p>
      </cdr:txBody>
    </cdr:sp>
  </cdr:relSizeAnchor>
  <cdr:relSizeAnchor xmlns:cdr="http://schemas.openxmlformats.org/drawingml/2006/chartDrawing">
    <cdr:from>
      <cdr:x>0.01679</cdr:x>
      <cdr:y>0.65768</cdr:y>
    </cdr:from>
    <cdr:to>
      <cdr:x>0.06453</cdr:x>
      <cdr:y>0.84993</cdr:y>
    </cdr:to>
    <cdr:sp macro="" textlink="">
      <cdr:nvSpPr>
        <cdr:cNvPr id="8" name="TextBox 7"/>
        <cdr:cNvSpPr txBox="1"/>
      </cdr:nvSpPr>
      <cdr:spPr>
        <a:xfrm xmlns:a="http://schemas.openxmlformats.org/drawingml/2006/main" rot="16200000">
          <a:off x="-263035" y="7419120"/>
          <a:ext cx="2002691" cy="8670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p>
      </cdr:txBody>
    </cdr:sp>
  </cdr:relSizeAnchor>
</c:userShapes>
</file>

<file path=xl/drawings/drawing14.xml><?xml version="1.0" encoding="utf-8"?>
<c:userShapes xmlns:c="http://schemas.openxmlformats.org/drawingml/2006/chart">
  <cdr:relSizeAnchor xmlns:cdr="http://schemas.openxmlformats.org/drawingml/2006/chartDrawing">
    <cdr:from>
      <cdr:x>0.62065</cdr:x>
      <cdr:y>0.2471</cdr:y>
    </cdr:from>
    <cdr:to>
      <cdr:x>0.64576</cdr:x>
      <cdr:y>0.46927</cdr:y>
    </cdr:to>
    <cdr:sp macro="" textlink="">
      <cdr:nvSpPr>
        <cdr:cNvPr id="9" name="TextBox 8"/>
        <cdr:cNvSpPr txBox="1"/>
      </cdr:nvSpPr>
      <cdr:spPr>
        <a:xfrm xmlns:a="http://schemas.openxmlformats.org/drawingml/2006/main" rot="16200000">
          <a:off x="10509832" y="3372796"/>
          <a:ext cx="2234977" cy="4610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endParaRPr lang="en-US" sz="2800"/>
        </a:p>
      </cdr:txBody>
    </cdr:sp>
  </cdr:relSizeAnchor>
  <cdr:relSizeAnchor xmlns:cdr="http://schemas.openxmlformats.org/drawingml/2006/chartDrawing">
    <cdr:from>
      <cdr:x>0.40149</cdr:x>
      <cdr:y>0.29358</cdr:y>
    </cdr:from>
    <cdr:to>
      <cdr:x>0.45129</cdr:x>
      <cdr:y>0.38448</cdr:y>
    </cdr:to>
    <cdr:sp macro="" textlink="">
      <cdr:nvSpPr>
        <cdr:cNvPr id="10" name="TextBox 9"/>
        <cdr:cNvSpPr txBox="1"/>
      </cdr:nvSpPr>
      <cdr:spPr>
        <a:xfrm xmlns:a="http://schemas.openxmlformats.org/drawingml/2006/main">
          <a:off x="7372423" y="295341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0.22984</cdr:x>
      <cdr:y>0.35384</cdr:y>
    </cdr:from>
    <cdr:to>
      <cdr:x>0.23233</cdr:x>
      <cdr:y>0.36072</cdr:y>
    </cdr:to>
    <cdr:sp macro="" textlink="">
      <cdr:nvSpPr>
        <cdr:cNvPr id="11" name="TextBox 10"/>
        <cdr:cNvSpPr txBox="1"/>
      </cdr:nvSpPr>
      <cdr:spPr>
        <a:xfrm xmlns:a="http://schemas.openxmlformats.org/drawingml/2006/main">
          <a:off x="4220515" y="3559553"/>
          <a:ext cx="45719" cy="692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ENSO</a:t>
          </a:r>
          <a:r>
            <a:rPr lang="en-US" sz="1100" baseline="0"/>
            <a:t> Sea Level Event</a:t>
          </a:r>
          <a:endParaRPr lang="en-US" sz="1100"/>
        </a:p>
      </cdr:txBody>
    </cdr:sp>
  </cdr:relSizeAnchor>
  <cdr:relSizeAnchor xmlns:cdr="http://schemas.openxmlformats.org/drawingml/2006/chartDrawing">
    <cdr:from>
      <cdr:x>0.02519</cdr:x>
      <cdr:y>0.56903</cdr:y>
    </cdr:from>
    <cdr:to>
      <cdr:x>0.07498</cdr:x>
      <cdr:y>0.69125</cdr:y>
    </cdr:to>
    <cdr:sp macro="" textlink="">
      <cdr:nvSpPr>
        <cdr:cNvPr id="12" name="TextBox 11"/>
        <cdr:cNvSpPr txBox="1"/>
      </cdr:nvSpPr>
      <cdr:spPr>
        <a:xfrm xmlns:a="http://schemas.openxmlformats.org/drawingml/2006/main">
          <a:off x="462469" y="5724325"/>
          <a:ext cx="914400" cy="12295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0.40715</cdr:x>
      <cdr:y>0.20751</cdr:y>
    </cdr:from>
    <cdr:to>
      <cdr:x>0.43356</cdr:x>
      <cdr:y>0.44473</cdr:y>
    </cdr:to>
    <cdr:sp macro="" textlink="">
      <cdr:nvSpPr>
        <cdr:cNvPr id="13" name="TextBox 12"/>
        <cdr:cNvSpPr txBox="1"/>
      </cdr:nvSpPr>
      <cdr:spPr>
        <a:xfrm xmlns:a="http://schemas.openxmlformats.org/drawingml/2006/main" rot="16200000">
          <a:off x="6525564" y="3038275"/>
          <a:ext cx="2386446" cy="4849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800"/>
        </a:p>
      </cdr:txBody>
    </cdr:sp>
  </cdr:relSizeAnchor>
</c:userShapes>
</file>

<file path=xl/drawings/drawing15.xml><?xml version="1.0" encoding="utf-8"?>
<c:userShapes xmlns:c="http://schemas.openxmlformats.org/drawingml/2006/chart">
  <cdr:relSizeAnchor xmlns:cdr="http://schemas.openxmlformats.org/drawingml/2006/chartDrawing">
    <cdr:from>
      <cdr:x>0.43645</cdr:x>
      <cdr:y>0.47382</cdr:y>
    </cdr:from>
    <cdr:to>
      <cdr:x>0.48104</cdr:x>
      <cdr:y>0.65333</cdr:y>
    </cdr:to>
    <cdr:pic>
      <cdr:nvPicPr>
        <cdr:cNvPr id="2" name="chart">
          <a:extLst xmlns:a="http://schemas.openxmlformats.org/drawingml/2006/main">
            <a:ext uri="{FF2B5EF4-FFF2-40B4-BE49-F238E27FC236}">
              <a16:creationId xmlns:a16="http://schemas.microsoft.com/office/drawing/2014/main" id="{D710ACAE-CE10-DDA2-5869-7B6530D6C0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16200000">
          <a:off x="2537167" y="1722099"/>
          <a:ext cx="592384" cy="275401"/>
        </a:xfrm>
        <a:prstGeom xmlns:a="http://schemas.openxmlformats.org/drawingml/2006/main" prst="rect">
          <a:avLst/>
        </a:prstGeom>
      </cdr:spPr>
    </cdr:pic>
  </cdr:relSizeAnchor>
  <cdr:relSizeAnchor xmlns:cdr="http://schemas.openxmlformats.org/drawingml/2006/chartDrawing">
    <cdr:from>
      <cdr:x>0.37629</cdr:x>
      <cdr:y>0.33333</cdr:y>
    </cdr:from>
    <cdr:to>
      <cdr:x>0.42251</cdr:x>
      <cdr:y>0.51829</cdr:y>
    </cdr:to>
    <cdr:pic>
      <cdr:nvPicPr>
        <cdr:cNvPr id="3" name="chart">
          <a:extLst xmlns:a="http://schemas.openxmlformats.org/drawingml/2006/main">
            <a:ext uri="{FF2B5EF4-FFF2-40B4-BE49-F238E27FC236}">
              <a16:creationId xmlns:a16="http://schemas.microsoft.com/office/drawing/2014/main" id="{7834F099-D080-58B9-E17B-DF5FCE98371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rot="16200000">
          <a:off x="2161641" y="1262454"/>
          <a:ext cx="610370" cy="285470"/>
        </a:xfrm>
        <a:prstGeom xmlns:a="http://schemas.openxmlformats.org/drawingml/2006/main" prst="rect">
          <a:avLst/>
        </a:prstGeom>
      </cdr:spPr>
    </cdr:pic>
  </cdr:relSizeAnchor>
  <cdr:relSizeAnchor xmlns:cdr="http://schemas.openxmlformats.org/drawingml/2006/chartDrawing">
    <cdr:from>
      <cdr:x>0.44373</cdr:x>
      <cdr:y>0.676</cdr:y>
    </cdr:from>
    <cdr:to>
      <cdr:x>0.45964</cdr:x>
      <cdr:y>0.7032</cdr:y>
    </cdr:to>
    <cdr:pic>
      <cdr:nvPicPr>
        <cdr:cNvPr id="4" name="chart">
          <a:extLst xmlns:a="http://schemas.openxmlformats.org/drawingml/2006/main">
            <a:ext uri="{FF2B5EF4-FFF2-40B4-BE49-F238E27FC236}">
              <a16:creationId xmlns:a16="http://schemas.microsoft.com/office/drawing/2014/main" id="{7C50AC27-66C3-2DBA-B956-8E84EA6FCF3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2740615" y="2230804"/>
          <a:ext cx="98265" cy="89760"/>
        </a:xfrm>
        <a:prstGeom xmlns:a="http://schemas.openxmlformats.org/drawingml/2006/main" prst="rect">
          <a:avLst/>
        </a:prstGeom>
      </cdr:spPr>
    </cdr:pic>
  </cdr:relSizeAnchor>
  <cdr:relSizeAnchor xmlns:cdr="http://schemas.openxmlformats.org/drawingml/2006/chartDrawing">
    <cdr:from>
      <cdr:x>0.35168</cdr:x>
      <cdr:y>0.5129</cdr:y>
    </cdr:from>
    <cdr:to>
      <cdr:x>0.3676</cdr:x>
      <cdr:y>0.54012</cdr:y>
    </cdr:to>
    <cdr:pic>
      <cdr:nvPicPr>
        <cdr:cNvPr id="5" name="chart">
          <a:extLst xmlns:a="http://schemas.openxmlformats.org/drawingml/2006/main">
            <a:ext uri="{FF2B5EF4-FFF2-40B4-BE49-F238E27FC236}">
              <a16:creationId xmlns:a16="http://schemas.microsoft.com/office/drawing/2014/main" id="{158B2638-84E2-B39B-66AB-9AAA36686D7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2172097" y="1692572"/>
          <a:ext cx="98327" cy="89827"/>
        </a:xfrm>
        <a:prstGeom xmlns:a="http://schemas.openxmlformats.org/drawingml/2006/main" prst="rect">
          <a:avLst/>
        </a:prstGeom>
      </cdr:spPr>
    </cdr:pic>
  </cdr:relSizeAnchor>
  <cdr:relSizeAnchor xmlns:cdr="http://schemas.openxmlformats.org/drawingml/2006/chartDrawing">
    <cdr:from>
      <cdr:x>0.62124</cdr:x>
      <cdr:y>0.1656</cdr:y>
    </cdr:from>
    <cdr:to>
      <cdr:x>0.84902</cdr:x>
      <cdr:y>0.3027</cdr:y>
    </cdr:to>
    <cdr:sp macro="" textlink="">
      <cdr:nvSpPr>
        <cdr:cNvPr id="6" name="TextBox 5"/>
        <cdr:cNvSpPr txBox="1"/>
      </cdr:nvSpPr>
      <cdr:spPr>
        <a:xfrm xmlns:a="http://schemas.openxmlformats.org/drawingml/2006/main">
          <a:off x="3837002" y="546479"/>
          <a:ext cx="1406841" cy="4524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solidFill>
                <a:srgbClr val="00B050"/>
              </a:solidFill>
            </a:rPr>
            <a:t>Highest living Coral</a:t>
          </a:r>
        </a:p>
        <a:p xmlns:a="http://schemas.openxmlformats.org/drawingml/2006/main">
          <a:r>
            <a:rPr lang="en-US" sz="1100">
              <a:solidFill>
                <a:srgbClr val="00B050"/>
              </a:solidFill>
            </a:rPr>
            <a:t>Before</a:t>
          </a:r>
          <a:r>
            <a:rPr lang="en-US" sz="1100" baseline="0">
              <a:solidFill>
                <a:srgbClr val="00B050"/>
              </a:solidFill>
            </a:rPr>
            <a:t> 1 April 2007</a:t>
          </a:r>
          <a:endParaRPr lang="en-US" sz="1100">
            <a:solidFill>
              <a:srgbClr val="00B050"/>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0.86899</cdr:x>
      <cdr:y>0.40391</cdr:y>
    </cdr:from>
    <cdr:to>
      <cdr:x>0.93053</cdr:x>
      <cdr:y>0.49392</cdr:y>
    </cdr:to>
    <cdr:sp macro="" textlink="">
      <cdr:nvSpPr>
        <cdr:cNvPr id="2" name="TextBox 1"/>
        <cdr:cNvSpPr txBox="1"/>
      </cdr:nvSpPr>
      <cdr:spPr>
        <a:xfrm xmlns:a="http://schemas.openxmlformats.org/drawingml/2006/main">
          <a:off x="15779226" y="4207652"/>
          <a:ext cx="1117419" cy="93770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3200"/>
        </a:p>
      </cdr:txBody>
    </cdr:sp>
  </cdr:relSizeAnchor>
  <cdr:relSizeAnchor xmlns:cdr="http://schemas.openxmlformats.org/drawingml/2006/chartDrawing">
    <cdr:from>
      <cdr:x>0.76953</cdr:x>
      <cdr:y>0.38843</cdr:y>
    </cdr:from>
    <cdr:to>
      <cdr:x>0.79581</cdr:x>
      <cdr:y>0.68933</cdr:y>
    </cdr:to>
    <cdr:sp macro="" textlink="">
      <cdr:nvSpPr>
        <cdr:cNvPr id="3" name="TextBox 2"/>
        <cdr:cNvSpPr txBox="1"/>
      </cdr:nvSpPr>
      <cdr:spPr>
        <a:xfrm xmlns:a="http://schemas.openxmlformats.org/drawingml/2006/main" rot="16200000">
          <a:off x="12644479" y="5375103"/>
          <a:ext cx="3134555" cy="4772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0.25351</cdr:x>
      <cdr:y>0.47481</cdr:y>
    </cdr:from>
    <cdr:to>
      <cdr:x>0.27772</cdr:x>
      <cdr:y>0.75146</cdr:y>
    </cdr:to>
    <cdr:sp macro="" textlink="">
      <cdr:nvSpPr>
        <cdr:cNvPr id="4" name="TextBox 1"/>
        <cdr:cNvSpPr txBox="1"/>
      </cdr:nvSpPr>
      <cdr:spPr>
        <a:xfrm xmlns:a="http://schemas.openxmlformats.org/drawingml/2006/main" rot="16200000">
          <a:off x="3382109" y="6167438"/>
          <a:ext cx="2881923" cy="43961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000"/>
        </a:p>
      </cdr:txBody>
    </cdr:sp>
  </cdr:relSizeAnchor>
  <cdr:relSizeAnchor xmlns:cdr="http://schemas.openxmlformats.org/drawingml/2006/chartDrawing">
    <cdr:from>
      <cdr:x>0.64222</cdr:x>
      <cdr:y>0.37156</cdr:y>
    </cdr:from>
    <cdr:to>
      <cdr:x>0.67181</cdr:x>
      <cdr:y>0.68473</cdr:y>
    </cdr:to>
    <cdr:sp macro="" textlink="">
      <cdr:nvSpPr>
        <cdr:cNvPr id="5" name="TextBox 4"/>
        <cdr:cNvSpPr txBox="1"/>
      </cdr:nvSpPr>
      <cdr:spPr>
        <a:xfrm xmlns:a="http://schemas.openxmlformats.org/drawingml/2006/main" rot="16200000">
          <a:off x="10298974" y="5233222"/>
          <a:ext cx="3262426" cy="5373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0.46871</cdr:x>
      <cdr:y>0.37883</cdr:y>
    </cdr:from>
    <cdr:to>
      <cdr:x>0.49494</cdr:x>
      <cdr:y>0.71451</cdr:y>
    </cdr:to>
    <cdr:sp macro="" textlink="">
      <cdr:nvSpPr>
        <cdr:cNvPr id="6" name="TextBox 1"/>
        <cdr:cNvSpPr txBox="1"/>
      </cdr:nvSpPr>
      <cdr:spPr>
        <a:xfrm xmlns:a="http://schemas.openxmlformats.org/drawingml/2006/main" rot="16200000">
          <a:off x="7000656" y="5456688"/>
          <a:ext cx="3496852" cy="47625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400"/>
        </a:p>
      </cdr:txBody>
    </cdr:sp>
  </cdr:relSizeAnchor>
  <cdr:relSizeAnchor xmlns:cdr="http://schemas.openxmlformats.org/drawingml/2006/chartDrawing">
    <cdr:from>
      <cdr:x>0.01679</cdr:x>
      <cdr:y>0.65768</cdr:y>
    </cdr:from>
    <cdr:to>
      <cdr:x>0.06453</cdr:x>
      <cdr:y>0.84993</cdr:y>
    </cdr:to>
    <cdr:sp macro="" textlink="">
      <cdr:nvSpPr>
        <cdr:cNvPr id="8" name="TextBox 7"/>
        <cdr:cNvSpPr txBox="1"/>
      </cdr:nvSpPr>
      <cdr:spPr>
        <a:xfrm xmlns:a="http://schemas.openxmlformats.org/drawingml/2006/main" rot="16200000">
          <a:off x="-263035" y="7419120"/>
          <a:ext cx="2002691" cy="8670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p>
      </cdr:txBody>
    </cdr:sp>
  </cdr:relSizeAnchor>
  <cdr:relSizeAnchor xmlns:cdr="http://schemas.openxmlformats.org/drawingml/2006/chartDrawing">
    <cdr:from>
      <cdr:x>0.62065</cdr:x>
      <cdr:y>0.2471</cdr:y>
    </cdr:from>
    <cdr:to>
      <cdr:x>0.64576</cdr:x>
      <cdr:y>0.46927</cdr:y>
    </cdr:to>
    <cdr:sp macro="" textlink="">
      <cdr:nvSpPr>
        <cdr:cNvPr id="9" name="TextBox 8"/>
        <cdr:cNvSpPr txBox="1"/>
      </cdr:nvSpPr>
      <cdr:spPr>
        <a:xfrm xmlns:a="http://schemas.openxmlformats.org/drawingml/2006/main" rot="16200000">
          <a:off x="10509832" y="3372796"/>
          <a:ext cx="2234977" cy="4610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endParaRPr lang="en-US" sz="2800"/>
        </a:p>
      </cdr:txBody>
    </cdr:sp>
  </cdr:relSizeAnchor>
  <cdr:relSizeAnchor xmlns:cdr="http://schemas.openxmlformats.org/drawingml/2006/chartDrawing">
    <cdr:from>
      <cdr:x>0.40149</cdr:x>
      <cdr:y>0.29358</cdr:y>
    </cdr:from>
    <cdr:to>
      <cdr:x>0.45129</cdr:x>
      <cdr:y>0.38448</cdr:y>
    </cdr:to>
    <cdr:sp macro="" textlink="">
      <cdr:nvSpPr>
        <cdr:cNvPr id="10" name="TextBox 9"/>
        <cdr:cNvSpPr txBox="1"/>
      </cdr:nvSpPr>
      <cdr:spPr>
        <a:xfrm xmlns:a="http://schemas.openxmlformats.org/drawingml/2006/main">
          <a:off x="7372423" y="295341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0.22984</cdr:x>
      <cdr:y>0.35384</cdr:y>
    </cdr:from>
    <cdr:to>
      <cdr:x>0.23233</cdr:x>
      <cdr:y>0.36072</cdr:y>
    </cdr:to>
    <cdr:sp macro="" textlink="">
      <cdr:nvSpPr>
        <cdr:cNvPr id="11" name="TextBox 10"/>
        <cdr:cNvSpPr txBox="1"/>
      </cdr:nvSpPr>
      <cdr:spPr>
        <a:xfrm xmlns:a="http://schemas.openxmlformats.org/drawingml/2006/main">
          <a:off x="4220515" y="3559553"/>
          <a:ext cx="45719" cy="692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ENSO</a:t>
          </a:r>
          <a:r>
            <a:rPr lang="en-US" sz="1100" baseline="0"/>
            <a:t> Sea Level Event</a:t>
          </a:r>
          <a:endParaRPr lang="en-US" sz="1100"/>
        </a:p>
      </cdr:txBody>
    </cdr:sp>
  </cdr:relSizeAnchor>
  <cdr:relSizeAnchor xmlns:cdr="http://schemas.openxmlformats.org/drawingml/2006/chartDrawing">
    <cdr:from>
      <cdr:x>0.02519</cdr:x>
      <cdr:y>0.56903</cdr:y>
    </cdr:from>
    <cdr:to>
      <cdr:x>0.07498</cdr:x>
      <cdr:y>0.69125</cdr:y>
    </cdr:to>
    <cdr:sp macro="" textlink="">
      <cdr:nvSpPr>
        <cdr:cNvPr id="12" name="TextBox 11"/>
        <cdr:cNvSpPr txBox="1"/>
      </cdr:nvSpPr>
      <cdr:spPr>
        <a:xfrm xmlns:a="http://schemas.openxmlformats.org/drawingml/2006/main">
          <a:off x="462469" y="5724325"/>
          <a:ext cx="914400" cy="12295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0.40715</cdr:x>
      <cdr:y>0.20751</cdr:y>
    </cdr:from>
    <cdr:to>
      <cdr:x>0.43356</cdr:x>
      <cdr:y>0.44473</cdr:y>
    </cdr:to>
    <cdr:sp macro="" textlink="">
      <cdr:nvSpPr>
        <cdr:cNvPr id="13" name="TextBox 12"/>
        <cdr:cNvSpPr txBox="1"/>
      </cdr:nvSpPr>
      <cdr:spPr>
        <a:xfrm xmlns:a="http://schemas.openxmlformats.org/drawingml/2006/main" rot="16200000">
          <a:off x="6525564" y="3038275"/>
          <a:ext cx="2386446" cy="4849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800"/>
        </a:p>
      </cdr:txBody>
    </cdr:sp>
  </cdr:relSizeAnchor>
</c:userShapes>
</file>

<file path=xl/drawings/drawing17.xml><?xml version="1.0" encoding="utf-8"?>
<c:userShapes xmlns:c="http://schemas.openxmlformats.org/drawingml/2006/chart">
  <cdr:relSizeAnchor xmlns:cdr="http://schemas.openxmlformats.org/drawingml/2006/chartDrawing">
    <cdr:from>
      <cdr:x>0.86899</cdr:x>
      <cdr:y>0.40391</cdr:y>
    </cdr:from>
    <cdr:to>
      <cdr:x>0.93053</cdr:x>
      <cdr:y>0.49392</cdr:y>
    </cdr:to>
    <cdr:sp macro="" textlink="">
      <cdr:nvSpPr>
        <cdr:cNvPr id="2" name="TextBox 1"/>
        <cdr:cNvSpPr txBox="1"/>
      </cdr:nvSpPr>
      <cdr:spPr>
        <a:xfrm xmlns:a="http://schemas.openxmlformats.org/drawingml/2006/main">
          <a:off x="15779226" y="4207652"/>
          <a:ext cx="1117419" cy="93770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3200"/>
        </a:p>
      </cdr:txBody>
    </cdr:sp>
  </cdr:relSizeAnchor>
  <cdr:relSizeAnchor xmlns:cdr="http://schemas.openxmlformats.org/drawingml/2006/chartDrawing">
    <cdr:from>
      <cdr:x>0.76953</cdr:x>
      <cdr:y>0.38843</cdr:y>
    </cdr:from>
    <cdr:to>
      <cdr:x>0.79581</cdr:x>
      <cdr:y>0.68933</cdr:y>
    </cdr:to>
    <cdr:sp macro="" textlink="">
      <cdr:nvSpPr>
        <cdr:cNvPr id="3" name="TextBox 2"/>
        <cdr:cNvSpPr txBox="1"/>
      </cdr:nvSpPr>
      <cdr:spPr>
        <a:xfrm xmlns:a="http://schemas.openxmlformats.org/drawingml/2006/main" rot="16200000">
          <a:off x="12644479" y="5375103"/>
          <a:ext cx="3134555" cy="4772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0.25351</cdr:x>
      <cdr:y>0.47481</cdr:y>
    </cdr:from>
    <cdr:to>
      <cdr:x>0.27772</cdr:x>
      <cdr:y>0.75146</cdr:y>
    </cdr:to>
    <cdr:sp macro="" textlink="">
      <cdr:nvSpPr>
        <cdr:cNvPr id="4" name="TextBox 1"/>
        <cdr:cNvSpPr txBox="1"/>
      </cdr:nvSpPr>
      <cdr:spPr>
        <a:xfrm xmlns:a="http://schemas.openxmlformats.org/drawingml/2006/main" rot="16200000">
          <a:off x="3382109" y="6167438"/>
          <a:ext cx="2881923" cy="43961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000"/>
        </a:p>
      </cdr:txBody>
    </cdr:sp>
  </cdr:relSizeAnchor>
  <cdr:relSizeAnchor xmlns:cdr="http://schemas.openxmlformats.org/drawingml/2006/chartDrawing">
    <cdr:from>
      <cdr:x>0.64222</cdr:x>
      <cdr:y>0.37156</cdr:y>
    </cdr:from>
    <cdr:to>
      <cdr:x>0.67181</cdr:x>
      <cdr:y>0.68473</cdr:y>
    </cdr:to>
    <cdr:sp macro="" textlink="">
      <cdr:nvSpPr>
        <cdr:cNvPr id="5" name="TextBox 4"/>
        <cdr:cNvSpPr txBox="1"/>
      </cdr:nvSpPr>
      <cdr:spPr>
        <a:xfrm xmlns:a="http://schemas.openxmlformats.org/drawingml/2006/main" rot="16200000">
          <a:off x="10298974" y="5233222"/>
          <a:ext cx="3262426" cy="5373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0.46871</cdr:x>
      <cdr:y>0.37883</cdr:y>
    </cdr:from>
    <cdr:to>
      <cdr:x>0.49494</cdr:x>
      <cdr:y>0.71451</cdr:y>
    </cdr:to>
    <cdr:sp macro="" textlink="">
      <cdr:nvSpPr>
        <cdr:cNvPr id="6" name="TextBox 1"/>
        <cdr:cNvSpPr txBox="1"/>
      </cdr:nvSpPr>
      <cdr:spPr>
        <a:xfrm xmlns:a="http://schemas.openxmlformats.org/drawingml/2006/main" rot="16200000">
          <a:off x="7000656" y="5456688"/>
          <a:ext cx="3496852" cy="47625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400"/>
        </a:p>
      </cdr:txBody>
    </cdr:sp>
  </cdr:relSizeAnchor>
  <cdr:relSizeAnchor xmlns:cdr="http://schemas.openxmlformats.org/drawingml/2006/chartDrawing">
    <cdr:from>
      <cdr:x>0.01679</cdr:x>
      <cdr:y>0.65768</cdr:y>
    </cdr:from>
    <cdr:to>
      <cdr:x>0.06453</cdr:x>
      <cdr:y>0.84993</cdr:y>
    </cdr:to>
    <cdr:sp macro="" textlink="">
      <cdr:nvSpPr>
        <cdr:cNvPr id="8" name="TextBox 7"/>
        <cdr:cNvSpPr txBox="1"/>
      </cdr:nvSpPr>
      <cdr:spPr>
        <a:xfrm xmlns:a="http://schemas.openxmlformats.org/drawingml/2006/main" rot="16200000">
          <a:off x="-263035" y="7419120"/>
          <a:ext cx="2002691" cy="8670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p>
      </cdr:txBody>
    </cdr:sp>
  </cdr:relSizeAnchor>
  <cdr:relSizeAnchor xmlns:cdr="http://schemas.openxmlformats.org/drawingml/2006/chartDrawing">
    <cdr:from>
      <cdr:x>0.62065</cdr:x>
      <cdr:y>0.2471</cdr:y>
    </cdr:from>
    <cdr:to>
      <cdr:x>0.64576</cdr:x>
      <cdr:y>0.46927</cdr:y>
    </cdr:to>
    <cdr:sp macro="" textlink="">
      <cdr:nvSpPr>
        <cdr:cNvPr id="9" name="TextBox 8"/>
        <cdr:cNvSpPr txBox="1"/>
      </cdr:nvSpPr>
      <cdr:spPr>
        <a:xfrm xmlns:a="http://schemas.openxmlformats.org/drawingml/2006/main" rot="16200000">
          <a:off x="10509832" y="3372796"/>
          <a:ext cx="2234977" cy="4610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endParaRPr lang="en-US" sz="2800"/>
        </a:p>
      </cdr:txBody>
    </cdr:sp>
  </cdr:relSizeAnchor>
  <cdr:relSizeAnchor xmlns:cdr="http://schemas.openxmlformats.org/drawingml/2006/chartDrawing">
    <cdr:from>
      <cdr:x>0.40149</cdr:x>
      <cdr:y>0.29358</cdr:y>
    </cdr:from>
    <cdr:to>
      <cdr:x>0.45129</cdr:x>
      <cdr:y>0.38448</cdr:y>
    </cdr:to>
    <cdr:sp macro="" textlink="">
      <cdr:nvSpPr>
        <cdr:cNvPr id="10" name="TextBox 9"/>
        <cdr:cNvSpPr txBox="1"/>
      </cdr:nvSpPr>
      <cdr:spPr>
        <a:xfrm xmlns:a="http://schemas.openxmlformats.org/drawingml/2006/main">
          <a:off x="7372423" y="295341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0.22984</cdr:x>
      <cdr:y>0.35384</cdr:y>
    </cdr:from>
    <cdr:to>
      <cdr:x>0.23233</cdr:x>
      <cdr:y>0.36072</cdr:y>
    </cdr:to>
    <cdr:sp macro="" textlink="">
      <cdr:nvSpPr>
        <cdr:cNvPr id="11" name="TextBox 10"/>
        <cdr:cNvSpPr txBox="1"/>
      </cdr:nvSpPr>
      <cdr:spPr>
        <a:xfrm xmlns:a="http://schemas.openxmlformats.org/drawingml/2006/main">
          <a:off x="4220515" y="3559553"/>
          <a:ext cx="45719" cy="692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ENSO</a:t>
          </a:r>
          <a:r>
            <a:rPr lang="en-US" sz="1100" baseline="0"/>
            <a:t> Sea Level Event</a:t>
          </a:r>
          <a:endParaRPr lang="en-US" sz="1100"/>
        </a:p>
      </cdr:txBody>
    </cdr:sp>
  </cdr:relSizeAnchor>
  <cdr:relSizeAnchor xmlns:cdr="http://schemas.openxmlformats.org/drawingml/2006/chartDrawing">
    <cdr:from>
      <cdr:x>0.02519</cdr:x>
      <cdr:y>0.56903</cdr:y>
    </cdr:from>
    <cdr:to>
      <cdr:x>0.07498</cdr:x>
      <cdr:y>0.69125</cdr:y>
    </cdr:to>
    <cdr:sp macro="" textlink="">
      <cdr:nvSpPr>
        <cdr:cNvPr id="12" name="TextBox 11"/>
        <cdr:cNvSpPr txBox="1"/>
      </cdr:nvSpPr>
      <cdr:spPr>
        <a:xfrm xmlns:a="http://schemas.openxmlformats.org/drawingml/2006/main">
          <a:off x="462469" y="5724325"/>
          <a:ext cx="914400" cy="12295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0.40715</cdr:x>
      <cdr:y>0.20751</cdr:y>
    </cdr:from>
    <cdr:to>
      <cdr:x>0.43356</cdr:x>
      <cdr:y>0.44473</cdr:y>
    </cdr:to>
    <cdr:sp macro="" textlink="">
      <cdr:nvSpPr>
        <cdr:cNvPr id="13" name="TextBox 12"/>
        <cdr:cNvSpPr txBox="1"/>
      </cdr:nvSpPr>
      <cdr:spPr>
        <a:xfrm xmlns:a="http://schemas.openxmlformats.org/drawingml/2006/main" rot="16200000">
          <a:off x="6525564" y="3038275"/>
          <a:ext cx="2386446" cy="4849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800"/>
        </a:p>
      </cdr:txBody>
    </cdr:sp>
  </cdr:relSizeAnchor>
</c:userShapes>
</file>

<file path=xl/drawings/drawing18.xml><?xml version="1.0" encoding="utf-8"?>
<c:userShapes xmlns:c="http://schemas.openxmlformats.org/drawingml/2006/chart">
  <cdr:relSizeAnchor xmlns:cdr="http://schemas.openxmlformats.org/drawingml/2006/chartDrawing">
    <cdr:from>
      <cdr:x>0.50963</cdr:x>
      <cdr:y>0.31813</cdr:y>
    </cdr:from>
    <cdr:to>
      <cdr:x>0.55422</cdr:x>
      <cdr:y>0.49764</cdr:y>
    </cdr:to>
    <cdr:pic>
      <cdr:nvPicPr>
        <cdr:cNvPr id="2" name="chart">
          <a:extLst xmlns:a="http://schemas.openxmlformats.org/drawingml/2006/main">
            <a:ext uri="{FF2B5EF4-FFF2-40B4-BE49-F238E27FC236}">
              <a16:creationId xmlns:a16="http://schemas.microsoft.com/office/drawing/2014/main" id="{215BB774-C203-45A0-65AC-E96A9B8C50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16200000">
          <a:off x="2991629" y="1231403"/>
          <a:ext cx="602684" cy="276043"/>
        </a:xfrm>
        <a:prstGeom xmlns:a="http://schemas.openxmlformats.org/drawingml/2006/main" prst="rect">
          <a:avLst/>
        </a:prstGeom>
      </cdr:spPr>
    </cdr:pic>
  </cdr:relSizeAnchor>
  <cdr:relSizeAnchor xmlns:cdr="http://schemas.openxmlformats.org/drawingml/2006/chartDrawing">
    <cdr:from>
      <cdr:x>0.33501</cdr:x>
      <cdr:y>0.45442</cdr:y>
    </cdr:from>
    <cdr:to>
      <cdr:x>0.38123</cdr:x>
      <cdr:y>0.63938</cdr:y>
    </cdr:to>
    <cdr:pic>
      <cdr:nvPicPr>
        <cdr:cNvPr id="3" name="chart">
          <a:extLst xmlns:a="http://schemas.openxmlformats.org/drawingml/2006/main">
            <a:ext uri="{FF2B5EF4-FFF2-40B4-BE49-F238E27FC236}">
              <a16:creationId xmlns:a16="http://schemas.microsoft.com/office/drawing/2014/main" id="{AE9A4B97-915C-B53D-6434-23644B7428B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rot="16200000">
          <a:off x="1906526" y="1693097"/>
          <a:ext cx="620983" cy="286134"/>
        </a:xfrm>
        <a:prstGeom xmlns:a="http://schemas.openxmlformats.org/drawingml/2006/main" prst="rect">
          <a:avLst/>
        </a:prstGeom>
      </cdr:spPr>
    </cdr:pic>
  </cdr:relSizeAnchor>
  <cdr:relSizeAnchor xmlns:cdr="http://schemas.openxmlformats.org/drawingml/2006/chartDrawing">
    <cdr:from>
      <cdr:x>0.53379</cdr:x>
      <cdr:y>0.64531</cdr:y>
    </cdr:from>
    <cdr:to>
      <cdr:x>0.5497</cdr:x>
      <cdr:y>0.67251</cdr:y>
    </cdr:to>
    <cdr:pic>
      <cdr:nvPicPr>
        <cdr:cNvPr id="4" name="chart">
          <a:extLst xmlns:a="http://schemas.openxmlformats.org/drawingml/2006/main">
            <a:ext uri="{FF2B5EF4-FFF2-40B4-BE49-F238E27FC236}">
              <a16:creationId xmlns:a16="http://schemas.microsoft.com/office/drawing/2014/main" id="{5097C60D-E6B4-9A5A-960E-3ACEDCF0A69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304557" y="2135809"/>
          <a:ext cx="98494" cy="90025"/>
        </a:xfrm>
        <a:prstGeom xmlns:a="http://schemas.openxmlformats.org/drawingml/2006/main" prst="rect">
          <a:avLst/>
        </a:prstGeom>
      </cdr:spPr>
    </cdr:pic>
  </cdr:relSizeAnchor>
  <cdr:relSizeAnchor xmlns:cdr="http://schemas.openxmlformats.org/drawingml/2006/chartDrawing">
    <cdr:from>
      <cdr:x>0.44174</cdr:x>
      <cdr:y>0.45655</cdr:y>
    </cdr:from>
    <cdr:to>
      <cdr:x>0.45766</cdr:x>
      <cdr:y>0.48377</cdr:y>
    </cdr:to>
    <cdr:pic>
      <cdr:nvPicPr>
        <cdr:cNvPr id="5" name="chart">
          <a:extLst xmlns:a="http://schemas.openxmlformats.org/drawingml/2006/main">
            <a:ext uri="{FF2B5EF4-FFF2-40B4-BE49-F238E27FC236}">
              <a16:creationId xmlns:a16="http://schemas.microsoft.com/office/drawing/2014/main" id="{57807690-1500-D04C-3DF1-ADA38EAB361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2734693" y="1511066"/>
          <a:ext cx="98556" cy="90091"/>
        </a:xfrm>
        <a:prstGeom xmlns:a="http://schemas.openxmlformats.org/drawingml/2006/main" prst="rect">
          <a:avLst/>
        </a:prstGeom>
      </cdr:spPr>
    </cdr:pic>
  </cdr:relSizeAnchor>
  <cdr:relSizeAnchor xmlns:cdr="http://schemas.openxmlformats.org/drawingml/2006/chartDrawing">
    <cdr:from>
      <cdr:x>0.63629</cdr:x>
      <cdr:y>0.12688</cdr:y>
    </cdr:from>
    <cdr:to>
      <cdr:x>0.86407</cdr:x>
      <cdr:y>0.26398</cdr:y>
    </cdr:to>
    <cdr:sp macro="" textlink="">
      <cdr:nvSpPr>
        <cdr:cNvPr id="6" name="TextBox 5"/>
        <cdr:cNvSpPr txBox="1"/>
      </cdr:nvSpPr>
      <cdr:spPr>
        <a:xfrm xmlns:a="http://schemas.openxmlformats.org/drawingml/2006/main">
          <a:off x="3929929" y="437869"/>
          <a:ext cx="1406842" cy="4731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solidFill>
                <a:srgbClr val="00B050"/>
              </a:solidFill>
            </a:rPr>
            <a:t>Highest living Coral</a:t>
          </a:r>
        </a:p>
        <a:p xmlns:a="http://schemas.openxmlformats.org/drawingml/2006/main">
          <a:r>
            <a:rPr lang="en-US" sz="1100">
              <a:solidFill>
                <a:srgbClr val="00B050"/>
              </a:solidFill>
            </a:rPr>
            <a:t>Before</a:t>
          </a:r>
          <a:r>
            <a:rPr lang="en-US" sz="1100" baseline="0">
              <a:solidFill>
                <a:srgbClr val="00B050"/>
              </a:solidFill>
            </a:rPr>
            <a:t> 1 April 2007</a:t>
          </a:r>
          <a:endParaRPr lang="en-US" sz="1100">
            <a:solidFill>
              <a:srgbClr val="00B050"/>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0.14549</cdr:x>
      <cdr:y>0.08045</cdr:y>
    </cdr:from>
    <cdr:to>
      <cdr:x>0.86138</cdr:x>
      <cdr:y>0.62495</cdr:y>
    </cdr:to>
    <cdr:pic>
      <cdr:nvPicPr>
        <cdr:cNvPr id="2" name="chart">
          <a:extLst xmlns:a="http://schemas.openxmlformats.org/drawingml/2006/main">
            <a:ext uri="{FF2B5EF4-FFF2-40B4-BE49-F238E27FC236}">
              <a16:creationId xmlns:a16="http://schemas.microsoft.com/office/drawing/2014/main" id="{DB600380-FAB8-030B-7349-3916051B118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36321" y="208542"/>
          <a:ext cx="4115178" cy="1411450"/>
        </a:xfrm>
        <a:prstGeom xmlns:a="http://schemas.openxmlformats.org/drawingml/2006/main" prst="rect">
          <a:avLst/>
        </a:prstGeom>
      </cdr:spPr>
    </cdr:pic>
  </cdr:relSizeAnchor>
</c:userShapes>
</file>

<file path=xl/drawings/drawing20.xml><?xml version="1.0" encoding="utf-8"?>
<c:userShapes xmlns:c="http://schemas.openxmlformats.org/drawingml/2006/chart">
  <cdr:relSizeAnchor xmlns:cdr="http://schemas.openxmlformats.org/drawingml/2006/chartDrawing">
    <cdr:from>
      <cdr:x>0.4375</cdr:x>
      <cdr:y>0.53577</cdr:y>
    </cdr:from>
    <cdr:to>
      <cdr:x>0.89634</cdr:x>
      <cdr:y>0.8691</cdr:y>
    </cdr:to>
    <cdr:sp macro="" textlink="">
      <cdr:nvSpPr>
        <cdr:cNvPr id="2" name="TextBox 1"/>
        <cdr:cNvSpPr txBox="1"/>
      </cdr:nvSpPr>
      <cdr:spPr>
        <a:xfrm xmlns:a="http://schemas.openxmlformats.org/drawingml/2006/main">
          <a:off x="2733674" y="1559033"/>
          <a:ext cx="2867025" cy="9699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Dead top from which it grew upward since1949.</a:t>
          </a:r>
        </a:p>
        <a:p xmlns:a="http://schemas.openxmlformats.org/drawingml/2006/main">
          <a:r>
            <a:rPr lang="en-US" sz="1100"/>
            <a:t>Could</a:t>
          </a:r>
          <a:r>
            <a:rPr lang="en-US" sz="1100" baseline="0"/>
            <a:t> have come near HLS.  Do not know</a:t>
          </a:r>
        </a:p>
        <a:p xmlns:a="http://schemas.openxmlformats.org/drawingml/2006/main">
          <a:r>
            <a:rPr lang="en-US" sz="1100" baseline="0"/>
            <a:t>how long it paused.  Previous growth may have been</a:t>
          </a:r>
        </a:p>
        <a:p xmlns:a="http://schemas.openxmlformats.org/drawingml/2006/main">
          <a:r>
            <a:rPr lang="en-US" sz="1100" baseline="0"/>
            <a:t>due to original non-tectonic accommodation space</a:t>
          </a:r>
          <a:endParaRPr lang="en-US" sz="1100"/>
        </a:p>
      </cdr:txBody>
    </cdr:sp>
  </cdr:relSizeAnchor>
  <cdr:relSizeAnchor xmlns:cdr="http://schemas.openxmlformats.org/drawingml/2006/chartDrawing">
    <cdr:from>
      <cdr:x>0.65396</cdr:x>
      <cdr:y>0.41345</cdr:y>
    </cdr:from>
    <cdr:to>
      <cdr:x>0.65396</cdr:x>
      <cdr:y>0.54886</cdr:y>
    </cdr:to>
    <cdr:cxnSp macro="">
      <cdr:nvCxnSpPr>
        <cdr:cNvPr id="4" name="Straight Arrow Connector 3">
          <a:extLst xmlns:a="http://schemas.openxmlformats.org/drawingml/2006/main">
            <a:ext uri="{FF2B5EF4-FFF2-40B4-BE49-F238E27FC236}">
              <a16:creationId xmlns:a16="http://schemas.microsoft.com/office/drawing/2014/main" id="{051D162F-ACFA-A3D3-D3D6-FF7226FD3BF2}"/>
            </a:ext>
          </a:extLst>
        </cdr:cNvPr>
        <cdr:cNvCxnSpPr/>
      </cdr:nvCxnSpPr>
      <cdr:spPr>
        <a:xfrm xmlns:a="http://schemas.openxmlformats.org/drawingml/2006/main" flipV="1">
          <a:off x="4086225" y="1203086"/>
          <a:ext cx="1" cy="394047"/>
        </a:xfrm>
        <a:prstGeom xmlns:a="http://schemas.openxmlformats.org/drawingml/2006/main" prst="straightConnector1">
          <a:avLst/>
        </a:prstGeom>
        <a:ln xmlns:a="http://schemas.openxmlformats.org/drawingml/2006/main" w="28575">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0.55335</cdr:x>
      <cdr:y>0.20458</cdr:y>
    </cdr:from>
    <cdr:to>
      <cdr:x>0.87043</cdr:x>
      <cdr:y>0.40098</cdr:y>
    </cdr:to>
    <cdr:sp macro="" textlink="">
      <cdr:nvSpPr>
        <cdr:cNvPr id="3" name="TextBox 2"/>
        <cdr:cNvSpPr txBox="1"/>
      </cdr:nvSpPr>
      <cdr:spPr>
        <a:xfrm xmlns:a="http://schemas.openxmlformats.org/drawingml/2006/main">
          <a:off x="3457574" y="595313"/>
          <a:ext cx="1981201" cy="571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t>54.9 </a:t>
          </a:r>
          <a:r>
            <a:rPr lang="en-US" sz="1100">
              <a:effectLst/>
              <a:latin typeface="+mn-lt"/>
              <a:ea typeface="+mn-ea"/>
              <a:cs typeface="+mn-cs"/>
            </a:rPr>
            <a:t>±</a:t>
          </a:r>
          <a:r>
            <a:rPr lang="en-US" sz="1100" baseline="0">
              <a:effectLst/>
              <a:latin typeface="+mn-lt"/>
              <a:ea typeface="+mn-ea"/>
              <a:cs typeface="+mn-cs"/>
            </a:rPr>
            <a:t> </a:t>
          </a:r>
          <a:r>
            <a:rPr lang="en-US" sz="1100" baseline="0"/>
            <a:t>1.0 yr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aseline="0"/>
            <a:t>Before 2014 =1959 CE </a:t>
          </a:r>
          <a:endParaRPr lang="en-US" sz="1100"/>
        </a:p>
      </cdr:txBody>
    </cdr:sp>
  </cdr:relSizeAnchor>
</c:userShapes>
</file>

<file path=xl/drawings/drawing21.xml><?xml version="1.0" encoding="utf-8"?>
<c:userShapes xmlns:c="http://schemas.openxmlformats.org/drawingml/2006/chart">
  <cdr:relSizeAnchor xmlns:cdr="http://schemas.openxmlformats.org/drawingml/2006/chartDrawing">
    <cdr:from>
      <cdr:x>0.05096</cdr:x>
      <cdr:y>0.17342</cdr:y>
    </cdr:from>
    <cdr:to>
      <cdr:x>0.13831</cdr:x>
      <cdr:y>0.37279</cdr:y>
    </cdr:to>
    <cdr:sp macro="" textlink="">
      <cdr:nvSpPr>
        <cdr:cNvPr id="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0.71611</cdr:x>
      <cdr:y>0.25234</cdr:y>
    </cdr:from>
    <cdr:to>
      <cdr:x>0.91811</cdr:x>
      <cdr:y>0.45171</cdr:y>
    </cdr:to>
    <cdr:sp macro="" textlink="">
      <cdr:nvSpPr>
        <cdr:cNvPr id="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0.19836</cdr:x>
      <cdr:y>0.65109</cdr:y>
    </cdr:from>
    <cdr:to>
      <cdr:x>0.20928</cdr:x>
      <cdr:y>0.67601</cdr:y>
    </cdr:to>
    <cdr:sp macro="" textlink="">
      <cdr:nvSpPr>
        <cdr:cNvPr id="5" name="Oval 4"/>
        <cdr:cNvSpPr/>
      </cdr:nvSpPr>
      <cdr:spPr>
        <a:xfrm xmlns:a="http://schemas.openxmlformats.org/drawingml/2006/main">
          <a:off x="2076451" y="2986088"/>
          <a:ext cx="114300" cy="114300"/>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0.11192</cdr:x>
      <cdr:y>0.63448</cdr:y>
    </cdr:from>
    <cdr:to>
      <cdr:x>0.19927</cdr:x>
      <cdr:y>0.70717</cdr:y>
    </cdr:to>
    <cdr:sp macro="" textlink="">
      <cdr:nvSpPr>
        <cdr:cNvPr id="6" name="TextBox 5"/>
        <cdr:cNvSpPr txBox="1"/>
      </cdr:nvSpPr>
      <cdr:spPr>
        <a:xfrm xmlns:a="http://schemas.openxmlformats.org/drawingml/2006/main">
          <a:off x="1171576" y="2909888"/>
          <a:ext cx="914400"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1795 ±1.5 CE</a:t>
          </a:r>
        </a:p>
      </cdr:txBody>
    </cdr:sp>
  </cdr:relSizeAnchor>
  <cdr:relSizeAnchor xmlns:cdr="http://schemas.openxmlformats.org/drawingml/2006/chartDrawing">
    <cdr:from>
      <cdr:x>0.05096</cdr:x>
      <cdr:y>0.17342</cdr:y>
    </cdr:from>
    <cdr:to>
      <cdr:x>0.20018</cdr:x>
      <cdr:y>0.46521</cdr:y>
    </cdr:to>
    <cdr:sp macro="" textlink="">
      <cdr:nvSpPr>
        <cdr:cNvPr id="12" name="TextBox 1"/>
        <cdr:cNvSpPr txBox="1"/>
      </cdr:nvSpPr>
      <cdr:spPr>
        <a:xfrm xmlns:a="http://schemas.openxmlformats.org/drawingml/2006/main">
          <a:off x="533448" y="795354"/>
          <a:ext cx="1562052" cy="133824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0.25933</cdr:x>
      <cdr:y>0.27726</cdr:y>
    </cdr:from>
    <cdr:to>
      <cdr:x>0.61874</cdr:x>
      <cdr:y>0.55141</cdr:y>
    </cdr:to>
    <cdr:sp macro="" textlink="">
      <cdr:nvSpPr>
        <cdr:cNvPr id="13" name="TextBox 2"/>
        <cdr:cNvSpPr txBox="1"/>
      </cdr:nvSpPr>
      <cdr:spPr>
        <a:xfrm xmlns:a="http://schemas.openxmlformats.org/drawingml/2006/main">
          <a:off x="2714676" y="1271572"/>
          <a:ext cx="3762295" cy="12573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a:t>
          </a:r>
          <a:r>
            <a:rPr lang="en-US" sz="1100" baseline="0"/>
            <a:t> this was at HLS for about 100 yrs based on it being</a:t>
          </a:r>
        </a:p>
        <a:p xmlns:a="http://schemas.openxmlformats.org/drawingml/2006/main">
          <a:r>
            <a:rPr lang="en-US" sz="1100" baseline="0"/>
            <a:t>1.0 m wide and is the base for later upgrowth.  Growth on</a:t>
          </a:r>
        </a:p>
        <a:p xmlns:a="http://schemas.openxmlformats.org/drawingml/2006/main">
          <a:r>
            <a:rPr lang="en-US" sz="1100" baseline="0"/>
            <a:t>this surface began only after about 1925, which is impossible</a:t>
          </a:r>
        </a:p>
        <a:p xmlns:a="http://schemas.openxmlformats.org/drawingml/2006/main">
          <a:r>
            <a:rPr lang="en-US" sz="1100" baseline="0"/>
            <a:t>if it were under the HLS.</a:t>
          </a:r>
        </a:p>
        <a:p xmlns:a="http://schemas.openxmlformats.org/drawingml/2006/main">
          <a:r>
            <a:rPr lang="en-US" sz="1100" baseline="0"/>
            <a:t>We could not cut deep enough to sample this level and slab</a:t>
          </a:r>
        </a:p>
        <a:p xmlns:a="http://schemas.openxmlformats.org/drawingml/2006/main">
          <a:r>
            <a:rPr lang="en-US" sz="1100" baseline="0"/>
            <a:t>broke at unconformity between underlying coral surface and</a:t>
          </a:r>
        </a:p>
        <a:p xmlns:a="http://schemas.openxmlformats.org/drawingml/2006/main">
          <a:r>
            <a:rPr lang="en-US" sz="1100" baseline="0"/>
            <a:t>growth of younger coral on top.</a:t>
          </a:r>
          <a:endParaRPr lang="en-US" sz="1100"/>
        </a:p>
      </cdr:txBody>
    </cdr:sp>
  </cdr:relSizeAnchor>
  <cdr:relSizeAnchor xmlns:cdr="http://schemas.openxmlformats.org/drawingml/2006/chartDrawing">
    <cdr:from>
      <cdr:x>0.71611</cdr:x>
      <cdr:y>0.25234</cdr:y>
    </cdr:from>
    <cdr:to>
      <cdr:x>0.91811</cdr:x>
      <cdr:y>0.45171</cdr:y>
    </cdr:to>
    <cdr:sp macro="" textlink="">
      <cdr:nvSpPr>
        <cdr:cNvPr id="1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0.19836</cdr:x>
      <cdr:y>0.65109</cdr:y>
    </cdr:from>
    <cdr:to>
      <cdr:x>0.20928</cdr:x>
      <cdr:y>0.67601</cdr:y>
    </cdr:to>
    <cdr:sp macro="" textlink="">
      <cdr:nvSpPr>
        <cdr:cNvPr id="15" name="Oval 4"/>
        <cdr:cNvSpPr/>
      </cdr:nvSpPr>
      <cdr:spPr>
        <a:xfrm xmlns:a="http://schemas.openxmlformats.org/drawingml/2006/main">
          <a:off x="2076451" y="2986088"/>
          <a:ext cx="114300" cy="114300"/>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0.11192</cdr:x>
      <cdr:y>0.63448</cdr:y>
    </cdr:from>
    <cdr:to>
      <cdr:x>0.19927</cdr:x>
      <cdr:y>0.70717</cdr:y>
    </cdr:to>
    <cdr:sp macro="" textlink="">
      <cdr:nvSpPr>
        <cdr:cNvPr id="16" name="TextBox 5"/>
        <cdr:cNvSpPr txBox="1"/>
      </cdr:nvSpPr>
      <cdr:spPr>
        <a:xfrm xmlns:a="http://schemas.openxmlformats.org/drawingml/2006/main">
          <a:off x="1171576" y="2909888"/>
          <a:ext cx="914400"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1795 ±1.5 CE</a:t>
          </a:r>
        </a:p>
      </cdr:txBody>
    </cdr:sp>
  </cdr:relSizeAnchor>
</c:userShapes>
</file>

<file path=xl/drawings/drawing22.xml><?xml version="1.0" encoding="utf-8"?>
<xdr:wsDr xmlns:xdr="http://schemas.openxmlformats.org/drawingml/2006/spreadsheetDrawing" xmlns:a="http://schemas.openxmlformats.org/drawingml/2006/main">
  <xdr:twoCellAnchor>
    <xdr:from>
      <xdr:col>5</xdr:col>
      <xdr:colOff>581025</xdr:colOff>
      <xdr:row>1</xdr:row>
      <xdr:rowOff>114300</xdr:rowOff>
    </xdr:from>
    <xdr:to>
      <xdr:col>17</xdr:col>
      <xdr:colOff>466725</xdr:colOff>
      <xdr:row>17</xdr:row>
      <xdr:rowOff>61912</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19</xdr:row>
      <xdr:rowOff>95250</xdr:rowOff>
    </xdr:from>
    <xdr:to>
      <xdr:col>17</xdr:col>
      <xdr:colOff>509588</xdr:colOff>
      <xdr:row>40</xdr:row>
      <xdr:rowOff>33338</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0</xdr:colOff>
      <xdr:row>4</xdr:row>
      <xdr:rowOff>152400</xdr:rowOff>
    </xdr:from>
    <xdr:to>
      <xdr:col>28</xdr:col>
      <xdr:colOff>104775</xdr:colOff>
      <xdr:row>28</xdr:row>
      <xdr:rowOff>166688</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31</xdr:row>
      <xdr:rowOff>0</xdr:rowOff>
    </xdr:from>
    <xdr:to>
      <xdr:col>33</xdr:col>
      <xdr:colOff>104775</xdr:colOff>
      <xdr:row>55</xdr:row>
      <xdr:rowOff>14288</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0.05096</cdr:x>
      <cdr:y>0.17342</cdr:y>
    </cdr:from>
    <cdr:to>
      <cdr:x>0.13831</cdr:x>
      <cdr:y>0.37279</cdr:y>
    </cdr:to>
    <cdr:sp macro="" textlink="">
      <cdr:nvSpPr>
        <cdr:cNvPr id="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0.71611</cdr:x>
      <cdr:y>0.25234</cdr:y>
    </cdr:from>
    <cdr:to>
      <cdr:x>0.91811</cdr:x>
      <cdr:y>0.45171</cdr:y>
    </cdr:to>
    <cdr:sp macro="" textlink="">
      <cdr:nvSpPr>
        <cdr:cNvPr id="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0.6606</cdr:x>
      <cdr:y>0.62409</cdr:y>
    </cdr:from>
    <cdr:to>
      <cdr:x>0.67152</cdr:x>
      <cdr:y>0.64901</cdr:y>
    </cdr:to>
    <cdr:sp macro="" textlink="">
      <cdr:nvSpPr>
        <cdr:cNvPr id="5" name="Oval 4"/>
        <cdr:cNvSpPr/>
      </cdr:nvSpPr>
      <cdr:spPr>
        <a:xfrm xmlns:a="http://schemas.openxmlformats.org/drawingml/2006/main">
          <a:off x="6915128" y="2862261"/>
          <a:ext cx="114310" cy="114291"/>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0.09554</cdr:x>
      <cdr:y>0.61579</cdr:y>
    </cdr:from>
    <cdr:to>
      <cdr:x>0.18289</cdr:x>
      <cdr:y>0.68848</cdr:y>
    </cdr:to>
    <cdr:sp macro="" textlink="">
      <cdr:nvSpPr>
        <cdr:cNvPr id="6" name="TextBox 5"/>
        <cdr:cNvSpPr txBox="1"/>
      </cdr:nvSpPr>
      <cdr:spPr>
        <a:xfrm xmlns:a="http://schemas.openxmlformats.org/drawingml/2006/main">
          <a:off x="1000126" y="2824183"/>
          <a:ext cx="914377" cy="3333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0.03458</cdr:x>
      <cdr:y>0.16927</cdr:y>
    </cdr:from>
    <cdr:to>
      <cdr:x>0.1838</cdr:x>
      <cdr:y>0.46106</cdr:y>
    </cdr:to>
    <cdr:sp macro="" textlink="">
      <cdr:nvSpPr>
        <cdr:cNvPr id="12" name="TextBox 1"/>
        <cdr:cNvSpPr txBox="1"/>
      </cdr:nvSpPr>
      <cdr:spPr>
        <a:xfrm xmlns:a="http://schemas.openxmlformats.org/drawingml/2006/main">
          <a:off x="361998" y="776304"/>
          <a:ext cx="1562031" cy="13382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0.25933</cdr:x>
      <cdr:y>0.27726</cdr:y>
    </cdr:from>
    <cdr:to>
      <cdr:x>0.61874</cdr:x>
      <cdr:y>0.55141</cdr:y>
    </cdr:to>
    <cdr:sp macro="" textlink="">
      <cdr:nvSpPr>
        <cdr:cNvPr id="13" name="TextBox 2"/>
        <cdr:cNvSpPr txBox="1"/>
      </cdr:nvSpPr>
      <cdr:spPr>
        <a:xfrm xmlns:a="http://schemas.openxmlformats.org/drawingml/2006/main">
          <a:off x="2714676" y="1271572"/>
          <a:ext cx="3762295" cy="12573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a:t>
          </a:r>
          <a:r>
            <a:rPr lang="en-US" sz="1100" baseline="0"/>
            <a:t> this was at HLS for about 100 yrs based on it being</a:t>
          </a:r>
        </a:p>
        <a:p xmlns:a="http://schemas.openxmlformats.org/drawingml/2006/main">
          <a:r>
            <a:rPr lang="en-US" sz="1100" baseline="0"/>
            <a:t>1.0 m wide and is the base for later upgrowth.  Growth on</a:t>
          </a:r>
        </a:p>
        <a:p xmlns:a="http://schemas.openxmlformats.org/drawingml/2006/main">
          <a:r>
            <a:rPr lang="en-US" sz="1100" baseline="0"/>
            <a:t>this surface began only after about 1925, which is impossible</a:t>
          </a:r>
        </a:p>
        <a:p xmlns:a="http://schemas.openxmlformats.org/drawingml/2006/main">
          <a:r>
            <a:rPr lang="en-US" sz="1100" baseline="0"/>
            <a:t>if it were under the HLS.</a:t>
          </a:r>
        </a:p>
        <a:p xmlns:a="http://schemas.openxmlformats.org/drawingml/2006/main">
          <a:r>
            <a:rPr lang="en-US" sz="1100" baseline="0"/>
            <a:t>We could not cut deep enough to sample this level and slab</a:t>
          </a:r>
        </a:p>
        <a:p xmlns:a="http://schemas.openxmlformats.org/drawingml/2006/main">
          <a:r>
            <a:rPr lang="en-US" sz="1100" baseline="0"/>
            <a:t>broke at unconformity between underlying coral surface and</a:t>
          </a:r>
        </a:p>
        <a:p xmlns:a="http://schemas.openxmlformats.org/drawingml/2006/main">
          <a:r>
            <a:rPr lang="en-US" sz="1100" baseline="0"/>
            <a:t>growth of younger coral on top.</a:t>
          </a:r>
          <a:endParaRPr lang="en-US" sz="1100"/>
        </a:p>
      </cdr:txBody>
    </cdr:sp>
  </cdr:relSizeAnchor>
  <cdr:relSizeAnchor xmlns:cdr="http://schemas.openxmlformats.org/drawingml/2006/chartDrawing">
    <cdr:from>
      <cdr:x>0.71611</cdr:x>
      <cdr:y>0.25234</cdr:y>
    </cdr:from>
    <cdr:to>
      <cdr:x>0.91811</cdr:x>
      <cdr:y>0.45171</cdr:y>
    </cdr:to>
    <cdr:sp macro="" textlink="">
      <cdr:nvSpPr>
        <cdr:cNvPr id="1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0.16287</cdr:x>
      <cdr:y>0.62201</cdr:y>
    </cdr:from>
    <cdr:to>
      <cdr:x>0.17379</cdr:x>
      <cdr:y>0.64693</cdr:y>
    </cdr:to>
    <cdr:sp macro="" textlink="">
      <cdr:nvSpPr>
        <cdr:cNvPr id="15" name="Oval 4"/>
        <cdr:cNvSpPr/>
      </cdr:nvSpPr>
      <cdr:spPr>
        <a:xfrm xmlns:a="http://schemas.openxmlformats.org/drawingml/2006/main">
          <a:off x="1704953" y="2852736"/>
          <a:ext cx="114310" cy="114291"/>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0.07825</cdr:x>
      <cdr:y>0.60748</cdr:y>
    </cdr:from>
    <cdr:to>
      <cdr:x>0.1656</cdr:x>
      <cdr:y>0.68017</cdr:y>
    </cdr:to>
    <cdr:sp macro="" textlink="">
      <cdr:nvSpPr>
        <cdr:cNvPr id="16" name="TextBox 5"/>
        <cdr:cNvSpPr txBox="1"/>
      </cdr:nvSpPr>
      <cdr:spPr>
        <a:xfrm xmlns:a="http://schemas.openxmlformats.org/drawingml/2006/main">
          <a:off x="819151" y="2786083"/>
          <a:ext cx="914377" cy="3333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1795 ±1.5 CE</a:t>
          </a:r>
        </a:p>
      </cdr:txBody>
    </cdr:sp>
  </cdr:relSizeAnchor>
  <cdr:relSizeAnchor xmlns:cdr="http://schemas.openxmlformats.org/drawingml/2006/chartDrawing">
    <cdr:from>
      <cdr:x>0.58963</cdr:x>
      <cdr:y>0.56905</cdr:y>
    </cdr:from>
    <cdr:to>
      <cdr:x>0.67698</cdr:x>
      <cdr:y>0.63759</cdr:y>
    </cdr:to>
    <cdr:sp macro="" textlink="">
      <cdr:nvSpPr>
        <cdr:cNvPr id="3" name="TextBox 2"/>
        <cdr:cNvSpPr txBox="1"/>
      </cdr:nvSpPr>
      <cdr:spPr>
        <a:xfrm xmlns:a="http://schemas.openxmlformats.org/drawingml/2006/main">
          <a:off x="6172200" y="2609850"/>
          <a:ext cx="914400"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effectLst/>
              <a:latin typeface="+mn-lt"/>
              <a:ea typeface="+mn-ea"/>
              <a:cs typeface="+mn-cs"/>
            </a:rPr>
            <a:t>1931 ± 1 C.E.</a:t>
          </a:r>
          <a:endParaRPr lang="en-US" sz="1100"/>
        </a:p>
      </cdr:txBody>
    </cdr:sp>
  </cdr:relSizeAnchor>
</c:userShapes>
</file>

<file path=xl/drawings/drawing25.xml><?xml version="1.0" encoding="utf-8"?>
<c:userShapes xmlns:c="http://schemas.openxmlformats.org/drawingml/2006/chart">
  <cdr:relSizeAnchor xmlns:cdr="http://schemas.openxmlformats.org/drawingml/2006/chartDrawing">
    <cdr:from>
      <cdr:x>0.05096</cdr:x>
      <cdr:y>0.17342</cdr:y>
    </cdr:from>
    <cdr:to>
      <cdr:x>0.13831</cdr:x>
      <cdr:y>0.37279</cdr:y>
    </cdr:to>
    <cdr:sp macro="" textlink="">
      <cdr:nvSpPr>
        <cdr:cNvPr id="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0.71611</cdr:x>
      <cdr:y>0.25234</cdr:y>
    </cdr:from>
    <cdr:to>
      <cdr:x>0.91811</cdr:x>
      <cdr:y>0.45171</cdr:y>
    </cdr:to>
    <cdr:sp macro="" textlink="">
      <cdr:nvSpPr>
        <cdr:cNvPr id="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0.03458</cdr:x>
      <cdr:y>0.16927</cdr:y>
    </cdr:from>
    <cdr:to>
      <cdr:x>0.1838</cdr:x>
      <cdr:y>0.46106</cdr:y>
    </cdr:to>
    <cdr:sp macro="" textlink="">
      <cdr:nvSpPr>
        <cdr:cNvPr id="12" name="TextBox 1"/>
        <cdr:cNvSpPr txBox="1"/>
      </cdr:nvSpPr>
      <cdr:spPr>
        <a:xfrm xmlns:a="http://schemas.openxmlformats.org/drawingml/2006/main">
          <a:off x="361998" y="776304"/>
          <a:ext cx="1562031" cy="13382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0.25205</cdr:x>
      <cdr:y>0.16511</cdr:y>
    </cdr:from>
    <cdr:to>
      <cdr:x>0.61146</cdr:x>
      <cdr:y>0.43926</cdr:y>
    </cdr:to>
    <cdr:sp macro="" textlink="">
      <cdr:nvSpPr>
        <cdr:cNvPr id="13" name="TextBox 2"/>
        <cdr:cNvSpPr txBox="1"/>
      </cdr:nvSpPr>
      <cdr:spPr>
        <a:xfrm xmlns:a="http://schemas.openxmlformats.org/drawingml/2006/main">
          <a:off x="2638460" y="757244"/>
          <a:ext cx="3762295" cy="12573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0.04459</cdr:x>
      <cdr:y>0.25857</cdr:y>
    </cdr:from>
    <cdr:to>
      <cdr:x>0.24659</cdr:x>
      <cdr:y>0.45794</cdr:y>
    </cdr:to>
    <cdr:sp macro="" textlink="">
      <cdr:nvSpPr>
        <cdr:cNvPr id="14" name="TextBox 3"/>
        <cdr:cNvSpPr txBox="1"/>
      </cdr:nvSpPr>
      <cdr:spPr>
        <a:xfrm xmlns:a="http://schemas.openxmlformats.org/drawingml/2006/main">
          <a:off x="466772" y="1185879"/>
          <a:ext cx="2114531" cy="9143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0.11192</cdr:x>
      <cdr:y>0.63448</cdr:y>
    </cdr:from>
    <cdr:to>
      <cdr:x>0.19927</cdr:x>
      <cdr:y>0.70717</cdr:y>
    </cdr:to>
    <cdr:sp macro="" textlink="">
      <cdr:nvSpPr>
        <cdr:cNvPr id="16" name="TextBox 5"/>
        <cdr:cNvSpPr txBox="1"/>
      </cdr:nvSpPr>
      <cdr:spPr>
        <a:xfrm xmlns:a="http://schemas.openxmlformats.org/drawingml/2006/main">
          <a:off x="1171576" y="2909888"/>
          <a:ext cx="914400"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26.xml><?xml version="1.0" encoding="utf-8"?>
<xdr:wsDr xmlns:xdr="http://schemas.openxmlformats.org/drawingml/2006/spreadsheetDrawing" xmlns:a="http://schemas.openxmlformats.org/drawingml/2006/main">
  <xdr:twoCellAnchor>
    <xdr:from>
      <xdr:col>9</xdr:col>
      <xdr:colOff>17830</xdr:colOff>
      <xdr:row>1</xdr:row>
      <xdr:rowOff>161925</xdr:rowOff>
    </xdr:from>
    <xdr:to>
      <xdr:col>29</xdr:col>
      <xdr:colOff>123825</xdr:colOff>
      <xdr:row>35</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0.86899</cdr:x>
      <cdr:y>0.40391</cdr:y>
    </cdr:from>
    <cdr:to>
      <cdr:x>0.93053</cdr:x>
      <cdr:y>0.49392</cdr:y>
    </cdr:to>
    <cdr:sp macro="" textlink="">
      <cdr:nvSpPr>
        <cdr:cNvPr id="2" name="TextBox 1"/>
        <cdr:cNvSpPr txBox="1"/>
      </cdr:nvSpPr>
      <cdr:spPr>
        <a:xfrm xmlns:a="http://schemas.openxmlformats.org/drawingml/2006/main">
          <a:off x="15779226" y="4207652"/>
          <a:ext cx="1117419" cy="93770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3200"/>
        </a:p>
      </cdr:txBody>
    </cdr:sp>
  </cdr:relSizeAnchor>
  <cdr:relSizeAnchor xmlns:cdr="http://schemas.openxmlformats.org/drawingml/2006/chartDrawing">
    <cdr:from>
      <cdr:x>0.76953</cdr:x>
      <cdr:y>0.38843</cdr:y>
    </cdr:from>
    <cdr:to>
      <cdr:x>0.79581</cdr:x>
      <cdr:y>0.68933</cdr:y>
    </cdr:to>
    <cdr:sp macro="" textlink="">
      <cdr:nvSpPr>
        <cdr:cNvPr id="3" name="TextBox 2"/>
        <cdr:cNvSpPr txBox="1"/>
      </cdr:nvSpPr>
      <cdr:spPr>
        <a:xfrm xmlns:a="http://schemas.openxmlformats.org/drawingml/2006/main" rot="16200000">
          <a:off x="12644479" y="5375103"/>
          <a:ext cx="3134555" cy="4772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0.25351</cdr:x>
      <cdr:y>0.47481</cdr:y>
    </cdr:from>
    <cdr:to>
      <cdr:x>0.27772</cdr:x>
      <cdr:y>0.75146</cdr:y>
    </cdr:to>
    <cdr:sp macro="" textlink="">
      <cdr:nvSpPr>
        <cdr:cNvPr id="4" name="TextBox 1"/>
        <cdr:cNvSpPr txBox="1"/>
      </cdr:nvSpPr>
      <cdr:spPr>
        <a:xfrm xmlns:a="http://schemas.openxmlformats.org/drawingml/2006/main" rot="16200000">
          <a:off x="3382109" y="6167438"/>
          <a:ext cx="2881923" cy="43961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000"/>
        </a:p>
      </cdr:txBody>
    </cdr:sp>
  </cdr:relSizeAnchor>
  <cdr:relSizeAnchor xmlns:cdr="http://schemas.openxmlformats.org/drawingml/2006/chartDrawing">
    <cdr:from>
      <cdr:x>0.64222</cdr:x>
      <cdr:y>0.37156</cdr:y>
    </cdr:from>
    <cdr:to>
      <cdr:x>0.67181</cdr:x>
      <cdr:y>0.68473</cdr:y>
    </cdr:to>
    <cdr:sp macro="" textlink="">
      <cdr:nvSpPr>
        <cdr:cNvPr id="5" name="TextBox 4"/>
        <cdr:cNvSpPr txBox="1"/>
      </cdr:nvSpPr>
      <cdr:spPr>
        <a:xfrm xmlns:a="http://schemas.openxmlformats.org/drawingml/2006/main" rot="16200000">
          <a:off x="10298974" y="5233222"/>
          <a:ext cx="3262426" cy="5373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0.46871</cdr:x>
      <cdr:y>0.37883</cdr:y>
    </cdr:from>
    <cdr:to>
      <cdr:x>0.49494</cdr:x>
      <cdr:y>0.71451</cdr:y>
    </cdr:to>
    <cdr:sp macro="" textlink="">
      <cdr:nvSpPr>
        <cdr:cNvPr id="6" name="TextBox 1"/>
        <cdr:cNvSpPr txBox="1"/>
      </cdr:nvSpPr>
      <cdr:spPr>
        <a:xfrm xmlns:a="http://schemas.openxmlformats.org/drawingml/2006/main" rot="16200000">
          <a:off x="7000656" y="5456688"/>
          <a:ext cx="3496852" cy="47625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400"/>
        </a:p>
      </cdr:txBody>
    </cdr:sp>
  </cdr:relSizeAnchor>
  <cdr:relSizeAnchor xmlns:cdr="http://schemas.openxmlformats.org/drawingml/2006/chartDrawing">
    <cdr:from>
      <cdr:x>0.01679</cdr:x>
      <cdr:y>0.65768</cdr:y>
    </cdr:from>
    <cdr:to>
      <cdr:x>0.06453</cdr:x>
      <cdr:y>0.84993</cdr:y>
    </cdr:to>
    <cdr:sp macro="" textlink="">
      <cdr:nvSpPr>
        <cdr:cNvPr id="8" name="TextBox 7"/>
        <cdr:cNvSpPr txBox="1"/>
      </cdr:nvSpPr>
      <cdr:spPr>
        <a:xfrm xmlns:a="http://schemas.openxmlformats.org/drawingml/2006/main" rot="16200000">
          <a:off x="-263035" y="7419120"/>
          <a:ext cx="2002691" cy="8670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p>
      </cdr:txBody>
    </cdr:sp>
  </cdr:relSizeAnchor>
</c:userShapes>
</file>

<file path=xl/drawings/drawing28.xml><?xml version="1.0" encoding="utf-8"?>
<xdr:wsDr xmlns:xdr="http://schemas.openxmlformats.org/drawingml/2006/spreadsheetDrawing" xmlns:a="http://schemas.openxmlformats.org/drawingml/2006/main">
  <xdr:twoCellAnchor>
    <xdr:from>
      <xdr:col>12</xdr:col>
      <xdr:colOff>54190</xdr:colOff>
      <xdr:row>1</xdr:row>
      <xdr:rowOff>57150</xdr:rowOff>
    </xdr:from>
    <xdr:to>
      <xdr:col>42</xdr:col>
      <xdr:colOff>232782</xdr:colOff>
      <xdr:row>54</xdr:row>
      <xdr:rowOff>20515</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27</xdr:col>
      <xdr:colOff>259772</xdr:colOff>
      <xdr:row>35</xdr:row>
      <xdr:rowOff>173182</xdr:rowOff>
    </xdr:from>
    <xdr:ext cx="184731" cy="264560"/>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16718972" y="6840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26</xdr:col>
      <xdr:colOff>488353</xdr:colOff>
      <xdr:row>32</xdr:row>
      <xdr:rowOff>40041</xdr:rowOff>
    </xdr:from>
    <xdr:ext cx="468013" cy="184731"/>
    <xdr:sp macro="" textlink="">
      <xdr:nvSpPr>
        <xdr:cNvPr id="4" name="TextBox 3">
          <a:extLst>
            <a:ext uri="{FF2B5EF4-FFF2-40B4-BE49-F238E27FC236}">
              <a16:creationId xmlns:a16="http://schemas.microsoft.com/office/drawing/2014/main" id="{00000000-0008-0000-0C00-000004000000}"/>
            </a:ext>
          </a:extLst>
        </xdr:cNvPr>
        <xdr:cNvSpPr txBox="1"/>
      </xdr:nvSpPr>
      <xdr:spPr>
        <a:xfrm rot="16200000">
          <a:off x="16479594" y="599440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400"/>
        </a:p>
      </xdr:txBody>
    </xdr:sp>
    <xdr:clientData/>
  </xdr:oneCellAnchor>
  <xdr:oneCellAnchor>
    <xdr:from>
      <xdr:col>15</xdr:col>
      <xdr:colOff>603313</xdr:colOff>
      <xdr:row>30</xdr:row>
      <xdr:rowOff>76199</xdr:rowOff>
    </xdr:from>
    <xdr:ext cx="468013" cy="2057399"/>
    <xdr:sp macro="" textlink="">
      <xdr:nvSpPr>
        <xdr:cNvPr id="5" name="TextBox 4">
          <a:extLst>
            <a:ext uri="{FF2B5EF4-FFF2-40B4-BE49-F238E27FC236}">
              <a16:creationId xmlns:a16="http://schemas.microsoft.com/office/drawing/2014/main" id="{00000000-0008-0000-0C00-000005000000}"/>
            </a:ext>
          </a:extLst>
        </xdr:cNvPr>
        <xdr:cNvSpPr txBox="1"/>
      </xdr:nvSpPr>
      <xdr:spPr>
        <a:xfrm rot="16200000">
          <a:off x="8952620" y="6585892"/>
          <a:ext cx="205739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a:p>
      </xdr:txBody>
    </xdr:sp>
    <xdr:clientData/>
  </xdr:oneCellAnchor>
  <xdr:twoCellAnchor>
    <xdr:from>
      <xdr:col>19</xdr:col>
      <xdr:colOff>571500</xdr:colOff>
      <xdr:row>52</xdr:row>
      <xdr:rowOff>76200</xdr:rowOff>
    </xdr:from>
    <xdr:to>
      <xdr:col>27</xdr:col>
      <xdr:colOff>266700</xdr:colOff>
      <xdr:row>66</xdr:row>
      <xdr:rowOff>152400</xdr:rowOff>
    </xdr:to>
    <xdr:graphicFrame macro="">
      <xdr:nvGraphicFramePr>
        <xdr:cNvPr id="6" name="Chart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453292</xdr:colOff>
      <xdr:row>58</xdr:row>
      <xdr:rowOff>53731</xdr:rowOff>
    </xdr:from>
    <xdr:to>
      <xdr:col>38</xdr:col>
      <xdr:colOff>313592</xdr:colOff>
      <xdr:row>97</xdr:row>
      <xdr:rowOff>41031</xdr:rowOff>
    </xdr:to>
    <xdr:graphicFrame macro="">
      <xdr:nvGraphicFramePr>
        <xdr:cNvPr id="7" name="Chart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9.xml><?xml version="1.0" encoding="utf-8"?>
<c:userShapes xmlns:c="http://schemas.openxmlformats.org/drawingml/2006/chart">
  <cdr:relSizeAnchor xmlns:cdr="http://schemas.openxmlformats.org/drawingml/2006/chartDrawing">
    <cdr:from>
      <cdr:x>0.62065</cdr:x>
      <cdr:y>0.2471</cdr:y>
    </cdr:from>
    <cdr:to>
      <cdr:x>0.64576</cdr:x>
      <cdr:y>0.46927</cdr:y>
    </cdr:to>
    <cdr:sp macro="" textlink="">
      <cdr:nvSpPr>
        <cdr:cNvPr id="9" name="TextBox 8"/>
        <cdr:cNvSpPr txBox="1"/>
      </cdr:nvSpPr>
      <cdr:spPr>
        <a:xfrm xmlns:a="http://schemas.openxmlformats.org/drawingml/2006/main" rot="16200000">
          <a:off x="10509832" y="3372796"/>
          <a:ext cx="2234977" cy="4610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endParaRPr lang="en-US" sz="2800"/>
        </a:p>
      </cdr:txBody>
    </cdr:sp>
  </cdr:relSizeAnchor>
  <cdr:relSizeAnchor xmlns:cdr="http://schemas.openxmlformats.org/drawingml/2006/chartDrawing">
    <cdr:from>
      <cdr:x>0.40149</cdr:x>
      <cdr:y>0.29358</cdr:y>
    </cdr:from>
    <cdr:to>
      <cdr:x>0.45129</cdr:x>
      <cdr:y>0.38448</cdr:y>
    </cdr:to>
    <cdr:sp macro="" textlink="">
      <cdr:nvSpPr>
        <cdr:cNvPr id="10" name="TextBox 9"/>
        <cdr:cNvSpPr txBox="1"/>
      </cdr:nvSpPr>
      <cdr:spPr>
        <a:xfrm xmlns:a="http://schemas.openxmlformats.org/drawingml/2006/main">
          <a:off x="7372423" y="295341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0.22984</cdr:x>
      <cdr:y>0.35384</cdr:y>
    </cdr:from>
    <cdr:to>
      <cdr:x>0.23233</cdr:x>
      <cdr:y>0.36072</cdr:y>
    </cdr:to>
    <cdr:sp macro="" textlink="">
      <cdr:nvSpPr>
        <cdr:cNvPr id="11" name="TextBox 10"/>
        <cdr:cNvSpPr txBox="1"/>
      </cdr:nvSpPr>
      <cdr:spPr>
        <a:xfrm xmlns:a="http://schemas.openxmlformats.org/drawingml/2006/main">
          <a:off x="4220515" y="3559553"/>
          <a:ext cx="45719" cy="692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ENSO</a:t>
          </a:r>
          <a:r>
            <a:rPr lang="en-US" sz="1100" baseline="0"/>
            <a:t> Sea Level Event</a:t>
          </a:r>
          <a:endParaRPr lang="en-US" sz="1100"/>
        </a:p>
      </cdr:txBody>
    </cdr:sp>
  </cdr:relSizeAnchor>
  <cdr:relSizeAnchor xmlns:cdr="http://schemas.openxmlformats.org/drawingml/2006/chartDrawing">
    <cdr:from>
      <cdr:x>0.02519</cdr:x>
      <cdr:y>0.56903</cdr:y>
    </cdr:from>
    <cdr:to>
      <cdr:x>0.07498</cdr:x>
      <cdr:y>0.69125</cdr:y>
    </cdr:to>
    <cdr:sp macro="" textlink="">
      <cdr:nvSpPr>
        <cdr:cNvPr id="12" name="TextBox 11"/>
        <cdr:cNvSpPr txBox="1"/>
      </cdr:nvSpPr>
      <cdr:spPr>
        <a:xfrm xmlns:a="http://schemas.openxmlformats.org/drawingml/2006/main">
          <a:off x="462469" y="5724325"/>
          <a:ext cx="914400" cy="12295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0.40715</cdr:x>
      <cdr:y>0.20751</cdr:y>
    </cdr:from>
    <cdr:to>
      <cdr:x>0.43356</cdr:x>
      <cdr:y>0.44473</cdr:y>
    </cdr:to>
    <cdr:sp macro="" textlink="">
      <cdr:nvSpPr>
        <cdr:cNvPr id="13" name="TextBox 12"/>
        <cdr:cNvSpPr txBox="1"/>
      </cdr:nvSpPr>
      <cdr:spPr>
        <a:xfrm xmlns:a="http://schemas.openxmlformats.org/drawingml/2006/main" rot="16200000">
          <a:off x="6525564" y="3038275"/>
          <a:ext cx="2386446" cy="4849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800"/>
        </a:p>
      </cdr:txBody>
    </cdr:sp>
  </cdr:relSizeAnchor>
</c:userShapes>
</file>

<file path=xl/drawings/drawing30.xml><?xml version="1.0" encoding="utf-8"?>
<xdr:wsDr xmlns:xdr="http://schemas.openxmlformats.org/drawingml/2006/spreadsheetDrawing" xmlns:a="http://schemas.openxmlformats.org/drawingml/2006/main">
  <xdr:twoCellAnchor>
    <xdr:from>
      <xdr:col>4</xdr:col>
      <xdr:colOff>395287</xdr:colOff>
      <xdr:row>8</xdr:row>
      <xdr:rowOff>61912</xdr:rowOff>
    </xdr:from>
    <xdr:to>
      <xdr:col>15</xdr:col>
      <xdr:colOff>523875</xdr:colOff>
      <xdr:row>22</xdr:row>
      <xdr:rowOff>138112</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3</xdr:col>
      <xdr:colOff>161925</xdr:colOff>
      <xdr:row>9</xdr:row>
      <xdr:rowOff>123825</xdr:rowOff>
    </xdr:from>
    <xdr:to>
      <xdr:col>10</xdr:col>
      <xdr:colOff>466725</xdr:colOff>
      <xdr:row>24</xdr:row>
      <xdr:rowOff>9525</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47</xdr:row>
      <xdr:rowOff>85447</xdr:rowOff>
    </xdr:from>
    <xdr:to>
      <xdr:col>8</xdr:col>
      <xdr:colOff>571499</xdr:colOff>
      <xdr:row>64</xdr:row>
      <xdr:rowOff>76199</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8762" r="21970"/>
        <a:stretch/>
      </xdr:blipFill>
      <xdr:spPr>
        <a:xfrm>
          <a:off x="0" y="9038947"/>
          <a:ext cx="5486399" cy="3229252"/>
        </a:xfrm>
        <a:prstGeom prst="rect">
          <a:avLst/>
        </a:prstGeom>
      </xdr:spPr>
    </xdr:pic>
    <xdr:clientData/>
  </xdr:twoCellAnchor>
  <xdr:twoCellAnchor editAs="oneCell">
    <xdr:from>
      <xdr:col>0</xdr:col>
      <xdr:colOff>0</xdr:colOff>
      <xdr:row>64</xdr:row>
      <xdr:rowOff>142875</xdr:rowOff>
    </xdr:from>
    <xdr:to>
      <xdr:col>8</xdr:col>
      <xdr:colOff>584901</xdr:colOff>
      <xdr:row>83</xdr:row>
      <xdr:rowOff>152400</xdr:rowOff>
    </xdr:to>
    <xdr:pic>
      <xdr:nvPicPr>
        <xdr:cNvPr id="5" name="Picture 4">
          <a:extLst>
            <a:ext uri="{FF2B5EF4-FFF2-40B4-BE49-F238E27FC236}">
              <a16:creationId xmlns:a16="http://schemas.microsoft.com/office/drawing/2014/main" id="{00000000-0008-0000-0F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4848" r="25947"/>
        <a:stretch/>
      </xdr:blipFill>
      <xdr:spPr>
        <a:xfrm>
          <a:off x="0" y="12334875"/>
          <a:ext cx="5499801" cy="3629025"/>
        </a:xfrm>
        <a:prstGeom prst="rect">
          <a:avLst/>
        </a:prstGeom>
      </xdr:spPr>
    </xdr:pic>
    <xdr:clientData/>
  </xdr:twoCellAnchor>
  <xdr:twoCellAnchor editAs="oneCell">
    <xdr:from>
      <xdr:col>0</xdr:col>
      <xdr:colOff>0</xdr:colOff>
      <xdr:row>84</xdr:row>
      <xdr:rowOff>10924</xdr:rowOff>
    </xdr:from>
    <xdr:to>
      <xdr:col>8</xdr:col>
      <xdr:colOff>571500</xdr:colOff>
      <xdr:row>104</xdr:row>
      <xdr:rowOff>114300</xdr:rowOff>
    </xdr:to>
    <xdr:pic>
      <xdr:nvPicPr>
        <xdr:cNvPr id="6" name="Picture 5">
          <a:extLst>
            <a:ext uri="{FF2B5EF4-FFF2-40B4-BE49-F238E27FC236}">
              <a16:creationId xmlns:a16="http://schemas.microsoft.com/office/drawing/2014/main" id="{00000000-0008-0000-0F00-000006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973" t="35606" r="19319"/>
        <a:stretch/>
      </xdr:blipFill>
      <xdr:spPr>
        <a:xfrm>
          <a:off x="0" y="16012924"/>
          <a:ext cx="5486400" cy="3913376"/>
        </a:xfrm>
        <a:prstGeom prst="rect">
          <a:avLst/>
        </a:prstGeom>
      </xdr:spPr>
    </xdr:pic>
    <xdr:clientData/>
  </xdr:twoCellAnchor>
  <xdr:twoCellAnchor editAs="oneCell">
    <xdr:from>
      <xdr:col>9</xdr:col>
      <xdr:colOff>323850</xdr:colOff>
      <xdr:row>47</xdr:row>
      <xdr:rowOff>88105</xdr:rowOff>
    </xdr:from>
    <xdr:to>
      <xdr:col>18</xdr:col>
      <xdr:colOff>313332</xdr:colOff>
      <xdr:row>64</xdr:row>
      <xdr:rowOff>28575</xdr:rowOff>
    </xdr:to>
    <xdr:pic>
      <xdr:nvPicPr>
        <xdr:cNvPr id="7" name="Picture 6">
          <a:extLst>
            <a:ext uri="{FF2B5EF4-FFF2-40B4-BE49-F238E27FC236}">
              <a16:creationId xmlns:a16="http://schemas.microsoft.com/office/drawing/2014/main" id="{00000000-0008-0000-0F00-000007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48" b="22843"/>
        <a:stretch/>
      </xdr:blipFill>
      <xdr:spPr>
        <a:xfrm>
          <a:off x="5810250" y="9041605"/>
          <a:ext cx="5475882" cy="3178970"/>
        </a:xfrm>
        <a:prstGeom prst="rect">
          <a:avLst/>
        </a:prstGeom>
      </xdr:spPr>
    </xdr:pic>
    <xdr:clientData/>
  </xdr:twoCellAnchor>
  <xdr:twoCellAnchor editAs="oneCell">
    <xdr:from>
      <xdr:col>10</xdr:col>
      <xdr:colOff>28575</xdr:colOff>
      <xdr:row>65</xdr:row>
      <xdr:rowOff>104774</xdr:rowOff>
    </xdr:from>
    <xdr:to>
      <xdr:col>17</xdr:col>
      <xdr:colOff>66675</xdr:colOff>
      <xdr:row>82</xdr:row>
      <xdr:rowOff>95249</xdr:rowOff>
    </xdr:to>
    <xdr:pic>
      <xdr:nvPicPr>
        <xdr:cNvPr id="8" name="Picture 7">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24575" y="12487274"/>
          <a:ext cx="4305300" cy="3228975"/>
        </a:xfrm>
        <a:prstGeom prst="rect">
          <a:avLst/>
        </a:prstGeom>
      </xdr:spPr>
    </xdr:pic>
    <xdr:clientData/>
  </xdr:twoCellAnchor>
  <xdr:twoCellAnchor editAs="oneCell">
    <xdr:from>
      <xdr:col>9</xdr:col>
      <xdr:colOff>590549</xdr:colOff>
      <xdr:row>83</xdr:row>
      <xdr:rowOff>123825</xdr:rowOff>
    </xdr:from>
    <xdr:to>
      <xdr:col>17</xdr:col>
      <xdr:colOff>54508</xdr:colOff>
      <xdr:row>99</xdr:row>
      <xdr:rowOff>180975</xdr:rowOff>
    </xdr:to>
    <xdr:pic>
      <xdr:nvPicPr>
        <xdr:cNvPr id="9" name="Picture 8">
          <a:extLst>
            <a:ext uri="{FF2B5EF4-FFF2-40B4-BE49-F238E27FC236}">
              <a16:creationId xmlns:a16="http://schemas.microsoft.com/office/drawing/2014/main" id="{00000000-0008-0000-0F00-000009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0620" b="14749"/>
        <a:stretch/>
      </xdr:blipFill>
      <xdr:spPr>
        <a:xfrm>
          <a:off x="6076949" y="15935325"/>
          <a:ext cx="4340759" cy="31051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13</xdr:col>
      <xdr:colOff>66676</xdr:colOff>
      <xdr:row>38</xdr:row>
      <xdr:rowOff>133350</xdr:rowOff>
    </xdr:from>
    <xdr:to>
      <xdr:col>21</xdr:col>
      <xdr:colOff>9526</xdr:colOff>
      <xdr:row>57</xdr:row>
      <xdr:rowOff>88262</xdr:rowOff>
    </xdr:to>
    <xdr:pic>
      <xdr:nvPicPr>
        <xdr:cNvPr id="3" name="Picture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6" y="7372350"/>
          <a:ext cx="4819650" cy="3574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247650</xdr:colOff>
      <xdr:row>52</xdr:row>
      <xdr:rowOff>30296</xdr:rowOff>
    </xdr:from>
    <xdr:to>
      <xdr:col>12</xdr:col>
      <xdr:colOff>371475</xdr:colOff>
      <xdr:row>63</xdr:row>
      <xdr:rowOff>171450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250" y="9936296"/>
          <a:ext cx="3781425" cy="2236654"/>
        </a:xfrm>
        <a:prstGeom prst="rect">
          <a:avLst/>
        </a:prstGeom>
      </xdr:spPr>
    </xdr:pic>
    <xdr:clientData/>
  </xdr:twoCellAnchor>
  <xdr:twoCellAnchor editAs="oneCell">
    <xdr:from>
      <xdr:col>11</xdr:col>
      <xdr:colOff>590550</xdr:colOff>
      <xdr:row>17</xdr:row>
      <xdr:rowOff>0</xdr:rowOff>
    </xdr:from>
    <xdr:to>
      <xdr:col>19</xdr:col>
      <xdr:colOff>458470</xdr:colOff>
      <xdr:row>30</xdr:row>
      <xdr:rowOff>38100</xdr:rowOff>
    </xdr:to>
    <xdr:pic>
      <xdr:nvPicPr>
        <xdr:cNvPr id="5" name="Picture 4">
          <a:extLst>
            <a:ext uri="{FF2B5EF4-FFF2-40B4-BE49-F238E27FC236}">
              <a16:creationId xmlns:a16="http://schemas.microsoft.com/office/drawing/2014/main" id="{00000000-0008-0000-1000-000005000000}"/>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4423"/>
        <a:stretch/>
      </xdr:blipFill>
      <xdr:spPr bwMode="auto">
        <a:xfrm>
          <a:off x="7296150" y="3238500"/>
          <a:ext cx="4744720" cy="25146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5</xdr:col>
      <xdr:colOff>457199</xdr:colOff>
      <xdr:row>3</xdr:row>
      <xdr:rowOff>85725</xdr:rowOff>
    </xdr:from>
    <xdr:to>
      <xdr:col>18</xdr:col>
      <xdr:colOff>295274</xdr:colOff>
      <xdr:row>17</xdr:row>
      <xdr:rowOff>161925</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9525</xdr:colOff>
      <xdr:row>14</xdr:row>
      <xdr:rowOff>88105</xdr:rowOff>
    </xdr:from>
    <xdr:to>
      <xdr:col>21</xdr:col>
      <xdr:colOff>133351</xdr:colOff>
      <xdr:row>46</xdr:row>
      <xdr:rowOff>28575</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86325" y="2755105"/>
          <a:ext cx="8048626" cy="6036470"/>
        </a:xfrm>
        <a:prstGeom prst="rect">
          <a:avLst/>
        </a:prstGeom>
      </xdr:spPr>
    </xdr:pic>
    <xdr:clientData/>
  </xdr:twoCellAnchor>
  <xdr:twoCellAnchor editAs="oneCell">
    <xdr:from>
      <xdr:col>11</xdr:col>
      <xdr:colOff>400049</xdr:colOff>
      <xdr:row>1</xdr:row>
      <xdr:rowOff>54769</xdr:rowOff>
    </xdr:from>
    <xdr:to>
      <xdr:col>26</xdr:col>
      <xdr:colOff>73024</xdr:colOff>
      <xdr:row>36</xdr:row>
      <xdr:rowOff>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05649" y="245269"/>
          <a:ext cx="8816975" cy="6612731"/>
        </a:xfrm>
        <a:prstGeom prst="rect">
          <a:avLst/>
        </a:prstGeom>
      </xdr:spPr>
    </xdr:pic>
    <xdr:clientData/>
  </xdr:twoCellAnchor>
  <xdr:twoCellAnchor editAs="oneCell">
    <xdr:from>
      <xdr:col>0</xdr:col>
      <xdr:colOff>600075</xdr:colOff>
      <xdr:row>21</xdr:row>
      <xdr:rowOff>26193</xdr:rowOff>
    </xdr:from>
    <xdr:to>
      <xdr:col>7</xdr:col>
      <xdr:colOff>298451</xdr:colOff>
      <xdr:row>36</xdr:row>
      <xdr:rowOff>142875</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0075" y="4026693"/>
          <a:ext cx="3965576" cy="2974182"/>
        </a:xfrm>
        <a:prstGeom prst="rect">
          <a:avLst/>
        </a:prstGeom>
      </xdr:spPr>
    </xdr:pic>
    <xdr:clientData/>
  </xdr:twoCellAnchor>
  <xdr:twoCellAnchor editAs="oneCell">
    <xdr:from>
      <xdr:col>2</xdr:col>
      <xdr:colOff>558800</xdr:colOff>
      <xdr:row>29</xdr:row>
      <xdr:rowOff>9525</xdr:rowOff>
    </xdr:from>
    <xdr:to>
      <xdr:col>15</xdr:col>
      <xdr:colOff>552449</xdr:colOff>
      <xdr:row>60</xdr:row>
      <xdr:rowOff>42862</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8000" y="5534025"/>
          <a:ext cx="7918449" cy="5938837"/>
        </a:xfrm>
        <a:prstGeom prst="rect">
          <a:avLst/>
        </a:prstGeom>
      </xdr:spPr>
    </xdr:pic>
    <xdr:clientData/>
  </xdr:twoCellAnchor>
  <xdr:twoCellAnchor>
    <xdr:from>
      <xdr:col>2</xdr:col>
      <xdr:colOff>490537</xdr:colOff>
      <xdr:row>1</xdr:row>
      <xdr:rowOff>28575</xdr:rowOff>
    </xdr:from>
    <xdr:to>
      <xdr:col>11</xdr:col>
      <xdr:colOff>504825</xdr:colOff>
      <xdr:row>19</xdr:row>
      <xdr:rowOff>28575</xdr:rowOff>
    </xdr:to>
    <xdr:graphicFrame macro="">
      <xdr:nvGraphicFramePr>
        <xdr:cNvPr id="6" name="Chart 5">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editAs="oneCell">
    <xdr:from>
      <xdr:col>10</xdr:col>
      <xdr:colOff>133350</xdr:colOff>
      <xdr:row>22</xdr:row>
      <xdr:rowOff>23812</xdr:rowOff>
    </xdr:from>
    <xdr:to>
      <xdr:col>16</xdr:col>
      <xdr:colOff>76200</xdr:colOff>
      <xdr:row>36</xdr:row>
      <xdr:rowOff>57150</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9350" y="4214812"/>
          <a:ext cx="3600450" cy="2700338"/>
        </a:xfrm>
        <a:prstGeom prst="rect">
          <a:avLst/>
        </a:prstGeom>
      </xdr:spPr>
    </xdr:pic>
    <xdr:clientData/>
  </xdr:twoCellAnchor>
  <xdr:twoCellAnchor editAs="oneCell">
    <xdr:from>
      <xdr:col>10</xdr:col>
      <xdr:colOff>142874</xdr:colOff>
      <xdr:row>37</xdr:row>
      <xdr:rowOff>4762</xdr:rowOff>
    </xdr:from>
    <xdr:to>
      <xdr:col>16</xdr:col>
      <xdr:colOff>85725</xdr:colOff>
      <xdr:row>51</xdr:row>
      <xdr:rowOff>38100</xdr:rowOff>
    </xdr:to>
    <xdr:pic>
      <xdr:nvPicPr>
        <xdr:cNvPr id="9" name="Picture 8">
          <a:extLst>
            <a:ext uri="{FF2B5EF4-FFF2-40B4-BE49-F238E27FC236}">
              <a16:creationId xmlns:a16="http://schemas.microsoft.com/office/drawing/2014/main" id="{00000000-0008-0000-13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38874" y="7053262"/>
          <a:ext cx="3600451" cy="2700338"/>
        </a:xfrm>
        <a:prstGeom prst="rect">
          <a:avLst/>
        </a:prstGeom>
      </xdr:spPr>
    </xdr:pic>
    <xdr:clientData/>
  </xdr:twoCellAnchor>
  <xdr:twoCellAnchor editAs="oneCell">
    <xdr:from>
      <xdr:col>16</xdr:col>
      <xdr:colOff>333375</xdr:colOff>
      <xdr:row>38</xdr:row>
      <xdr:rowOff>76200</xdr:rowOff>
    </xdr:from>
    <xdr:to>
      <xdr:col>22</xdr:col>
      <xdr:colOff>409575</xdr:colOff>
      <xdr:row>53</xdr:row>
      <xdr:rowOff>19050</xdr:rowOff>
    </xdr:to>
    <xdr:pic>
      <xdr:nvPicPr>
        <xdr:cNvPr id="11" name="Picture 10">
          <a:extLst>
            <a:ext uri="{FF2B5EF4-FFF2-40B4-BE49-F238E27FC236}">
              <a16:creationId xmlns:a16="http://schemas.microsoft.com/office/drawing/2014/main" id="{00000000-0008-0000-1300-00000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086975" y="7315200"/>
          <a:ext cx="3733800" cy="2800350"/>
        </a:xfrm>
        <a:prstGeom prst="rect">
          <a:avLst/>
        </a:prstGeom>
      </xdr:spPr>
    </xdr:pic>
    <xdr:clientData/>
  </xdr:twoCellAnchor>
  <xdr:twoCellAnchor editAs="oneCell">
    <xdr:from>
      <xdr:col>16</xdr:col>
      <xdr:colOff>323850</xdr:colOff>
      <xdr:row>23</xdr:row>
      <xdr:rowOff>104776</xdr:rowOff>
    </xdr:from>
    <xdr:to>
      <xdr:col>25</xdr:col>
      <xdr:colOff>81579</xdr:colOff>
      <xdr:row>37</xdr:row>
      <xdr:rowOff>66675</xdr:rowOff>
    </xdr:to>
    <xdr:pic>
      <xdr:nvPicPr>
        <xdr:cNvPr id="12" name="Picture 11">
          <a:extLst>
            <a:ext uri="{FF2B5EF4-FFF2-40B4-BE49-F238E27FC236}">
              <a16:creationId xmlns:a16="http://schemas.microsoft.com/office/drawing/2014/main" id="{00000000-0008-0000-1300-00000C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713" t="9169" r="9068" b="32534"/>
        <a:stretch/>
      </xdr:blipFill>
      <xdr:spPr>
        <a:xfrm>
          <a:off x="10077450" y="4486276"/>
          <a:ext cx="5244129" cy="2628899"/>
        </a:xfrm>
        <a:prstGeom prst="rect">
          <a:avLst/>
        </a:prstGeom>
      </xdr:spPr>
    </xdr:pic>
    <xdr:clientData/>
  </xdr:twoCellAnchor>
  <xdr:twoCellAnchor>
    <xdr:from>
      <xdr:col>0</xdr:col>
      <xdr:colOff>52386</xdr:colOff>
      <xdr:row>4</xdr:row>
      <xdr:rowOff>142874</xdr:rowOff>
    </xdr:from>
    <xdr:to>
      <xdr:col>10</xdr:col>
      <xdr:colOff>400049</xdr:colOff>
      <xdr:row>24</xdr:row>
      <xdr:rowOff>114299</xdr:rowOff>
    </xdr:to>
    <xdr:graphicFrame macro="">
      <xdr:nvGraphicFramePr>
        <xdr:cNvPr id="13" name="Chart 12">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133350</xdr:colOff>
      <xdr:row>7</xdr:row>
      <xdr:rowOff>47625</xdr:rowOff>
    </xdr:from>
    <xdr:to>
      <xdr:col>18</xdr:col>
      <xdr:colOff>47625</xdr:colOff>
      <xdr:row>23</xdr:row>
      <xdr:rowOff>135731</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38950" y="1381125"/>
          <a:ext cx="4181475" cy="3136106"/>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xdr:colOff>
      <xdr:row>7</xdr:row>
      <xdr:rowOff>90486</xdr:rowOff>
    </xdr:from>
    <xdr:to>
      <xdr:col>14</xdr:col>
      <xdr:colOff>600075</xdr:colOff>
      <xdr:row>26</xdr:row>
      <xdr:rowOff>123825</xdr:rowOff>
    </xdr:to>
    <xdr:graphicFrame macro="">
      <xdr:nvGraphicFramePr>
        <xdr:cNvPr id="3" name="Chart 2">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2</xdr:col>
      <xdr:colOff>19051</xdr:colOff>
      <xdr:row>4</xdr:row>
      <xdr:rowOff>61911</xdr:rowOff>
    </xdr:from>
    <xdr:to>
      <xdr:col>16</xdr:col>
      <xdr:colOff>295275</xdr:colOff>
      <xdr:row>21</xdr:row>
      <xdr:rowOff>104774</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3</xdr:col>
      <xdr:colOff>114300</xdr:colOff>
      <xdr:row>70</xdr:row>
      <xdr:rowOff>25400</xdr:rowOff>
    </xdr:from>
    <xdr:to>
      <xdr:col>15</xdr:col>
      <xdr:colOff>50800</xdr:colOff>
      <xdr:row>86</xdr:row>
      <xdr:rowOff>82550</xdr:rowOff>
    </xdr:to>
    <xdr:graphicFrame macro="">
      <xdr:nvGraphicFramePr>
        <xdr:cNvPr id="3" name="Chart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200026</xdr:colOff>
      <xdr:row>7</xdr:row>
      <xdr:rowOff>0</xdr:rowOff>
    </xdr:from>
    <xdr:to>
      <xdr:col>15</xdr:col>
      <xdr:colOff>247650</xdr:colOff>
      <xdr:row>23</xdr:row>
      <xdr:rowOff>147638</xdr:rowOff>
    </xdr:to>
    <xdr:graphicFrame macro="">
      <xdr:nvGraphicFramePr>
        <xdr:cNvPr id="4" name="Chart 3">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27</xdr:row>
      <xdr:rowOff>152400</xdr:rowOff>
    </xdr:from>
    <xdr:to>
      <xdr:col>14</xdr:col>
      <xdr:colOff>476250</xdr:colOff>
      <xdr:row>42</xdr:row>
      <xdr:rowOff>38100</xdr:rowOff>
    </xdr:to>
    <xdr:graphicFrame macro="">
      <xdr:nvGraphicFramePr>
        <xdr:cNvPr id="5" name="Chart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46</xdr:row>
      <xdr:rowOff>28575</xdr:rowOff>
    </xdr:from>
    <xdr:to>
      <xdr:col>14</xdr:col>
      <xdr:colOff>495300</xdr:colOff>
      <xdr:row>67</xdr:row>
      <xdr:rowOff>19050</xdr:rowOff>
    </xdr:to>
    <xdr:graphicFrame macro="">
      <xdr:nvGraphicFramePr>
        <xdr:cNvPr id="6" name="Chart 5">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393700</xdr:colOff>
      <xdr:row>89</xdr:row>
      <xdr:rowOff>79375</xdr:rowOff>
    </xdr:from>
    <xdr:to>
      <xdr:col>14</xdr:col>
      <xdr:colOff>603250</xdr:colOff>
      <xdr:row>103</xdr:row>
      <xdr:rowOff>155575</xdr:rowOff>
    </xdr:to>
    <xdr:graphicFrame macro="">
      <xdr:nvGraphicFramePr>
        <xdr:cNvPr id="7" name="Chart 6">
          <a:extLst>
            <a:ext uri="{FF2B5EF4-FFF2-40B4-BE49-F238E27FC236}">
              <a16:creationId xmlns:a16="http://schemas.microsoft.com/office/drawing/2014/main" id="{00000000-0008-0000-1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184150</xdr:colOff>
      <xdr:row>109</xdr:row>
      <xdr:rowOff>88900</xdr:rowOff>
    </xdr:from>
    <xdr:to>
      <xdr:col>16</xdr:col>
      <xdr:colOff>177800</xdr:colOff>
      <xdr:row>127</xdr:row>
      <xdr:rowOff>139700</xdr:rowOff>
    </xdr:to>
    <xdr:graphicFrame macro="">
      <xdr:nvGraphicFramePr>
        <xdr:cNvPr id="9" name="Chart 8">
          <a:extLst>
            <a:ext uri="{FF2B5EF4-FFF2-40B4-BE49-F238E27FC236}">
              <a16:creationId xmlns:a16="http://schemas.microsoft.com/office/drawing/2014/main" id="{00000000-0008-0000-1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400051</xdr:colOff>
      <xdr:row>130</xdr:row>
      <xdr:rowOff>9525</xdr:rowOff>
    </xdr:from>
    <xdr:to>
      <xdr:col>15</xdr:col>
      <xdr:colOff>333375</xdr:colOff>
      <xdr:row>154</xdr:row>
      <xdr:rowOff>23813</xdr:rowOff>
    </xdr:to>
    <xdr:graphicFrame macro="">
      <xdr:nvGraphicFramePr>
        <xdr:cNvPr id="10" name="Chart 9">
          <a:extLst>
            <a:ext uri="{FF2B5EF4-FFF2-40B4-BE49-F238E27FC236}">
              <a16:creationId xmlns:a16="http://schemas.microsoft.com/office/drawing/2014/main" id="{00000000-0008-0000-1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485776</xdr:colOff>
      <xdr:row>158</xdr:row>
      <xdr:rowOff>123826</xdr:rowOff>
    </xdr:from>
    <xdr:to>
      <xdr:col>15</xdr:col>
      <xdr:colOff>304800</xdr:colOff>
      <xdr:row>183</xdr:row>
      <xdr:rowOff>28576</xdr:rowOff>
    </xdr:to>
    <xdr:graphicFrame macro="">
      <xdr:nvGraphicFramePr>
        <xdr:cNvPr id="11" name="Chart 10">
          <a:extLst>
            <a:ext uri="{FF2B5EF4-FFF2-40B4-BE49-F238E27FC236}">
              <a16:creationId xmlns:a16="http://schemas.microsoft.com/office/drawing/2014/main" id="{00000000-0008-0000-1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228600</xdr:colOff>
      <xdr:row>188</xdr:row>
      <xdr:rowOff>1</xdr:rowOff>
    </xdr:from>
    <xdr:to>
      <xdr:col>15</xdr:col>
      <xdr:colOff>209550</xdr:colOff>
      <xdr:row>209</xdr:row>
      <xdr:rowOff>152400</xdr:rowOff>
    </xdr:to>
    <xdr:graphicFrame macro="">
      <xdr:nvGraphicFramePr>
        <xdr:cNvPr id="12" name="Chart 11">
          <a:extLst>
            <a:ext uri="{FF2B5EF4-FFF2-40B4-BE49-F238E27FC236}">
              <a16:creationId xmlns:a16="http://schemas.microsoft.com/office/drawing/2014/main" id="{00000000-0008-0000-1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361950</xdr:colOff>
      <xdr:row>169</xdr:row>
      <xdr:rowOff>95250</xdr:rowOff>
    </xdr:from>
    <xdr:to>
      <xdr:col>34</xdr:col>
      <xdr:colOff>435219</xdr:colOff>
      <xdr:row>191</xdr:row>
      <xdr:rowOff>120650</xdr:rowOff>
    </xdr:to>
    <xdr:graphicFrame macro="">
      <xdr:nvGraphicFramePr>
        <xdr:cNvPr id="13" name="Chart 12">
          <a:extLst>
            <a:ext uri="{FF2B5EF4-FFF2-40B4-BE49-F238E27FC236}">
              <a16:creationId xmlns:a16="http://schemas.microsoft.com/office/drawing/2014/main" id="{00000000-0008-0000-1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495300</xdr:colOff>
      <xdr:row>216</xdr:row>
      <xdr:rowOff>88900</xdr:rowOff>
    </xdr:from>
    <xdr:to>
      <xdr:col>15</xdr:col>
      <xdr:colOff>323850</xdr:colOff>
      <xdr:row>236</xdr:row>
      <xdr:rowOff>31750</xdr:rowOff>
    </xdr:to>
    <xdr:graphicFrame macro="">
      <xdr:nvGraphicFramePr>
        <xdr:cNvPr id="14" name="Chart 13">
          <a:extLst>
            <a:ext uri="{FF2B5EF4-FFF2-40B4-BE49-F238E27FC236}">
              <a16:creationId xmlns:a16="http://schemas.microsoft.com/office/drawing/2014/main" id="{00000000-0008-0000-16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412750</xdr:colOff>
      <xdr:row>315</xdr:row>
      <xdr:rowOff>0</xdr:rowOff>
    </xdr:from>
    <xdr:to>
      <xdr:col>16</xdr:col>
      <xdr:colOff>79374</xdr:colOff>
      <xdr:row>332</xdr:row>
      <xdr:rowOff>42863</xdr:rowOff>
    </xdr:to>
    <xdr:graphicFrame macro="">
      <xdr:nvGraphicFramePr>
        <xdr:cNvPr id="16" name="Chart 15">
          <a:extLst>
            <a:ext uri="{FF2B5EF4-FFF2-40B4-BE49-F238E27FC236}">
              <a16:creationId xmlns:a16="http://schemas.microsoft.com/office/drawing/2014/main" id="{00000000-0008-0000-1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330200</xdr:colOff>
      <xdr:row>143</xdr:row>
      <xdr:rowOff>76200</xdr:rowOff>
    </xdr:from>
    <xdr:to>
      <xdr:col>18</xdr:col>
      <xdr:colOff>584200</xdr:colOff>
      <xdr:row>151</xdr:row>
      <xdr:rowOff>114300</xdr:rowOff>
    </xdr:to>
    <xdr:pic>
      <xdr:nvPicPr>
        <xdr:cNvPr id="17" name="Picture 16">
          <a:extLst>
            <a:ext uri="{FF2B5EF4-FFF2-40B4-BE49-F238E27FC236}">
              <a16:creationId xmlns:a16="http://schemas.microsoft.com/office/drawing/2014/main" id="{00000000-0008-0000-1600-000011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474200" y="27470100"/>
          <a:ext cx="2082800" cy="1562100"/>
        </a:xfrm>
        <a:prstGeom prst="rect">
          <a:avLst/>
        </a:prstGeom>
      </xdr:spPr>
    </xdr:pic>
    <xdr:clientData/>
  </xdr:twoCellAnchor>
  <xdr:twoCellAnchor editAs="oneCell">
    <xdr:from>
      <xdr:col>19</xdr:col>
      <xdr:colOff>25400</xdr:colOff>
      <xdr:row>143</xdr:row>
      <xdr:rowOff>50800</xdr:rowOff>
    </xdr:from>
    <xdr:to>
      <xdr:col>22</xdr:col>
      <xdr:colOff>381000</xdr:colOff>
      <xdr:row>151</xdr:row>
      <xdr:rowOff>165100</xdr:rowOff>
    </xdr:to>
    <xdr:pic>
      <xdr:nvPicPr>
        <xdr:cNvPr id="18" name="Picture 17">
          <a:extLst>
            <a:ext uri="{FF2B5EF4-FFF2-40B4-BE49-F238E27FC236}">
              <a16:creationId xmlns:a16="http://schemas.microsoft.com/office/drawing/2014/main" id="{00000000-0008-0000-16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607800" y="27444700"/>
          <a:ext cx="2184400" cy="1638300"/>
        </a:xfrm>
        <a:prstGeom prst="rect">
          <a:avLst/>
        </a:prstGeom>
      </xdr:spPr>
    </xdr:pic>
    <xdr:clientData/>
  </xdr:twoCellAnchor>
  <xdr:twoCellAnchor editAs="oneCell">
    <xdr:from>
      <xdr:col>22</xdr:col>
      <xdr:colOff>419100</xdr:colOff>
      <xdr:row>142</xdr:row>
      <xdr:rowOff>165100</xdr:rowOff>
    </xdr:from>
    <xdr:to>
      <xdr:col>26</xdr:col>
      <xdr:colOff>571500</xdr:colOff>
      <xdr:row>151</xdr:row>
      <xdr:rowOff>177800</xdr:rowOff>
    </xdr:to>
    <xdr:pic>
      <xdr:nvPicPr>
        <xdr:cNvPr id="19" name="Picture 18">
          <a:extLst>
            <a:ext uri="{FF2B5EF4-FFF2-40B4-BE49-F238E27FC236}">
              <a16:creationId xmlns:a16="http://schemas.microsoft.com/office/drawing/2014/main" id="{00000000-0008-0000-1600-000013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830300" y="27368500"/>
          <a:ext cx="2590800" cy="1727200"/>
        </a:xfrm>
        <a:prstGeom prst="rect">
          <a:avLst/>
        </a:prstGeom>
      </xdr:spPr>
    </xdr:pic>
    <xdr:clientData/>
  </xdr:twoCellAnchor>
  <xdr:twoCellAnchor editAs="oneCell">
    <xdr:from>
      <xdr:col>3</xdr:col>
      <xdr:colOff>25400</xdr:colOff>
      <xdr:row>269</xdr:row>
      <xdr:rowOff>47624</xdr:rowOff>
    </xdr:from>
    <xdr:to>
      <xdr:col>8</xdr:col>
      <xdr:colOff>266700</xdr:colOff>
      <xdr:row>282</xdr:row>
      <xdr:rowOff>38099</xdr:rowOff>
    </xdr:to>
    <xdr:pic>
      <xdr:nvPicPr>
        <xdr:cNvPr id="20" name="Picture 19">
          <a:extLst>
            <a:ext uri="{FF2B5EF4-FFF2-40B4-BE49-F238E27FC236}">
              <a16:creationId xmlns:a16="http://schemas.microsoft.com/office/drawing/2014/main" id="{00000000-0008-0000-1600-000014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54200" y="51444524"/>
          <a:ext cx="3289300" cy="2466975"/>
        </a:xfrm>
        <a:prstGeom prst="rect">
          <a:avLst/>
        </a:prstGeom>
      </xdr:spPr>
    </xdr:pic>
    <xdr:clientData/>
  </xdr:twoCellAnchor>
  <xdr:twoCellAnchor editAs="oneCell">
    <xdr:from>
      <xdr:col>8</xdr:col>
      <xdr:colOff>520700</xdr:colOff>
      <xdr:row>269</xdr:row>
      <xdr:rowOff>38100</xdr:rowOff>
    </xdr:from>
    <xdr:to>
      <xdr:col>14</xdr:col>
      <xdr:colOff>228600</xdr:colOff>
      <xdr:row>282</xdr:row>
      <xdr:rowOff>85725</xdr:rowOff>
    </xdr:to>
    <xdr:pic>
      <xdr:nvPicPr>
        <xdr:cNvPr id="21" name="Picture 20">
          <a:extLst>
            <a:ext uri="{FF2B5EF4-FFF2-40B4-BE49-F238E27FC236}">
              <a16:creationId xmlns:a16="http://schemas.microsoft.com/office/drawing/2014/main" id="{00000000-0008-0000-1600-000015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397500" y="51435000"/>
          <a:ext cx="3365500" cy="2524125"/>
        </a:xfrm>
        <a:prstGeom prst="rect">
          <a:avLst/>
        </a:prstGeom>
      </xdr:spPr>
    </xdr:pic>
    <xdr:clientData/>
  </xdr:twoCellAnchor>
  <xdr:twoCellAnchor editAs="oneCell">
    <xdr:from>
      <xdr:col>2</xdr:col>
      <xdr:colOff>342900</xdr:colOff>
      <xdr:row>291</xdr:row>
      <xdr:rowOff>12700</xdr:rowOff>
    </xdr:from>
    <xdr:to>
      <xdr:col>7</xdr:col>
      <xdr:colOff>419100</xdr:colOff>
      <xdr:row>303</xdr:row>
      <xdr:rowOff>69850</xdr:rowOff>
    </xdr:to>
    <xdr:pic>
      <xdr:nvPicPr>
        <xdr:cNvPr id="22" name="Picture 21">
          <a:extLst>
            <a:ext uri="{FF2B5EF4-FFF2-40B4-BE49-F238E27FC236}">
              <a16:creationId xmlns:a16="http://schemas.microsoft.com/office/drawing/2014/main" id="{00000000-0008-0000-1600-000016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562100" y="55600600"/>
          <a:ext cx="3124200" cy="2343150"/>
        </a:xfrm>
        <a:prstGeom prst="rect">
          <a:avLst/>
        </a:prstGeom>
      </xdr:spPr>
    </xdr:pic>
    <xdr:clientData/>
  </xdr:twoCellAnchor>
  <xdr:twoCellAnchor editAs="oneCell">
    <xdr:from>
      <xdr:col>10</xdr:col>
      <xdr:colOff>63500</xdr:colOff>
      <xdr:row>292</xdr:row>
      <xdr:rowOff>139700</xdr:rowOff>
    </xdr:from>
    <xdr:to>
      <xdr:col>16</xdr:col>
      <xdr:colOff>38100</xdr:colOff>
      <xdr:row>307</xdr:row>
      <xdr:rowOff>6350</xdr:rowOff>
    </xdr:to>
    <xdr:pic>
      <xdr:nvPicPr>
        <xdr:cNvPr id="23" name="Picture 22">
          <a:extLst>
            <a:ext uri="{FF2B5EF4-FFF2-40B4-BE49-F238E27FC236}">
              <a16:creationId xmlns:a16="http://schemas.microsoft.com/office/drawing/2014/main" id="{00000000-0008-0000-1600-000017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159500" y="55918100"/>
          <a:ext cx="3632200" cy="2724150"/>
        </a:xfrm>
        <a:prstGeom prst="rect">
          <a:avLst/>
        </a:prstGeom>
      </xdr:spPr>
    </xdr:pic>
    <xdr:clientData/>
  </xdr:twoCellAnchor>
  <xdr:twoCellAnchor editAs="oneCell">
    <xdr:from>
      <xdr:col>1</xdr:col>
      <xdr:colOff>368300</xdr:colOff>
      <xdr:row>334</xdr:row>
      <xdr:rowOff>158908</xdr:rowOff>
    </xdr:from>
    <xdr:to>
      <xdr:col>14</xdr:col>
      <xdr:colOff>254000</xdr:colOff>
      <xdr:row>362</xdr:row>
      <xdr:rowOff>35976</xdr:rowOff>
    </xdr:to>
    <xdr:pic>
      <xdr:nvPicPr>
        <xdr:cNvPr id="24" name="Picture 23">
          <a:extLst>
            <a:ext uri="{FF2B5EF4-FFF2-40B4-BE49-F238E27FC236}">
              <a16:creationId xmlns:a16="http://schemas.microsoft.com/office/drawing/2014/main" id="{00000000-0008-0000-1600-000018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977900" y="63938308"/>
          <a:ext cx="7810500" cy="5211068"/>
        </a:xfrm>
        <a:prstGeom prst="rect">
          <a:avLst/>
        </a:prstGeom>
      </xdr:spPr>
    </xdr:pic>
    <xdr:clientData/>
  </xdr:twoCellAnchor>
  <xdr:twoCellAnchor editAs="oneCell">
    <xdr:from>
      <xdr:col>15</xdr:col>
      <xdr:colOff>419100</xdr:colOff>
      <xdr:row>334</xdr:row>
      <xdr:rowOff>0</xdr:rowOff>
    </xdr:from>
    <xdr:to>
      <xdr:col>23</xdr:col>
      <xdr:colOff>334433</xdr:colOff>
      <xdr:row>371</xdr:row>
      <xdr:rowOff>139700</xdr:rowOff>
    </xdr:to>
    <xdr:pic>
      <xdr:nvPicPr>
        <xdr:cNvPr id="25" name="Picture 24">
          <a:extLst>
            <a:ext uri="{FF2B5EF4-FFF2-40B4-BE49-F238E27FC236}">
              <a16:creationId xmlns:a16="http://schemas.microsoft.com/office/drawing/2014/main" id="{00000000-0008-0000-1600-000019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9563100" y="63779400"/>
          <a:ext cx="4792133" cy="7188200"/>
        </a:xfrm>
        <a:prstGeom prst="rect">
          <a:avLst/>
        </a:prstGeom>
      </xdr:spPr>
    </xdr:pic>
    <xdr:clientData/>
  </xdr:twoCellAnchor>
  <xdr:twoCellAnchor>
    <xdr:from>
      <xdr:col>2</xdr:col>
      <xdr:colOff>0</xdr:colOff>
      <xdr:row>244</xdr:row>
      <xdr:rowOff>0</xdr:rowOff>
    </xdr:from>
    <xdr:to>
      <xdr:col>14</xdr:col>
      <xdr:colOff>447675</xdr:colOff>
      <xdr:row>258</xdr:row>
      <xdr:rowOff>76200</xdr:rowOff>
    </xdr:to>
    <xdr:graphicFrame macro="">
      <xdr:nvGraphicFramePr>
        <xdr:cNvPr id="26" name="Chart 25">
          <a:extLst>
            <a:ext uri="{FF2B5EF4-FFF2-40B4-BE49-F238E27FC236}">
              <a16:creationId xmlns:a16="http://schemas.microsoft.com/office/drawing/2014/main" id="{00000000-0008-0000-16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0.59909</cdr:x>
      <cdr:y>0.4566</cdr:y>
    </cdr:from>
    <cdr:to>
      <cdr:x>0.74543</cdr:x>
      <cdr:y>0.78993</cdr:y>
    </cdr:to>
    <cdr:sp macro="" textlink="">
      <cdr:nvSpPr>
        <cdr:cNvPr id="2" name="TextBox 1"/>
        <cdr:cNvSpPr txBox="1"/>
      </cdr:nvSpPr>
      <cdr:spPr>
        <a:xfrm xmlns:a="http://schemas.openxmlformats.org/drawingml/2006/main">
          <a:off x="3743325" y="12525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a:t>
          </a:r>
        </a:p>
      </cdr:txBody>
    </cdr:sp>
  </cdr:relSizeAnchor>
</c:userShapes>
</file>

<file path=xl/drawings/drawing40.xml><?xml version="1.0" encoding="utf-8"?>
<c:userShapes xmlns:c="http://schemas.openxmlformats.org/drawingml/2006/chart">
  <cdr:relSizeAnchor xmlns:cdr="http://schemas.openxmlformats.org/drawingml/2006/chartDrawing">
    <cdr:from>
      <cdr:x>0.52915</cdr:x>
      <cdr:y>0.46261</cdr:y>
    </cdr:from>
    <cdr:to>
      <cdr:x>0.57374</cdr:x>
      <cdr:y>0.64212</cdr:y>
    </cdr:to>
    <cdr:pic>
      <cdr:nvPicPr>
        <cdr:cNvPr id="2" name="chart">
          <a:extLst xmlns:a="http://schemas.openxmlformats.org/drawingml/2006/main">
            <a:ext uri="{FF2B5EF4-FFF2-40B4-BE49-F238E27FC236}">
              <a16:creationId xmlns:a16="http://schemas.microsoft.com/office/drawing/2014/main" id="{00ED96CA-35E6-A2AA-F000-0553790A843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16200000">
          <a:off x="3423616" y="2051561"/>
          <a:ext cx="716420" cy="305798"/>
        </a:xfrm>
        <a:prstGeom xmlns:a="http://schemas.openxmlformats.org/drawingml/2006/main" prst="rect">
          <a:avLst/>
        </a:prstGeom>
      </cdr:spPr>
    </cdr:pic>
  </cdr:relSizeAnchor>
  <cdr:relSizeAnchor xmlns:cdr="http://schemas.openxmlformats.org/drawingml/2006/chartDrawing">
    <cdr:from>
      <cdr:x>0.42516</cdr:x>
      <cdr:y>0.58976</cdr:y>
    </cdr:from>
    <cdr:to>
      <cdr:x>0.47138</cdr:x>
      <cdr:y>0.77472</cdr:y>
    </cdr:to>
    <cdr:pic>
      <cdr:nvPicPr>
        <cdr:cNvPr id="3" name="chart">
          <a:extLst xmlns:a="http://schemas.openxmlformats.org/drawingml/2006/main">
            <a:ext uri="{FF2B5EF4-FFF2-40B4-BE49-F238E27FC236}">
              <a16:creationId xmlns:a16="http://schemas.microsoft.com/office/drawing/2014/main" id="{45773B3D-D83F-C50B-9508-216FDAAE4B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rot="16200000">
          <a:off x="2615502" y="2568922"/>
          <a:ext cx="738171" cy="307732"/>
        </a:xfrm>
        <a:prstGeom xmlns:a="http://schemas.openxmlformats.org/drawingml/2006/main" prst="rect">
          <a:avLst/>
        </a:prstGeom>
      </cdr:spPr>
    </cdr:pic>
  </cdr:relSizeAnchor>
  <cdr:relSizeAnchor xmlns:cdr="http://schemas.openxmlformats.org/drawingml/2006/chartDrawing">
    <cdr:from>
      <cdr:x>0.53964</cdr:x>
      <cdr:y>0.655</cdr:y>
    </cdr:from>
    <cdr:to>
      <cdr:x>0.55555</cdr:x>
      <cdr:y>0.6822</cdr:y>
    </cdr:to>
    <cdr:pic>
      <cdr:nvPicPr>
        <cdr:cNvPr id="4" name="chart">
          <a:extLst xmlns:a="http://schemas.openxmlformats.org/drawingml/2006/main">
            <a:ext uri="{FF2B5EF4-FFF2-40B4-BE49-F238E27FC236}">
              <a16:creationId xmlns:a16="http://schemas.microsoft.com/office/drawing/2014/main" id="{47843F40-EB8E-4014-A53B-D9A3CCD810E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700867" y="2614088"/>
          <a:ext cx="109111" cy="108555"/>
        </a:xfrm>
        <a:prstGeom xmlns:a="http://schemas.openxmlformats.org/drawingml/2006/main" prst="rect">
          <a:avLst/>
        </a:prstGeom>
      </cdr:spPr>
    </cdr:pic>
  </cdr:relSizeAnchor>
  <cdr:relSizeAnchor xmlns:cdr="http://schemas.openxmlformats.org/drawingml/2006/chartDrawing">
    <cdr:from>
      <cdr:x>0.45133</cdr:x>
      <cdr:y>0.53599</cdr:y>
    </cdr:from>
    <cdr:to>
      <cdr:x>0.46725</cdr:x>
      <cdr:y>0.56321</cdr:y>
    </cdr:to>
    <cdr:pic>
      <cdr:nvPicPr>
        <cdr:cNvPr id="5" name="chart">
          <a:extLst xmlns:a="http://schemas.openxmlformats.org/drawingml/2006/main">
            <a:ext uri="{FF2B5EF4-FFF2-40B4-BE49-F238E27FC236}">
              <a16:creationId xmlns:a16="http://schemas.microsoft.com/office/drawing/2014/main" id="{B7A7C648-B2BF-4A7A-DE87-FC3C4671923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3004961" y="2139133"/>
          <a:ext cx="105995" cy="108635"/>
        </a:xfrm>
        <a:prstGeom xmlns:a="http://schemas.openxmlformats.org/drawingml/2006/main" prst="rect">
          <a:avLst/>
        </a:prstGeom>
      </cdr:spPr>
    </cdr:pic>
  </cdr:relSizeAnchor>
  <cdr:relSizeAnchor xmlns:cdr="http://schemas.openxmlformats.org/drawingml/2006/chartDrawing">
    <cdr:from>
      <cdr:x>0.71528</cdr:x>
      <cdr:y>0.17737</cdr:y>
    </cdr:from>
    <cdr:to>
      <cdr:x>0.94306</cdr:x>
      <cdr:y>0.31447</cdr:y>
    </cdr:to>
    <cdr:sp macro="" textlink="">
      <cdr:nvSpPr>
        <cdr:cNvPr id="6" name="TextBox 5"/>
        <cdr:cNvSpPr txBox="1"/>
      </cdr:nvSpPr>
      <cdr:spPr>
        <a:xfrm xmlns:a="http://schemas.openxmlformats.org/drawingml/2006/main">
          <a:off x="4905376" y="776287"/>
          <a:ext cx="15621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solidFill>
                <a:srgbClr val="00B050"/>
              </a:solidFill>
            </a:rPr>
            <a:t>Highest living Coral</a:t>
          </a:r>
        </a:p>
        <a:p xmlns:a="http://schemas.openxmlformats.org/drawingml/2006/main">
          <a:r>
            <a:rPr lang="en-US" sz="1100">
              <a:solidFill>
                <a:srgbClr val="00B050"/>
              </a:solidFill>
            </a:rPr>
            <a:t>Before</a:t>
          </a:r>
          <a:r>
            <a:rPr lang="en-US" sz="1100" baseline="0">
              <a:solidFill>
                <a:srgbClr val="00B050"/>
              </a:solidFill>
            </a:rPr>
            <a:t> 1 April 2007</a:t>
          </a:r>
          <a:endParaRPr lang="en-US" sz="1100">
            <a:solidFill>
              <a:srgbClr val="00B050"/>
            </a:solidFill>
          </a:endParaRPr>
        </a:p>
      </cdr:txBody>
    </cdr:sp>
  </cdr:relSizeAnchor>
  <cdr:relSizeAnchor xmlns:cdr="http://schemas.openxmlformats.org/drawingml/2006/chartDrawing">
    <cdr:from>
      <cdr:x>0.74652</cdr:x>
      <cdr:y>0.69212</cdr:y>
    </cdr:from>
    <cdr:to>
      <cdr:x>0.8949</cdr:x>
      <cdr:y>0.92124</cdr:y>
    </cdr:to>
    <cdr:sp macro="" textlink="">
      <cdr:nvSpPr>
        <cdr:cNvPr id="7" name="TextBox 6"/>
        <cdr:cNvSpPr txBox="1"/>
      </cdr:nvSpPr>
      <cdr:spPr>
        <a:xfrm xmlns:a="http://schemas.openxmlformats.org/drawingml/2006/main">
          <a:off x="4600575" y="27622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Highest living coral</a:t>
          </a:r>
        </a:p>
        <a:p xmlns:a="http://schemas.openxmlformats.org/drawingml/2006/main">
          <a:r>
            <a:rPr lang="en-US" sz="1100"/>
            <a:t>after 20007</a:t>
          </a:r>
        </a:p>
      </cdr:txBody>
    </cdr:sp>
  </cdr:relSizeAnchor>
</c:userShapes>
</file>

<file path=xl/drawings/drawing41.xml><?xml version="1.0" encoding="utf-8"?>
<c:userShapes xmlns:c="http://schemas.openxmlformats.org/drawingml/2006/chart">
  <cdr:relSizeAnchor xmlns:cdr="http://schemas.openxmlformats.org/drawingml/2006/chartDrawing">
    <cdr:from>
      <cdr:x>0.05096</cdr:x>
      <cdr:y>0.17342</cdr:y>
    </cdr:from>
    <cdr:to>
      <cdr:x>0.13831</cdr:x>
      <cdr:y>0.37279</cdr:y>
    </cdr:to>
    <cdr:sp macro="" textlink="">
      <cdr:nvSpPr>
        <cdr:cNvPr id="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0.27662</cdr:x>
      <cdr:y>0.49117</cdr:y>
    </cdr:from>
    <cdr:to>
      <cdr:x>0.63603</cdr:x>
      <cdr:y>0.76532</cdr:y>
    </cdr:to>
    <cdr:sp macro="" textlink="">
      <cdr:nvSpPr>
        <cdr:cNvPr id="3" name="TextBox 2"/>
        <cdr:cNvSpPr txBox="1"/>
      </cdr:nvSpPr>
      <cdr:spPr>
        <a:xfrm xmlns:a="http://schemas.openxmlformats.org/drawingml/2006/main">
          <a:off x="2895600" y="2252663"/>
          <a:ext cx="3762375" cy="1257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a:t>
          </a:r>
          <a:r>
            <a:rPr lang="en-US" sz="1100" baseline="0"/>
            <a:t> this was at HLS for about 100 yrs based on it being</a:t>
          </a:r>
        </a:p>
        <a:p xmlns:a="http://schemas.openxmlformats.org/drawingml/2006/main">
          <a:r>
            <a:rPr lang="en-US" sz="1100" baseline="0"/>
            <a:t>1.0 m wide and is the base for later upgrowth.  Growth on</a:t>
          </a:r>
        </a:p>
        <a:p xmlns:a="http://schemas.openxmlformats.org/drawingml/2006/main">
          <a:r>
            <a:rPr lang="en-US" sz="1100" baseline="0"/>
            <a:t>this surface began only after about 1925, which is impossible</a:t>
          </a:r>
        </a:p>
        <a:p xmlns:a="http://schemas.openxmlformats.org/drawingml/2006/main">
          <a:r>
            <a:rPr lang="en-US" sz="1100" baseline="0"/>
            <a:t>if it were under the HLS.</a:t>
          </a:r>
        </a:p>
        <a:p xmlns:a="http://schemas.openxmlformats.org/drawingml/2006/main">
          <a:r>
            <a:rPr lang="en-US" sz="1100" baseline="0"/>
            <a:t>We could not cut deep enough to sample this level and slab</a:t>
          </a:r>
        </a:p>
        <a:p xmlns:a="http://schemas.openxmlformats.org/drawingml/2006/main">
          <a:r>
            <a:rPr lang="en-US" sz="1100" baseline="0"/>
            <a:t>broke at unconformity between underlying coral surface and</a:t>
          </a:r>
        </a:p>
        <a:p xmlns:a="http://schemas.openxmlformats.org/drawingml/2006/main">
          <a:r>
            <a:rPr lang="en-US" sz="1100" baseline="0"/>
            <a:t>growth of younger coral on top.</a:t>
          </a:r>
          <a:endParaRPr lang="en-US" sz="1100"/>
        </a:p>
      </cdr:txBody>
    </cdr:sp>
  </cdr:relSizeAnchor>
  <cdr:relSizeAnchor xmlns:cdr="http://schemas.openxmlformats.org/drawingml/2006/chartDrawing">
    <cdr:from>
      <cdr:x>0.71611</cdr:x>
      <cdr:y>0.25234</cdr:y>
    </cdr:from>
    <cdr:to>
      <cdr:x>0.91811</cdr:x>
      <cdr:y>0.45171</cdr:y>
    </cdr:to>
    <cdr:sp macro="" textlink="">
      <cdr:nvSpPr>
        <cdr:cNvPr id="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0.19836</cdr:x>
      <cdr:y>0.65109</cdr:y>
    </cdr:from>
    <cdr:to>
      <cdr:x>0.20928</cdr:x>
      <cdr:y>0.67601</cdr:y>
    </cdr:to>
    <cdr:sp macro="" textlink="">
      <cdr:nvSpPr>
        <cdr:cNvPr id="5" name="Oval 4"/>
        <cdr:cNvSpPr/>
      </cdr:nvSpPr>
      <cdr:spPr>
        <a:xfrm xmlns:a="http://schemas.openxmlformats.org/drawingml/2006/main">
          <a:off x="2076451" y="2986088"/>
          <a:ext cx="114300" cy="114300"/>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0.11192</cdr:x>
      <cdr:y>0.63448</cdr:y>
    </cdr:from>
    <cdr:to>
      <cdr:x>0.19927</cdr:x>
      <cdr:y>0.70717</cdr:y>
    </cdr:to>
    <cdr:sp macro="" textlink="">
      <cdr:nvSpPr>
        <cdr:cNvPr id="6" name="TextBox 5"/>
        <cdr:cNvSpPr txBox="1"/>
      </cdr:nvSpPr>
      <cdr:spPr>
        <a:xfrm xmlns:a="http://schemas.openxmlformats.org/drawingml/2006/main">
          <a:off x="1171576" y="2909888"/>
          <a:ext cx="914400"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1795 ±1.5 CE</a:t>
          </a:r>
        </a:p>
      </cdr:txBody>
    </cdr:sp>
  </cdr:relSizeAnchor>
  <cdr:relSizeAnchor xmlns:cdr="http://schemas.openxmlformats.org/drawingml/2006/chartDrawing">
    <cdr:from>
      <cdr:x>0.05096</cdr:x>
      <cdr:y>0.17342</cdr:y>
    </cdr:from>
    <cdr:to>
      <cdr:x>0.13831</cdr:x>
      <cdr:y>0.37279</cdr:y>
    </cdr:to>
    <cdr:sp macro="" textlink="">
      <cdr:nvSpPr>
        <cdr:cNvPr id="1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0.22207</cdr:x>
      <cdr:y>0.41433</cdr:y>
    </cdr:from>
    <cdr:to>
      <cdr:x>0.58148</cdr:x>
      <cdr:y>0.68848</cdr:y>
    </cdr:to>
    <cdr:sp macro="" textlink="">
      <cdr:nvSpPr>
        <cdr:cNvPr id="13" name="TextBox 2"/>
        <cdr:cNvSpPr txBox="1"/>
      </cdr:nvSpPr>
      <cdr:spPr>
        <a:xfrm xmlns:a="http://schemas.openxmlformats.org/drawingml/2006/main">
          <a:off x="1745089" y="1900222"/>
          <a:ext cx="2824289" cy="12573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a:t>
          </a:r>
          <a:r>
            <a:rPr lang="en-US" sz="1100" baseline="0"/>
            <a:t> this was at HLS for about 100 yrs based on it being</a:t>
          </a:r>
        </a:p>
        <a:p xmlns:a="http://schemas.openxmlformats.org/drawingml/2006/main">
          <a:r>
            <a:rPr lang="en-US" sz="1100" baseline="0"/>
            <a:t>1.0 m wide and is the base for later upgrowth.  Growth on</a:t>
          </a:r>
        </a:p>
        <a:p xmlns:a="http://schemas.openxmlformats.org/drawingml/2006/main">
          <a:r>
            <a:rPr lang="en-US" sz="1100" baseline="0"/>
            <a:t>this surface began only after about 1925, which is impossible</a:t>
          </a:r>
        </a:p>
        <a:p xmlns:a="http://schemas.openxmlformats.org/drawingml/2006/main">
          <a:r>
            <a:rPr lang="en-US" sz="1100" baseline="0"/>
            <a:t>if it were under the HLS.</a:t>
          </a:r>
        </a:p>
        <a:p xmlns:a="http://schemas.openxmlformats.org/drawingml/2006/main">
          <a:r>
            <a:rPr lang="en-US" sz="1100" baseline="0"/>
            <a:t>We could not cut deep enough to sample this level and slab</a:t>
          </a:r>
        </a:p>
        <a:p xmlns:a="http://schemas.openxmlformats.org/drawingml/2006/main">
          <a:r>
            <a:rPr lang="en-US" sz="1100" baseline="0"/>
            <a:t>broke at unconformity between underlying coral surface and</a:t>
          </a:r>
        </a:p>
        <a:p xmlns:a="http://schemas.openxmlformats.org/drawingml/2006/main">
          <a:r>
            <a:rPr lang="en-US" sz="1100" baseline="0"/>
            <a:t>growth of younger coral on top.</a:t>
          </a:r>
          <a:endParaRPr lang="en-US" sz="1100"/>
        </a:p>
      </cdr:txBody>
    </cdr:sp>
  </cdr:relSizeAnchor>
  <cdr:relSizeAnchor xmlns:cdr="http://schemas.openxmlformats.org/drawingml/2006/chartDrawing">
    <cdr:from>
      <cdr:x>0.71611</cdr:x>
      <cdr:y>0.25234</cdr:y>
    </cdr:from>
    <cdr:to>
      <cdr:x>0.91811</cdr:x>
      <cdr:y>0.45171</cdr:y>
    </cdr:to>
    <cdr:sp macro="" textlink="">
      <cdr:nvSpPr>
        <cdr:cNvPr id="1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0.19836</cdr:x>
      <cdr:y>0.65109</cdr:y>
    </cdr:from>
    <cdr:to>
      <cdr:x>0.20928</cdr:x>
      <cdr:y>0.67601</cdr:y>
    </cdr:to>
    <cdr:sp macro="" textlink="">
      <cdr:nvSpPr>
        <cdr:cNvPr id="15" name="Oval 4"/>
        <cdr:cNvSpPr/>
      </cdr:nvSpPr>
      <cdr:spPr>
        <a:xfrm xmlns:a="http://schemas.openxmlformats.org/drawingml/2006/main">
          <a:off x="2076451" y="2986088"/>
          <a:ext cx="114300" cy="114300"/>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0.22061</cdr:x>
      <cdr:y>0.41329</cdr:y>
    </cdr:from>
    <cdr:to>
      <cdr:x>0.45172</cdr:x>
      <cdr:y>0.85081</cdr:y>
    </cdr:to>
    <cdr:sp macro="" textlink="">
      <cdr:nvSpPr>
        <cdr:cNvPr id="8" name="Block Arc 7"/>
        <cdr:cNvSpPr/>
      </cdr:nvSpPr>
      <cdr:spPr>
        <a:xfrm xmlns:a="http://schemas.openxmlformats.org/drawingml/2006/main">
          <a:off x="1733549" y="1895475"/>
          <a:ext cx="1816100" cy="2006600"/>
        </a:xfrm>
        <a:prstGeom xmlns:a="http://schemas.openxmlformats.org/drawingml/2006/main" prst="blockArc">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0.44444</cdr:x>
      <cdr:y>0.40775</cdr:y>
    </cdr:from>
    <cdr:to>
      <cdr:x>0.67556</cdr:x>
      <cdr:y>0.87227</cdr:y>
    </cdr:to>
    <cdr:sp macro="" textlink="">
      <cdr:nvSpPr>
        <cdr:cNvPr id="17" name="Block Arc 16"/>
        <cdr:cNvSpPr/>
      </cdr:nvSpPr>
      <cdr:spPr>
        <a:xfrm xmlns:a="http://schemas.openxmlformats.org/drawingml/2006/main">
          <a:off x="3492500" y="1870074"/>
          <a:ext cx="1816100" cy="2130425"/>
        </a:xfrm>
        <a:prstGeom xmlns:a="http://schemas.openxmlformats.org/drawingml/2006/main" prst="blockArc">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42.xml><?xml version="1.0" encoding="utf-8"?>
<c:userShapes xmlns:c="http://schemas.openxmlformats.org/drawingml/2006/chart">
  <cdr:relSizeAnchor xmlns:cdr="http://schemas.openxmlformats.org/drawingml/2006/chartDrawing">
    <cdr:from>
      <cdr:x>0.86899</cdr:x>
      <cdr:y>0.40391</cdr:y>
    </cdr:from>
    <cdr:to>
      <cdr:x>0.93053</cdr:x>
      <cdr:y>0.49392</cdr:y>
    </cdr:to>
    <cdr:sp macro="" textlink="">
      <cdr:nvSpPr>
        <cdr:cNvPr id="2" name="TextBox 1"/>
        <cdr:cNvSpPr txBox="1"/>
      </cdr:nvSpPr>
      <cdr:spPr>
        <a:xfrm xmlns:a="http://schemas.openxmlformats.org/drawingml/2006/main">
          <a:off x="15779226" y="4207652"/>
          <a:ext cx="1117419" cy="93770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3200"/>
        </a:p>
      </cdr:txBody>
    </cdr:sp>
  </cdr:relSizeAnchor>
  <cdr:relSizeAnchor xmlns:cdr="http://schemas.openxmlformats.org/drawingml/2006/chartDrawing">
    <cdr:from>
      <cdr:x>0.76953</cdr:x>
      <cdr:y>0.38843</cdr:y>
    </cdr:from>
    <cdr:to>
      <cdr:x>0.79581</cdr:x>
      <cdr:y>0.68933</cdr:y>
    </cdr:to>
    <cdr:sp macro="" textlink="">
      <cdr:nvSpPr>
        <cdr:cNvPr id="3" name="TextBox 2"/>
        <cdr:cNvSpPr txBox="1"/>
      </cdr:nvSpPr>
      <cdr:spPr>
        <a:xfrm xmlns:a="http://schemas.openxmlformats.org/drawingml/2006/main" rot="16200000">
          <a:off x="12644479" y="5375103"/>
          <a:ext cx="3134555" cy="4772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0.25351</cdr:x>
      <cdr:y>0.47481</cdr:y>
    </cdr:from>
    <cdr:to>
      <cdr:x>0.27772</cdr:x>
      <cdr:y>0.75146</cdr:y>
    </cdr:to>
    <cdr:sp macro="" textlink="">
      <cdr:nvSpPr>
        <cdr:cNvPr id="4" name="TextBox 1"/>
        <cdr:cNvSpPr txBox="1"/>
      </cdr:nvSpPr>
      <cdr:spPr>
        <a:xfrm xmlns:a="http://schemas.openxmlformats.org/drawingml/2006/main" rot="16200000">
          <a:off x="3382109" y="6167438"/>
          <a:ext cx="2881923" cy="43961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000"/>
        </a:p>
      </cdr:txBody>
    </cdr:sp>
  </cdr:relSizeAnchor>
  <cdr:relSizeAnchor xmlns:cdr="http://schemas.openxmlformats.org/drawingml/2006/chartDrawing">
    <cdr:from>
      <cdr:x>0.64222</cdr:x>
      <cdr:y>0.37156</cdr:y>
    </cdr:from>
    <cdr:to>
      <cdr:x>0.67181</cdr:x>
      <cdr:y>0.68473</cdr:y>
    </cdr:to>
    <cdr:sp macro="" textlink="">
      <cdr:nvSpPr>
        <cdr:cNvPr id="5" name="TextBox 4"/>
        <cdr:cNvSpPr txBox="1"/>
      </cdr:nvSpPr>
      <cdr:spPr>
        <a:xfrm xmlns:a="http://schemas.openxmlformats.org/drawingml/2006/main" rot="16200000">
          <a:off x="10298974" y="5233222"/>
          <a:ext cx="3262426" cy="5373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0.46871</cdr:x>
      <cdr:y>0.37883</cdr:y>
    </cdr:from>
    <cdr:to>
      <cdr:x>0.49494</cdr:x>
      <cdr:y>0.71451</cdr:y>
    </cdr:to>
    <cdr:sp macro="" textlink="">
      <cdr:nvSpPr>
        <cdr:cNvPr id="6" name="TextBox 1"/>
        <cdr:cNvSpPr txBox="1"/>
      </cdr:nvSpPr>
      <cdr:spPr>
        <a:xfrm xmlns:a="http://schemas.openxmlformats.org/drawingml/2006/main" rot="16200000">
          <a:off x="7000656" y="5456688"/>
          <a:ext cx="3496852" cy="47625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2400"/>
        </a:p>
      </cdr:txBody>
    </cdr:sp>
  </cdr:relSizeAnchor>
  <cdr:relSizeAnchor xmlns:cdr="http://schemas.openxmlformats.org/drawingml/2006/chartDrawing">
    <cdr:from>
      <cdr:x>0.01679</cdr:x>
      <cdr:y>0.65768</cdr:y>
    </cdr:from>
    <cdr:to>
      <cdr:x>0.06453</cdr:x>
      <cdr:y>0.84993</cdr:y>
    </cdr:to>
    <cdr:sp macro="" textlink="">
      <cdr:nvSpPr>
        <cdr:cNvPr id="8" name="TextBox 7"/>
        <cdr:cNvSpPr txBox="1"/>
      </cdr:nvSpPr>
      <cdr:spPr>
        <a:xfrm xmlns:a="http://schemas.openxmlformats.org/drawingml/2006/main" rot="16200000">
          <a:off x="-263035" y="7419120"/>
          <a:ext cx="2002691" cy="8670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p>
      </cdr:txBody>
    </cdr:sp>
  </cdr:relSizeAnchor>
</c:userShapes>
</file>

<file path=xl/drawings/drawing43.xml><?xml version="1.0" encoding="utf-8"?>
<c:userShapes xmlns:c="http://schemas.openxmlformats.org/drawingml/2006/chart">
  <cdr:relSizeAnchor xmlns:cdr="http://schemas.openxmlformats.org/drawingml/2006/chartDrawing">
    <cdr:from>
      <cdr:x>0.62065</cdr:x>
      <cdr:y>0.2471</cdr:y>
    </cdr:from>
    <cdr:to>
      <cdr:x>0.64576</cdr:x>
      <cdr:y>0.46927</cdr:y>
    </cdr:to>
    <cdr:sp macro="" textlink="">
      <cdr:nvSpPr>
        <cdr:cNvPr id="9" name="TextBox 8"/>
        <cdr:cNvSpPr txBox="1"/>
      </cdr:nvSpPr>
      <cdr:spPr>
        <a:xfrm xmlns:a="http://schemas.openxmlformats.org/drawingml/2006/main" rot="16200000">
          <a:off x="10509832" y="3372796"/>
          <a:ext cx="2234977" cy="4610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a:t> </a:t>
          </a:r>
          <a:endParaRPr lang="en-US" sz="2800"/>
        </a:p>
      </cdr:txBody>
    </cdr:sp>
  </cdr:relSizeAnchor>
  <cdr:relSizeAnchor xmlns:cdr="http://schemas.openxmlformats.org/drawingml/2006/chartDrawing">
    <cdr:from>
      <cdr:x>0.40149</cdr:x>
      <cdr:y>0.29358</cdr:y>
    </cdr:from>
    <cdr:to>
      <cdr:x>0.45129</cdr:x>
      <cdr:y>0.38448</cdr:y>
    </cdr:to>
    <cdr:sp macro="" textlink="">
      <cdr:nvSpPr>
        <cdr:cNvPr id="10" name="TextBox 9"/>
        <cdr:cNvSpPr txBox="1"/>
      </cdr:nvSpPr>
      <cdr:spPr>
        <a:xfrm xmlns:a="http://schemas.openxmlformats.org/drawingml/2006/main">
          <a:off x="7372423" y="295341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0.22984</cdr:x>
      <cdr:y>0.35384</cdr:y>
    </cdr:from>
    <cdr:to>
      <cdr:x>0.23233</cdr:x>
      <cdr:y>0.36072</cdr:y>
    </cdr:to>
    <cdr:sp macro="" textlink="">
      <cdr:nvSpPr>
        <cdr:cNvPr id="11" name="TextBox 10"/>
        <cdr:cNvSpPr txBox="1"/>
      </cdr:nvSpPr>
      <cdr:spPr>
        <a:xfrm xmlns:a="http://schemas.openxmlformats.org/drawingml/2006/main">
          <a:off x="4220515" y="3559553"/>
          <a:ext cx="45719" cy="692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ENSO</a:t>
          </a:r>
          <a:r>
            <a:rPr lang="en-US" sz="1100" baseline="0"/>
            <a:t> Sea Level Event</a:t>
          </a:r>
          <a:endParaRPr lang="en-US" sz="1100"/>
        </a:p>
      </cdr:txBody>
    </cdr:sp>
  </cdr:relSizeAnchor>
  <cdr:relSizeAnchor xmlns:cdr="http://schemas.openxmlformats.org/drawingml/2006/chartDrawing">
    <cdr:from>
      <cdr:x>0.02519</cdr:x>
      <cdr:y>0.56903</cdr:y>
    </cdr:from>
    <cdr:to>
      <cdr:x>0.07498</cdr:x>
      <cdr:y>0.69125</cdr:y>
    </cdr:to>
    <cdr:sp macro="" textlink="">
      <cdr:nvSpPr>
        <cdr:cNvPr id="12" name="TextBox 11"/>
        <cdr:cNvSpPr txBox="1"/>
      </cdr:nvSpPr>
      <cdr:spPr>
        <a:xfrm xmlns:a="http://schemas.openxmlformats.org/drawingml/2006/main">
          <a:off x="462469" y="5724325"/>
          <a:ext cx="914400" cy="12295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a:p>
      </cdr:txBody>
    </cdr:sp>
  </cdr:relSizeAnchor>
  <cdr:relSizeAnchor xmlns:cdr="http://schemas.openxmlformats.org/drawingml/2006/chartDrawing">
    <cdr:from>
      <cdr:x>0.40715</cdr:x>
      <cdr:y>0.20751</cdr:y>
    </cdr:from>
    <cdr:to>
      <cdr:x>0.43356</cdr:x>
      <cdr:y>0.44473</cdr:y>
    </cdr:to>
    <cdr:sp macro="" textlink="">
      <cdr:nvSpPr>
        <cdr:cNvPr id="13" name="TextBox 12"/>
        <cdr:cNvSpPr txBox="1"/>
      </cdr:nvSpPr>
      <cdr:spPr>
        <a:xfrm xmlns:a="http://schemas.openxmlformats.org/drawingml/2006/main" rot="16200000">
          <a:off x="6525564" y="3038275"/>
          <a:ext cx="2386446" cy="4849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800"/>
        </a:p>
      </cdr:txBody>
    </cdr:sp>
  </cdr:relSizeAnchor>
</c:userShapes>
</file>

<file path=xl/drawings/drawing44.xml><?xml version="1.0" encoding="utf-8"?>
<xdr:wsDr xmlns:xdr="http://schemas.openxmlformats.org/drawingml/2006/spreadsheetDrawing" xmlns:a="http://schemas.openxmlformats.org/drawingml/2006/main">
  <xdr:twoCellAnchor>
    <xdr:from>
      <xdr:col>3</xdr:col>
      <xdr:colOff>381000</xdr:colOff>
      <xdr:row>4</xdr:row>
      <xdr:rowOff>171450</xdr:rowOff>
    </xdr:from>
    <xdr:to>
      <xdr:col>13</xdr:col>
      <xdr:colOff>533400</xdr:colOff>
      <xdr:row>19</xdr:row>
      <xdr:rowOff>57150</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533400</xdr:colOff>
      <xdr:row>45</xdr:row>
      <xdr:rowOff>57150</xdr:rowOff>
    </xdr:from>
    <xdr:to>
      <xdr:col>18</xdr:col>
      <xdr:colOff>40532</xdr:colOff>
      <xdr:row>69</xdr:row>
      <xdr:rowOff>81932</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533400" y="8629650"/>
          <a:ext cx="10479932" cy="4596782"/>
        </a:xfrm>
        <a:prstGeom prst="rect">
          <a:avLst/>
        </a:prstGeom>
      </xdr:spPr>
    </xdr:pic>
    <xdr:clientData/>
  </xdr:twoCellAnchor>
  <xdr:twoCellAnchor>
    <xdr:from>
      <xdr:col>0</xdr:col>
      <xdr:colOff>180975</xdr:colOff>
      <xdr:row>92</xdr:row>
      <xdr:rowOff>152400</xdr:rowOff>
    </xdr:from>
    <xdr:to>
      <xdr:col>23</xdr:col>
      <xdr:colOff>133350</xdr:colOff>
      <xdr:row>116</xdr:row>
      <xdr:rowOff>166688</xdr:rowOff>
    </xdr:to>
    <xdr:graphicFrame macro="">
      <xdr:nvGraphicFramePr>
        <xdr:cNvPr id="9" name="Chart 8">
          <a:extLst>
            <a:ext uri="{FF2B5EF4-FFF2-40B4-BE49-F238E27FC236}">
              <a16:creationId xmlns:a16="http://schemas.microsoft.com/office/drawing/2014/main" id="{00000000-0008-0000-1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0.05096</cdr:x>
      <cdr:y>0.17342</cdr:y>
    </cdr:from>
    <cdr:to>
      <cdr:x>0.13831</cdr:x>
      <cdr:y>0.37279</cdr:y>
    </cdr:to>
    <cdr:sp macro="" textlink="">
      <cdr:nvSpPr>
        <cdr:cNvPr id="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0.27662</cdr:x>
      <cdr:y>0.49117</cdr:y>
    </cdr:from>
    <cdr:to>
      <cdr:x>0.63603</cdr:x>
      <cdr:y>0.76532</cdr:y>
    </cdr:to>
    <cdr:sp macro="" textlink="">
      <cdr:nvSpPr>
        <cdr:cNvPr id="3" name="TextBox 2"/>
        <cdr:cNvSpPr txBox="1"/>
      </cdr:nvSpPr>
      <cdr:spPr>
        <a:xfrm xmlns:a="http://schemas.openxmlformats.org/drawingml/2006/main">
          <a:off x="2895600" y="2252663"/>
          <a:ext cx="3762375" cy="1257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a:t>
          </a:r>
          <a:r>
            <a:rPr lang="en-US" sz="1100" baseline="0"/>
            <a:t> this was at HLS for about 100 yrs based on it being</a:t>
          </a:r>
        </a:p>
        <a:p xmlns:a="http://schemas.openxmlformats.org/drawingml/2006/main">
          <a:r>
            <a:rPr lang="en-US" sz="1100" baseline="0"/>
            <a:t>1.0 m wide and is the base for later upgrowth.  Growth on</a:t>
          </a:r>
        </a:p>
        <a:p xmlns:a="http://schemas.openxmlformats.org/drawingml/2006/main">
          <a:r>
            <a:rPr lang="en-US" sz="1100" baseline="0"/>
            <a:t>this surface began only after about 1925, which is impossible</a:t>
          </a:r>
        </a:p>
        <a:p xmlns:a="http://schemas.openxmlformats.org/drawingml/2006/main">
          <a:r>
            <a:rPr lang="en-US" sz="1100" baseline="0"/>
            <a:t>if it were under the HLS.</a:t>
          </a:r>
        </a:p>
        <a:p xmlns:a="http://schemas.openxmlformats.org/drawingml/2006/main">
          <a:r>
            <a:rPr lang="en-US" sz="1100" baseline="0"/>
            <a:t>We could not cut deep enough to sample this level and slab</a:t>
          </a:r>
        </a:p>
        <a:p xmlns:a="http://schemas.openxmlformats.org/drawingml/2006/main">
          <a:r>
            <a:rPr lang="en-US" sz="1100" baseline="0"/>
            <a:t>broke at unconformity between underlying coral surface and</a:t>
          </a:r>
        </a:p>
        <a:p xmlns:a="http://schemas.openxmlformats.org/drawingml/2006/main">
          <a:r>
            <a:rPr lang="en-US" sz="1100" baseline="0"/>
            <a:t>growth of younger coral on top.</a:t>
          </a:r>
          <a:endParaRPr lang="en-US" sz="1100"/>
        </a:p>
      </cdr:txBody>
    </cdr:sp>
  </cdr:relSizeAnchor>
  <cdr:relSizeAnchor xmlns:cdr="http://schemas.openxmlformats.org/drawingml/2006/chartDrawing">
    <cdr:from>
      <cdr:x>0.71611</cdr:x>
      <cdr:y>0.25234</cdr:y>
    </cdr:from>
    <cdr:to>
      <cdr:x>0.91811</cdr:x>
      <cdr:y>0.45171</cdr:y>
    </cdr:to>
    <cdr:sp macro="" textlink="">
      <cdr:nvSpPr>
        <cdr:cNvPr id="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0.19836</cdr:x>
      <cdr:y>0.65109</cdr:y>
    </cdr:from>
    <cdr:to>
      <cdr:x>0.20928</cdr:x>
      <cdr:y>0.67601</cdr:y>
    </cdr:to>
    <cdr:sp macro="" textlink="">
      <cdr:nvSpPr>
        <cdr:cNvPr id="5" name="Oval 4"/>
        <cdr:cNvSpPr/>
      </cdr:nvSpPr>
      <cdr:spPr>
        <a:xfrm xmlns:a="http://schemas.openxmlformats.org/drawingml/2006/main">
          <a:off x="2076451" y="2986088"/>
          <a:ext cx="114300" cy="114300"/>
        </a:xfrm>
        <a:prstGeom xmlns:a="http://schemas.openxmlformats.org/drawingml/2006/main" prst="ellipse">
          <a:avLst/>
        </a:prstGeom>
      </cdr:spPr>
      <cdr:style>
        <a:lnRef xmlns:a="http://schemas.openxmlformats.org/drawingml/2006/main" idx="2">
          <a:schemeClr val="accent2">
            <a:shade val="50000"/>
          </a:schemeClr>
        </a:lnRef>
        <a:fillRef xmlns:a="http://schemas.openxmlformats.org/drawingml/2006/main" idx="1">
          <a:schemeClr val="accent2"/>
        </a:fillRef>
        <a:effectRef xmlns:a="http://schemas.openxmlformats.org/drawingml/2006/main" idx="0">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0.11192</cdr:x>
      <cdr:y>0.63448</cdr:y>
    </cdr:from>
    <cdr:to>
      <cdr:x>0.19927</cdr:x>
      <cdr:y>0.70717</cdr:y>
    </cdr:to>
    <cdr:sp macro="" textlink="">
      <cdr:nvSpPr>
        <cdr:cNvPr id="6" name="TextBox 5"/>
        <cdr:cNvSpPr txBox="1"/>
      </cdr:nvSpPr>
      <cdr:spPr>
        <a:xfrm xmlns:a="http://schemas.openxmlformats.org/drawingml/2006/main">
          <a:off x="1171576" y="2909888"/>
          <a:ext cx="914400"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1795 ±1.5 CE</a:t>
          </a:r>
        </a:p>
      </cdr:txBody>
    </cdr:sp>
  </cdr:relSizeAnchor>
  <cdr:relSizeAnchor xmlns:cdr="http://schemas.openxmlformats.org/drawingml/2006/chartDrawing">
    <cdr:from>
      <cdr:x>0.05096</cdr:x>
      <cdr:y>0.17342</cdr:y>
    </cdr:from>
    <cdr:to>
      <cdr:x>0.13831</cdr:x>
      <cdr:y>0.37279</cdr:y>
    </cdr:to>
    <cdr:sp macro="" textlink="">
      <cdr:nvSpPr>
        <cdr:cNvPr id="12" name="TextBox 1"/>
        <cdr:cNvSpPr txBox="1"/>
      </cdr:nvSpPr>
      <cdr:spPr>
        <a:xfrm xmlns:a="http://schemas.openxmlformats.org/drawingml/2006/main">
          <a:off x="533401" y="7953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Assumed level for</a:t>
          </a:r>
        </a:p>
        <a:p xmlns:a="http://schemas.openxmlformats.org/drawingml/2006/main">
          <a:r>
            <a:rPr lang="en-US" sz="1100"/>
            <a:t>a few decades prior to</a:t>
          </a:r>
        </a:p>
        <a:p xmlns:a="http://schemas.openxmlformats.org/drawingml/2006/main">
          <a:r>
            <a:rPr lang="en-US" sz="1100"/>
            <a:t>1795 abrupt</a:t>
          </a:r>
        </a:p>
        <a:p xmlns:a="http://schemas.openxmlformats.org/drawingml/2006/main">
          <a:r>
            <a:rPr lang="en-US" sz="1100"/>
            <a:t>uplift. This</a:t>
          </a:r>
          <a:r>
            <a:rPr lang="en-US" sz="1100" baseline="0"/>
            <a:t> central </a:t>
          </a:r>
        </a:p>
        <a:p xmlns:a="http://schemas.openxmlformats.org/drawingml/2006/main">
          <a:r>
            <a:rPr lang="en-US" sz="1100" baseline="0"/>
            <a:t>mound is considerably</a:t>
          </a:r>
        </a:p>
        <a:p xmlns:a="http://schemas.openxmlformats.org/drawingml/2006/main">
          <a:r>
            <a:rPr lang="en-US" sz="1100" baseline="0"/>
            <a:t>eroded</a:t>
          </a:r>
          <a:endParaRPr lang="en-US" sz="1100"/>
        </a:p>
      </cdr:txBody>
    </cdr:sp>
  </cdr:relSizeAnchor>
  <cdr:relSizeAnchor xmlns:cdr="http://schemas.openxmlformats.org/drawingml/2006/chartDrawing">
    <cdr:from>
      <cdr:x>0.27662</cdr:x>
      <cdr:y>0.49117</cdr:y>
    </cdr:from>
    <cdr:to>
      <cdr:x>0.63603</cdr:x>
      <cdr:y>0.76532</cdr:y>
    </cdr:to>
    <cdr:sp macro="" textlink="">
      <cdr:nvSpPr>
        <cdr:cNvPr id="13" name="TextBox 2"/>
        <cdr:cNvSpPr txBox="1"/>
      </cdr:nvSpPr>
      <cdr:spPr>
        <a:xfrm xmlns:a="http://schemas.openxmlformats.org/drawingml/2006/main">
          <a:off x="2895600" y="2252663"/>
          <a:ext cx="3762375" cy="1257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Assume</a:t>
          </a:r>
          <a:r>
            <a:rPr lang="en-US" sz="1100" baseline="0"/>
            <a:t> this was at HLS for about 100 yrs based on it being</a:t>
          </a:r>
        </a:p>
        <a:p xmlns:a="http://schemas.openxmlformats.org/drawingml/2006/main">
          <a:r>
            <a:rPr lang="en-US" sz="1100" baseline="0"/>
            <a:t>1.0 m wide and is the base for later upgrowth.  Growth on</a:t>
          </a:r>
        </a:p>
        <a:p xmlns:a="http://schemas.openxmlformats.org/drawingml/2006/main">
          <a:r>
            <a:rPr lang="en-US" sz="1100" baseline="0"/>
            <a:t>this surface began only after about 1925, which is impossible</a:t>
          </a:r>
        </a:p>
        <a:p xmlns:a="http://schemas.openxmlformats.org/drawingml/2006/main">
          <a:r>
            <a:rPr lang="en-US" sz="1100" baseline="0"/>
            <a:t>if it were under the HLS.</a:t>
          </a:r>
        </a:p>
        <a:p xmlns:a="http://schemas.openxmlformats.org/drawingml/2006/main">
          <a:r>
            <a:rPr lang="en-US" sz="1100" baseline="0"/>
            <a:t>We could not cut deep enough to sample this level and slab</a:t>
          </a:r>
        </a:p>
        <a:p xmlns:a="http://schemas.openxmlformats.org/drawingml/2006/main">
          <a:r>
            <a:rPr lang="en-US" sz="1100" baseline="0"/>
            <a:t>broke at unconformity between underlying coral surface and</a:t>
          </a:r>
        </a:p>
        <a:p xmlns:a="http://schemas.openxmlformats.org/drawingml/2006/main">
          <a:r>
            <a:rPr lang="en-US" sz="1100" baseline="0"/>
            <a:t>growth of younger coral on top.</a:t>
          </a:r>
          <a:endParaRPr lang="en-US" sz="1100"/>
        </a:p>
      </cdr:txBody>
    </cdr:sp>
  </cdr:relSizeAnchor>
  <cdr:relSizeAnchor xmlns:cdr="http://schemas.openxmlformats.org/drawingml/2006/chartDrawing">
    <cdr:from>
      <cdr:x>0.71611</cdr:x>
      <cdr:y>0.25234</cdr:y>
    </cdr:from>
    <cdr:to>
      <cdr:x>0.91811</cdr:x>
      <cdr:y>0.45171</cdr:y>
    </cdr:to>
    <cdr:sp macro="" textlink="">
      <cdr:nvSpPr>
        <cdr:cNvPr id="14" name="TextBox 3"/>
        <cdr:cNvSpPr txBox="1"/>
      </cdr:nvSpPr>
      <cdr:spPr>
        <a:xfrm xmlns:a="http://schemas.openxmlformats.org/drawingml/2006/main">
          <a:off x="7496176" y="1157288"/>
          <a:ext cx="211455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Discrepancy</a:t>
          </a:r>
          <a:r>
            <a:rPr lang="en-US" sz="1100" baseline="0"/>
            <a:t> here could be</a:t>
          </a:r>
        </a:p>
        <a:p xmlns:a="http://schemas.openxmlformats.org/drawingml/2006/main">
          <a:r>
            <a:rPr lang="en-US" sz="1100" baseline="0"/>
            <a:t>due to lag in upgrowth of</a:t>
          </a:r>
        </a:p>
        <a:p xmlns:a="http://schemas.openxmlformats.org/drawingml/2006/main">
          <a:r>
            <a:rPr lang="en-US" sz="1100" baseline="0"/>
            <a:t>one area or error in age estimates</a:t>
          </a:r>
        </a:p>
        <a:p xmlns:a="http://schemas.openxmlformats.org/drawingml/2006/main">
          <a:r>
            <a:rPr lang="en-US" sz="1100" baseline="0"/>
            <a:t>Light orange is 230Th</a:t>
          </a:r>
        </a:p>
        <a:p xmlns:a="http://schemas.openxmlformats.org/drawingml/2006/main">
          <a:r>
            <a:rPr lang="en-US" sz="1100" baseline="0"/>
            <a:t>Dark Orange is band counted</a:t>
          </a:r>
          <a:endParaRPr lang="en-US" sz="1100"/>
        </a:p>
      </cdr:txBody>
    </cdr:sp>
  </cdr:relSizeAnchor>
  <cdr:relSizeAnchor xmlns:cdr="http://schemas.openxmlformats.org/drawingml/2006/chartDrawing">
    <cdr:from>
      <cdr:x>0.11192</cdr:x>
      <cdr:y>0.63448</cdr:y>
    </cdr:from>
    <cdr:to>
      <cdr:x>0.19927</cdr:x>
      <cdr:y>0.70717</cdr:y>
    </cdr:to>
    <cdr:sp macro="" textlink="">
      <cdr:nvSpPr>
        <cdr:cNvPr id="16" name="TextBox 5"/>
        <cdr:cNvSpPr txBox="1"/>
      </cdr:nvSpPr>
      <cdr:spPr>
        <a:xfrm xmlns:a="http://schemas.openxmlformats.org/drawingml/2006/main">
          <a:off x="1171576" y="2909888"/>
          <a:ext cx="914400"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1795 ±1.5 CE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F-Docs\Documents\Solomonspaper\Solomonspaper\Figures\12SEG\12SEG_AGrap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F-Docs\Documents\Solomonspaper\Solomonspaper\Figures\12PatuDh\12PatDhGraph.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F-Docs\Documents\Solomonspaper\Solomonspaper\Figures\13KolomaliNorth\2013KolomaliPoritesGraph.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F-Docs\Documents\Solomonspaper\Solomonspaper\Figures\12MBU_A\Graph12MBU_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F-Docs\Documents\Solomonspaper\Solomonspaper\Figures\12MBU_B\Graph12MBU_B.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F-Docs\Documents\Solomonspaper\Solomonspaper\Figures\12SPL\12SPL-A%20growth%20record%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F-Docs\Documents\Solomonspaper\Solomonspaper\Figures\12SP\12SPGrowthRecord.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F-Docs\Documents\Solomonspaper\Solomonspaper\Figures\12UGH\12UGHVertica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F-Docs\Documents\Solomonspaper\Solomonspaper\Figures\Tetepare_NCentralcoast\SmallTetNorthPorites\12TET-A%20Porite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F-Docs\Documents\Solomonspaper\Solomonspaper\Figures\12SWP_A\Graph12SPW_A.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
          <cell r="A3">
            <v>2012.8</v>
          </cell>
          <cell r="J3">
            <v>0</v>
          </cell>
        </row>
        <row r="4">
          <cell r="A4">
            <v>2012</v>
          </cell>
          <cell r="J4">
            <v>-0.01</v>
          </cell>
        </row>
        <row r="5">
          <cell r="A5">
            <v>2011</v>
          </cell>
          <cell r="J5">
            <v>-0.02</v>
          </cell>
        </row>
        <row r="6">
          <cell r="A6">
            <v>2010</v>
          </cell>
          <cell r="J6">
            <v>-0.03</v>
          </cell>
        </row>
        <row r="7">
          <cell r="A7">
            <v>2009</v>
          </cell>
          <cell r="J7">
            <v>-3.5000000000000003E-2</v>
          </cell>
        </row>
        <row r="8">
          <cell r="A8">
            <v>2008</v>
          </cell>
          <cell r="J8">
            <v>-0.04</v>
          </cell>
        </row>
        <row r="9">
          <cell r="A9">
            <v>2007</v>
          </cell>
          <cell r="J9">
            <v>7.4999999999999997E-2</v>
          </cell>
        </row>
        <row r="10">
          <cell r="A10">
            <v>2006</v>
          </cell>
          <cell r="J10">
            <v>0.05</v>
          </cell>
        </row>
        <row r="11">
          <cell r="A11">
            <v>2005</v>
          </cell>
          <cell r="J11">
            <v>0.03</v>
          </cell>
        </row>
        <row r="12">
          <cell r="A12">
            <v>2004</v>
          </cell>
          <cell r="J12">
            <v>1.4999999999999999E-2</v>
          </cell>
        </row>
        <row r="13">
          <cell r="A13">
            <v>2003</v>
          </cell>
          <cell r="J13">
            <v>-5.0000000000000001E-3</v>
          </cell>
        </row>
        <row r="14">
          <cell r="A14">
            <v>2002</v>
          </cell>
          <cell r="J14">
            <v>-1.4999999999999999E-2</v>
          </cell>
        </row>
        <row r="15">
          <cell r="A15">
            <v>2001</v>
          </cell>
          <cell r="J15">
            <v>-0.02</v>
          </cell>
        </row>
        <row r="16">
          <cell r="A16">
            <v>2000</v>
          </cell>
          <cell r="J16">
            <v>-0.02</v>
          </cell>
        </row>
        <row r="17">
          <cell r="A17">
            <v>1999</v>
          </cell>
          <cell r="J17">
            <v>-0.02</v>
          </cell>
        </row>
        <row r="18">
          <cell r="A18">
            <v>1998</v>
          </cell>
          <cell r="J18">
            <v>-0.02</v>
          </cell>
        </row>
        <row r="19">
          <cell r="A19">
            <v>1997</v>
          </cell>
          <cell r="J19">
            <v>-0.02</v>
          </cell>
        </row>
        <row r="20">
          <cell r="A20">
            <v>1996</v>
          </cell>
          <cell r="J20">
            <v>-1.4999999999999999E-2</v>
          </cell>
        </row>
        <row r="21">
          <cell r="A21">
            <v>1995</v>
          </cell>
          <cell r="J21">
            <v>5.0000000000000001E-3</v>
          </cell>
        </row>
        <row r="22">
          <cell r="A22">
            <v>1994</v>
          </cell>
          <cell r="J22">
            <v>5.0000000000000001E-3</v>
          </cell>
        </row>
        <row r="23">
          <cell r="A23">
            <v>1993</v>
          </cell>
          <cell r="J23">
            <v>0</v>
          </cell>
        </row>
        <row r="24">
          <cell r="A24">
            <v>1992</v>
          </cell>
          <cell r="J24">
            <v>5.0000000000000001E-3</v>
          </cell>
        </row>
        <row r="25">
          <cell r="A25">
            <v>1991</v>
          </cell>
          <cell r="J25">
            <v>5.0000000000000001E-3</v>
          </cell>
        </row>
        <row r="26">
          <cell r="A26">
            <v>1990</v>
          </cell>
          <cell r="J26">
            <v>0.01</v>
          </cell>
        </row>
        <row r="27">
          <cell r="A27">
            <v>1989</v>
          </cell>
          <cell r="J27">
            <v>5.0000000000000001E-3</v>
          </cell>
        </row>
        <row r="28">
          <cell r="A28">
            <v>1988</v>
          </cell>
          <cell r="J28">
            <v>0</v>
          </cell>
        </row>
        <row r="29">
          <cell r="A29">
            <v>1987</v>
          </cell>
          <cell r="J29">
            <v>-5.0000000000000001E-3</v>
          </cell>
        </row>
        <row r="30">
          <cell r="A30">
            <v>1986</v>
          </cell>
          <cell r="J30">
            <v>0.115</v>
          </cell>
        </row>
        <row r="31">
          <cell r="A31">
            <v>1985</v>
          </cell>
          <cell r="J31">
            <v>0.1</v>
          </cell>
        </row>
        <row r="32">
          <cell r="A32">
            <v>1984</v>
          </cell>
          <cell r="J32">
            <v>9.5000000000000001E-2</v>
          </cell>
        </row>
        <row r="33">
          <cell r="A33">
            <v>1983</v>
          </cell>
          <cell r="J33">
            <v>0.1</v>
          </cell>
        </row>
        <row r="34">
          <cell r="A34">
            <v>1982</v>
          </cell>
          <cell r="J34">
            <v>0.08</v>
          </cell>
        </row>
        <row r="35">
          <cell r="A35">
            <v>1981</v>
          </cell>
          <cell r="J35">
            <v>8.5000000000000006E-2</v>
          </cell>
        </row>
        <row r="36">
          <cell r="A36">
            <v>1980</v>
          </cell>
          <cell r="J36">
            <v>8.5000000000000006E-2</v>
          </cell>
        </row>
        <row r="37">
          <cell r="A37">
            <v>1979</v>
          </cell>
          <cell r="J37">
            <v>8.5000000000000006E-2</v>
          </cell>
        </row>
        <row r="38">
          <cell r="A38">
            <v>1978</v>
          </cell>
          <cell r="J38">
            <v>0.13500000000000001</v>
          </cell>
        </row>
        <row r="39">
          <cell r="A39">
            <v>1977</v>
          </cell>
          <cell r="J39">
            <v>0.13500000000000001</v>
          </cell>
        </row>
        <row r="40">
          <cell r="A40">
            <v>1976</v>
          </cell>
          <cell r="J40">
            <v>0.127</v>
          </cell>
        </row>
        <row r="41">
          <cell r="A41">
            <v>1975</v>
          </cell>
          <cell r="J41">
            <v>0.12300000000000001</v>
          </cell>
        </row>
        <row r="42">
          <cell r="A42">
            <v>1974</v>
          </cell>
          <cell r="J42">
            <v>0.11</v>
          </cell>
        </row>
        <row r="43">
          <cell r="A43">
            <v>1973</v>
          </cell>
          <cell r="J43">
            <v>0.105</v>
          </cell>
        </row>
        <row r="44">
          <cell r="A44">
            <v>1972</v>
          </cell>
          <cell r="J44">
            <v>0.1</v>
          </cell>
        </row>
        <row r="45">
          <cell r="A45">
            <v>1971</v>
          </cell>
          <cell r="J45">
            <v>9.5000000000000001E-2</v>
          </cell>
        </row>
        <row r="46">
          <cell r="A46">
            <v>1970</v>
          </cell>
          <cell r="J46">
            <v>9.5000000000000001E-2</v>
          </cell>
        </row>
        <row r="47">
          <cell r="A47">
            <v>1969</v>
          </cell>
          <cell r="J47">
            <v>0.1</v>
          </cell>
        </row>
        <row r="48">
          <cell r="A48">
            <v>1968</v>
          </cell>
          <cell r="J48">
            <v>0.105</v>
          </cell>
        </row>
        <row r="49">
          <cell r="A49">
            <v>1967</v>
          </cell>
          <cell r="J49">
            <v>0.105</v>
          </cell>
        </row>
        <row r="50">
          <cell r="A50">
            <v>1966</v>
          </cell>
          <cell r="J50">
            <v>0.105</v>
          </cell>
        </row>
        <row r="51">
          <cell r="A51">
            <v>1965</v>
          </cell>
          <cell r="J51">
            <v>0.16</v>
          </cell>
        </row>
        <row r="52">
          <cell r="A52">
            <v>1964</v>
          </cell>
          <cell r="D52">
            <v>0.155</v>
          </cell>
          <cell r="J52">
            <v>0.155</v>
          </cell>
        </row>
        <row r="53">
          <cell r="A53">
            <v>1963</v>
          </cell>
          <cell r="D53">
            <v>0.16</v>
          </cell>
          <cell r="J53">
            <v>0.155</v>
          </cell>
        </row>
        <row r="54">
          <cell r="A54">
            <v>1962</v>
          </cell>
          <cell r="D54">
            <v>0.155</v>
          </cell>
          <cell r="J54">
            <v>0.15</v>
          </cell>
        </row>
        <row r="55">
          <cell r="A55">
            <v>1961</v>
          </cell>
          <cell r="D55">
            <v>0.155</v>
          </cell>
          <cell r="J55">
            <v>0.15</v>
          </cell>
        </row>
        <row r="56">
          <cell r="A56">
            <v>1960</v>
          </cell>
          <cell r="D56">
            <v>0.14499999999999999</v>
          </cell>
          <cell r="J56">
            <v>0.15</v>
          </cell>
        </row>
        <row r="57">
          <cell r="A57">
            <v>1959</v>
          </cell>
          <cell r="D57">
            <v>0.13500000000000001</v>
          </cell>
          <cell r="J57">
            <v>0.14499999999999999</v>
          </cell>
        </row>
        <row r="58">
          <cell r="A58">
            <v>1958</v>
          </cell>
          <cell r="D58">
            <v>0.13</v>
          </cell>
          <cell r="J58">
            <v>0.13500000000000001</v>
          </cell>
        </row>
        <row r="59">
          <cell r="A59">
            <v>1957</v>
          </cell>
          <cell r="D59">
            <v>0.125</v>
          </cell>
          <cell r="J59">
            <v>0.13</v>
          </cell>
        </row>
        <row r="60">
          <cell r="A60">
            <v>1956</v>
          </cell>
          <cell r="D60">
            <v>0.11</v>
          </cell>
          <cell r="J60">
            <v>0.115</v>
          </cell>
        </row>
        <row r="61">
          <cell r="A61">
            <v>1955</v>
          </cell>
          <cell r="D61">
            <v>0.12</v>
          </cell>
          <cell r="J61">
            <v>6.5000000000000002E-2</v>
          </cell>
        </row>
        <row r="62">
          <cell r="A62">
            <v>1954</v>
          </cell>
          <cell r="D62">
            <v>0.11</v>
          </cell>
          <cell r="J62">
            <v>0.13</v>
          </cell>
        </row>
        <row r="63">
          <cell r="A63">
            <v>1953</v>
          </cell>
          <cell r="D63">
            <v>0.105</v>
          </cell>
          <cell r="J63">
            <v>0.125</v>
          </cell>
        </row>
        <row r="64">
          <cell r="A64">
            <v>1952</v>
          </cell>
          <cell r="D64">
            <v>0.115</v>
          </cell>
          <cell r="J64">
            <v>0.115</v>
          </cell>
        </row>
        <row r="65">
          <cell r="A65">
            <v>1951</v>
          </cell>
          <cell r="D65">
            <v>0.11</v>
          </cell>
          <cell r="J65">
            <v>0.1</v>
          </cell>
        </row>
        <row r="66">
          <cell r="A66">
            <v>1950</v>
          </cell>
          <cell r="D66">
            <v>0.115</v>
          </cell>
          <cell r="J66">
            <v>8.5000000000000006E-2</v>
          </cell>
        </row>
        <row r="67">
          <cell r="A67">
            <v>1949</v>
          </cell>
          <cell r="D67">
            <v>0.125</v>
          </cell>
          <cell r="J67">
            <v>6.5000000000000002E-2</v>
          </cell>
        </row>
        <row r="68">
          <cell r="A68">
            <v>1948</v>
          </cell>
          <cell r="D68">
            <v>0.13500000000000001</v>
          </cell>
          <cell r="J68">
            <v>5.5E-2</v>
          </cell>
        </row>
        <row r="69">
          <cell r="A69">
            <v>1947</v>
          </cell>
          <cell r="D69">
            <v>0.125</v>
          </cell>
          <cell r="J69">
            <v>0.04</v>
          </cell>
        </row>
        <row r="70">
          <cell r="A70">
            <v>1946</v>
          </cell>
          <cell r="D70">
            <v>0.115</v>
          </cell>
          <cell r="J70">
            <v>0.03</v>
          </cell>
        </row>
        <row r="71">
          <cell r="A71">
            <v>1945</v>
          </cell>
          <cell r="D71">
            <v>9.5000000000000001E-2</v>
          </cell>
          <cell r="J71">
            <v>0.02</v>
          </cell>
        </row>
        <row r="72">
          <cell r="A72">
            <v>1944</v>
          </cell>
          <cell r="D72">
            <v>0.08</v>
          </cell>
          <cell r="J72">
            <v>5.0000000000000001E-3</v>
          </cell>
        </row>
        <row r="73">
          <cell r="A73">
            <v>1943</v>
          </cell>
          <cell r="D73">
            <v>7.0000000000000007E-2</v>
          </cell>
          <cell r="J73">
            <v>-0.01</v>
          </cell>
        </row>
        <row r="74">
          <cell r="A74">
            <v>1942</v>
          </cell>
          <cell r="D74">
            <v>0.06</v>
          </cell>
          <cell r="J74">
            <v>-2.5000000000000001E-2</v>
          </cell>
        </row>
        <row r="75">
          <cell r="A75">
            <v>1941</v>
          </cell>
          <cell r="D75">
            <v>5.5E-2</v>
          </cell>
          <cell r="J75">
            <v>-0.04</v>
          </cell>
        </row>
        <row r="76">
          <cell r="A76">
            <v>1940</v>
          </cell>
          <cell r="D76">
            <v>0.04</v>
          </cell>
          <cell r="J76">
            <v>-5.5E-2</v>
          </cell>
        </row>
        <row r="77">
          <cell r="A77">
            <v>1939</v>
          </cell>
          <cell r="D77">
            <v>0.03</v>
          </cell>
          <cell r="J77">
            <v>-7.0000000000000007E-2</v>
          </cell>
        </row>
        <row r="78">
          <cell r="A78">
            <v>1938</v>
          </cell>
          <cell r="D78">
            <v>0.02</v>
          </cell>
          <cell r="J78">
            <v>-8.5000000000000006E-2</v>
          </cell>
        </row>
        <row r="79">
          <cell r="A79">
            <v>1937</v>
          </cell>
          <cell r="D79">
            <v>5.0000000000000001E-3</v>
          </cell>
          <cell r="J79">
            <v>-9.5000000000000001E-2</v>
          </cell>
        </row>
        <row r="80">
          <cell r="A80">
            <v>1936</v>
          </cell>
          <cell r="D80">
            <v>-5.0000000000000001E-3</v>
          </cell>
          <cell r="J80">
            <v>-0.11</v>
          </cell>
        </row>
        <row r="81">
          <cell r="A81">
            <v>1935</v>
          </cell>
          <cell r="D81">
            <v>-0.02</v>
          </cell>
          <cell r="J81">
            <v>-0.125</v>
          </cell>
        </row>
        <row r="82">
          <cell r="A82">
            <v>1934</v>
          </cell>
          <cell r="D82">
            <v>-3.5000000000000003E-2</v>
          </cell>
          <cell r="J82">
            <v>-0.14000000000000001</v>
          </cell>
        </row>
        <row r="83">
          <cell r="A83">
            <v>1933</v>
          </cell>
          <cell r="D83">
            <v>-4.4999999999999998E-2</v>
          </cell>
          <cell r="J83">
            <v>-0.155</v>
          </cell>
        </row>
        <row r="84">
          <cell r="A84">
            <v>1932</v>
          </cell>
          <cell r="D84">
            <v>-5.5E-2</v>
          </cell>
          <cell r="J84">
            <v>-0.17</v>
          </cell>
        </row>
        <row r="85">
          <cell r="A85">
            <v>1931</v>
          </cell>
          <cell r="D85">
            <v>-6.5000000000000002E-2</v>
          </cell>
          <cell r="J85">
            <v>-0.185</v>
          </cell>
        </row>
        <row r="86">
          <cell r="A86">
            <v>1930</v>
          </cell>
          <cell r="D86">
            <v>-7.4999999999999997E-2</v>
          </cell>
        </row>
        <row r="87">
          <cell r="A87">
            <v>1929</v>
          </cell>
          <cell r="D87">
            <v>-0.09</v>
          </cell>
        </row>
        <row r="88">
          <cell r="A88">
            <v>1928</v>
          </cell>
          <cell r="D88">
            <v>-0.105</v>
          </cell>
        </row>
        <row r="89">
          <cell r="A89">
            <v>1927</v>
          </cell>
          <cell r="D89">
            <v>-0.115</v>
          </cell>
        </row>
        <row r="90">
          <cell r="A90">
            <v>1926</v>
          </cell>
          <cell r="D90">
            <v>-0.115</v>
          </cell>
        </row>
        <row r="91">
          <cell r="A91">
            <v>1925</v>
          </cell>
          <cell r="D91">
            <v>-0.115</v>
          </cell>
        </row>
        <row r="92">
          <cell r="A92">
            <v>1924</v>
          </cell>
          <cell r="D92">
            <v>-0.115</v>
          </cell>
        </row>
        <row r="93">
          <cell r="A93">
            <v>1923</v>
          </cell>
          <cell r="D93">
            <v>-0.115</v>
          </cell>
        </row>
        <row r="94">
          <cell r="A94">
            <v>1922</v>
          </cell>
          <cell r="D94">
            <v>-0.115</v>
          </cell>
        </row>
        <row r="95">
          <cell r="A95">
            <v>1921</v>
          </cell>
          <cell r="D95">
            <v>-0.115</v>
          </cell>
        </row>
        <row r="96">
          <cell r="A96">
            <v>1920</v>
          </cell>
          <cell r="D96">
            <v>-0.115</v>
          </cell>
        </row>
        <row r="97">
          <cell r="A97">
            <v>1919</v>
          </cell>
          <cell r="D97">
            <v>-0.115</v>
          </cell>
        </row>
        <row r="98">
          <cell r="A98">
            <v>1918</v>
          </cell>
          <cell r="D98">
            <v>-0.115</v>
          </cell>
        </row>
        <row r="99">
          <cell r="A99">
            <v>1917</v>
          </cell>
          <cell r="D99">
            <v>-0.115</v>
          </cell>
        </row>
        <row r="100">
          <cell r="A100">
            <v>1916</v>
          </cell>
          <cell r="D100">
            <v>-0.115</v>
          </cell>
        </row>
        <row r="101">
          <cell r="A101">
            <v>1915</v>
          </cell>
          <cell r="D101">
            <v>-0.115</v>
          </cell>
        </row>
        <row r="102">
          <cell r="A102">
            <v>1914</v>
          </cell>
          <cell r="D102">
            <v>-0.115</v>
          </cell>
        </row>
        <row r="103">
          <cell r="A103">
            <v>1913</v>
          </cell>
          <cell r="D103">
            <v>-0.115</v>
          </cell>
        </row>
        <row r="104">
          <cell r="A104">
            <v>1912</v>
          </cell>
          <cell r="D104">
            <v>-0.115</v>
          </cell>
        </row>
        <row r="105">
          <cell r="A105">
            <v>1911</v>
          </cell>
          <cell r="D105">
            <v>-0.115</v>
          </cell>
        </row>
        <row r="106">
          <cell r="A106">
            <v>1910</v>
          </cell>
          <cell r="D106">
            <v>-0.115</v>
          </cell>
        </row>
        <row r="107">
          <cell r="A107">
            <v>1909</v>
          </cell>
          <cell r="D107">
            <v>-0.115</v>
          </cell>
        </row>
        <row r="108">
          <cell r="A108">
            <v>1908</v>
          </cell>
          <cell r="D108">
            <v>-0.115</v>
          </cell>
        </row>
        <row r="109">
          <cell r="A109">
            <v>1907</v>
          </cell>
          <cell r="D109">
            <v>-0.115</v>
          </cell>
        </row>
        <row r="110">
          <cell r="A110">
            <v>1906</v>
          </cell>
          <cell r="D110">
            <v>-0.115</v>
          </cell>
        </row>
        <row r="111">
          <cell r="A111">
            <v>1905</v>
          </cell>
          <cell r="D111">
            <v>-0.115</v>
          </cell>
        </row>
        <row r="112">
          <cell r="A112">
            <v>1904</v>
          </cell>
          <cell r="D112">
            <v>-0.115</v>
          </cell>
        </row>
        <row r="113">
          <cell r="A113">
            <v>1903</v>
          </cell>
          <cell r="D113">
            <v>-0.115</v>
          </cell>
        </row>
        <row r="114">
          <cell r="A114">
            <v>1902</v>
          </cell>
          <cell r="D114">
            <v>-0.115</v>
          </cell>
        </row>
        <row r="115">
          <cell r="A115">
            <v>1901</v>
          </cell>
          <cell r="D115">
            <v>-0.115</v>
          </cell>
        </row>
        <row r="116">
          <cell r="A116">
            <v>1900</v>
          </cell>
          <cell r="D116">
            <v>-0.115</v>
          </cell>
        </row>
        <row r="117">
          <cell r="A117">
            <v>1899</v>
          </cell>
          <cell r="D117">
            <v>-0.115</v>
          </cell>
        </row>
        <row r="118">
          <cell r="A118">
            <v>1898</v>
          </cell>
          <cell r="D118">
            <v>-0.115</v>
          </cell>
        </row>
        <row r="119">
          <cell r="A119">
            <v>1897</v>
          </cell>
          <cell r="D119">
            <v>-0.115</v>
          </cell>
        </row>
        <row r="120">
          <cell r="A120">
            <v>1896</v>
          </cell>
          <cell r="D120">
            <v>-0.115</v>
          </cell>
        </row>
        <row r="121">
          <cell r="A121">
            <v>1895</v>
          </cell>
          <cell r="D121">
            <v>-0.115</v>
          </cell>
        </row>
        <row r="122">
          <cell r="A122">
            <v>1894</v>
          </cell>
          <cell r="D122">
            <v>-0.115</v>
          </cell>
        </row>
        <row r="123">
          <cell r="A123">
            <v>1893</v>
          </cell>
          <cell r="D123">
            <v>-0.115</v>
          </cell>
        </row>
        <row r="124">
          <cell r="A124">
            <v>1892</v>
          </cell>
          <cell r="D124">
            <v>-0.115</v>
          </cell>
        </row>
        <row r="125">
          <cell r="A125">
            <v>1891</v>
          </cell>
          <cell r="D125">
            <v>-0.115</v>
          </cell>
        </row>
        <row r="126">
          <cell r="A126">
            <v>1890</v>
          </cell>
          <cell r="D126">
            <v>-0.115</v>
          </cell>
        </row>
        <row r="127">
          <cell r="A127">
            <v>1889</v>
          </cell>
          <cell r="D127">
            <v>-0.115</v>
          </cell>
        </row>
        <row r="128">
          <cell r="A128">
            <v>1888</v>
          </cell>
          <cell r="D128">
            <v>-0.115</v>
          </cell>
        </row>
        <row r="129">
          <cell r="A129">
            <v>1887</v>
          </cell>
          <cell r="D129">
            <v>-0.115</v>
          </cell>
        </row>
        <row r="130">
          <cell r="A130">
            <v>1886</v>
          </cell>
          <cell r="D130">
            <v>-0.115</v>
          </cell>
        </row>
        <row r="131">
          <cell r="A131">
            <v>1885</v>
          </cell>
          <cell r="D131">
            <v>-0.115</v>
          </cell>
        </row>
        <row r="132">
          <cell r="A132">
            <v>1884</v>
          </cell>
          <cell r="D132">
            <v>-0.115</v>
          </cell>
        </row>
        <row r="133">
          <cell r="A133">
            <v>1883</v>
          </cell>
          <cell r="D133">
            <v>-0.115</v>
          </cell>
        </row>
        <row r="134">
          <cell r="A134">
            <v>1882</v>
          </cell>
          <cell r="D134">
            <v>-0.115</v>
          </cell>
        </row>
        <row r="135">
          <cell r="A135">
            <v>1881</v>
          </cell>
          <cell r="D135">
            <v>-0.115</v>
          </cell>
        </row>
        <row r="136">
          <cell r="A136">
            <v>1880</v>
          </cell>
          <cell r="D136">
            <v>-0.115</v>
          </cell>
        </row>
        <row r="137">
          <cell r="A137">
            <v>1879</v>
          </cell>
          <cell r="D137">
            <v>-0.115</v>
          </cell>
        </row>
        <row r="138">
          <cell r="A138">
            <v>1878</v>
          </cell>
          <cell r="D138">
            <v>-0.115</v>
          </cell>
        </row>
        <row r="139">
          <cell r="A139">
            <v>1877</v>
          </cell>
          <cell r="D139">
            <v>-0.115</v>
          </cell>
        </row>
        <row r="140">
          <cell r="A140">
            <v>1876</v>
          </cell>
          <cell r="D140">
            <v>-0.115</v>
          </cell>
        </row>
        <row r="141">
          <cell r="A141">
            <v>1875</v>
          </cell>
          <cell r="D141">
            <v>-0.115</v>
          </cell>
        </row>
        <row r="142">
          <cell r="A142">
            <v>1874</v>
          </cell>
          <cell r="D142">
            <v>-0.115</v>
          </cell>
        </row>
        <row r="143">
          <cell r="A143">
            <v>1873</v>
          </cell>
          <cell r="D143">
            <v>-0.115</v>
          </cell>
        </row>
        <row r="144">
          <cell r="A144">
            <v>1872</v>
          </cell>
          <cell r="D144">
            <v>-0.115</v>
          </cell>
        </row>
        <row r="145">
          <cell r="A145">
            <v>1871</v>
          </cell>
          <cell r="D145">
            <v>-0.115</v>
          </cell>
        </row>
        <row r="146">
          <cell r="A146">
            <v>1870</v>
          </cell>
          <cell r="D146">
            <v>-0.115</v>
          </cell>
        </row>
        <row r="147">
          <cell r="A147">
            <v>1869</v>
          </cell>
          <cell r="D147">
            <v>-0.115</v>
          </cell>
        </row>
        <row r="148">
          <cell r="A148">
            <v>1868</v>
          </cell>
          <cell r="D148">
            <v>-0.115</v>
          </cell>
        </row>
        <row r="149">
          <cell r="A149">
            <v>1867</v>
          </cell>
          <cell r="D149">
            <v>-0.115</v>
          </cell>
        </row>
        <row r="150">
          <cell r="A150">
            <v>1866</v>
          </cell>
          <cell r="D150">
            <v>-0.115</v>
          </cell>
        </row>
        <row r="151">
          <cell r="A151">
            <v>1865</v>
          </cell>
          <cell r="D151">
            <v>-0.115</v>
          </cell>
        </row>
        <row r="152">
          <cell r="A152">
            <v>1864</v>
          </cell>
          <cell r="D152">
            <v>-0.115</v>
          </cell>
        </row>
        <row r="153">
          <cell r="A153">
            <v>1863</v>
          </cell>
          <cell r="D153">
            <v>-0.115</v>
          </cell>
        </row>
        <row r="154">
          <cell r="A154">
            <v>1862</v>
          </cell>
          <cell r="D154">
            <v>-0.115</v>
          </cell>
        </row>
        <row r="155">
          <cell r="A155">
            <v>1861</v>
          </cell>
          <cell r="D155">
            <v>-0.115</v>
          </cell>
        </row>
        <row r="156">
          <cell r="A156">
            <v>1860</v>
          </cell>
          <cell r="D156">
            <v>-0.115</v>
          </cell>
        </row>
        <row r="157">
          <cell r="A157">
            <v>1859</v>
          </cell>
          <cell r="D157">
            <v>-0.115</v>
          </cell>
        </row>
        <row r="158">
          <cell r="A158">
            <v>1858</v>
          </cell>
          <cell r="D158">
            <v>-0.115</v>
          </cell>
        </row>
        <row r="159">
          <cell r="A159">
            <v>1857</v>
          </cell>
          <cell r="D159">
            <v>-0.115</v>
          </cell>
        </row>
        <row r="160">
          <cell r="A160">
            <v>1856</v>
          </cell>
          <cell r="D160">
            <v>-0.115</v>
          </cell>
        </row>
        <row r="161">
          <cell r="A161">
            <v>1855</v>
          </cell>
          <cell r="D161">
            <v>-0.115</v>
          </cell>
        </row>
        <row r="162">
          <cell r="A162">
            <v>1854</v>
          </cell>
          <cell r="D162">
            <v>-0.115</v>
          </cell>
        </row>
        <row r="163">
          <cell r="A163">
            <v>1853</v>
          </cell>
          <cell r="D163">
            <v>-0.115</v>
          </cell>
        </row>
        <row r="164">
          <cell r="A164">
            <v>1852</v>
          </cell>
          <cell r="D164">
            <v>-0.115</v>
          </cell>
        </row>
        <row r="165">
          <cell r="A165">
            <v>1851</v>
          </cell>
          <cell r="D165">
            <v>-0.115</v>
          </cell>
        </row>
        <row r="166">
          <cell r="A166">
            <v>1850</v>
          </cell>
          <cell r="D166">
            <v>-0.115</v>
          </cell>
        </row>
        <row r="167">
          <cell r="A167">
            <v>1849</v>
          </cell>
          <cell r="D167">
            <v>-0.115</v>
          </cell>
        </row>
        <row r="168">
          <cell r="A168">
            <v>1848</v>
          </cell>
          <cell r="D168">
            <v>-0.115</v>
          </cell>
        </row>
        <row r="169">
          <cell r="A169">
            <v>1847</v>
          </cell>
          <cell r="D169">
            <v>-0.115</v>
          </cell>
        </row>
        <row r="170">
          <cell r="A170">
            <v>1846</v>
          </cell>
          <cell r="D170">
            <v>-0.115</v>
          </cell>
        </row>
        <row r="171">
          <cell r="A171">
            <v>1845</v>
          </cell>
          <cell r="D171">
            <v>-0.115</v>
          </cell>
        </row>
        <row r="172">
          <cell r="A172">
            <v>1844</v>
          </cell>
          <cell r="D172">
            <v>-0.115</v>
          </cell>
        </row>
        <row r="173">
          <cell r="A173">
            <v>1843</v>
          </cell>
          <cell r="D173">
            <v>-0.115</v>
          </cell>
        </row>
        <row r="174">
          <cell r="A174">
            <v>1842</v>
          </cell>
          <cell r="D174">
            <v>-0.115</v>
          </cell>
        </row>
        <row r="175">
          <cell r="A175">
            <v>1841</v>
          </cell>
          <cell r="D175">
            <v>-0.115</v>
          </cell>
        </row>
        <row r="176">
          <cell r="A176">
            <v>1840</v>
          </cell>
          <cell r="D176">
            <v>-0.115</v>
          </cell>
        </row>
        <row r="177">
          <cell r="A177">
            <v>1839</v>
          </cell>
          <cell r="D177">
            <v>-0.115</v>
          </cell>
        </row>
        <row r="178">
          <cell r="A178">
            <v>1838</v>
          </cell>
          <cell r="D178">
            <v>-0.115</v>
          </cell>
        </row>
        <row r="179">
          <cell r="A179">
            <v>1837</v>
          </cell>
          <cell r="D179">
            <v>-0.115</v>
          </cell>
        </row>
        <row r="180">
          <cell r="A180">
            <v>1836</v>
          </cell>
          <cell r="D180">
            <v>-0.115</v>
          </cell>
        </row>
        <row r="181">
          <cell r="A181">
            <v>1835</v>
          </cell>
          <cell r="D181">
            <v>-0.115</v>
          </cell>
        </row>
        <row r="182">
          <cell r="A182">
            <v>1834</v>
          </cell>
          <cell r="D182">
            <v>-0.115</v>
          </cell>
        </row>
        <row r="183">
          <cell r="A183">
            <v>1833</v>
          </cell>
          <cell r="D183">
            <v>-0.115</v>
          </cell>
        </row>
        <row r="184">
          <cell r="A184">
            <v>1832</v>
          </cell>
          <cell r="D184">
            <v>-0.115</v>
          </cell>
        </row>
        <row r="185">
          <cell r="A185">
            <v>1831</v>
          </cell>
          <cell r="D185">
            <v>-0.115</v>
          </cell>
        </row>
        <row r="186">
          <cell r="A186">
            <v>1830</v>
          </cell>
          <cell r="D186">
            <v>-0.115</v>
          </cell>
        </row>
        <row r="187">
          <cell r="A187">
            <v>1829</v>
          </cell>
          <cell r="D187">
            <v>-0.115</v>
          </cell>
        </row>
        <row r="188">
          <cell r="A188">
            <v>1828</v>
          </cell>
          <cell r="D188">
            <v>-0.115</v>
          </cell>
        </row>
        <row r="189">
          <cell r="A189">
            <v>1827</v>
          </cell>
          <cell r="D189">
            <v>-0.115</v>
          </cell>
        </row>
        <row r="190">
          <cell r="A190">
            <v>1826</v>
          </cell>
          <cell r="D190">
            <v>-0.115</v>
          </cell>
        </row>
        <row r="191">
          <cell r="A191">
            <v>1825</v>
          </cell>
          <cell r="D191">
            <v>-0.115</v>
          </cell>
        </row>
        <row r="192">
          <cell r="A192">
            <v>1824</v>
          </cell>
          <cell r="D192">
            <v>-0.115</v>
          </cell>
        </row>
        <row r="193">
          <cell r="A193">
            <v>1823</v>
          </cell>
          <cell r="D193">
            <v>-0.115</v>
          </cell>
        </row>
        <row r="194">
          <cell r="A194">
            <v>1822</v>
          </cell>
          <cell r="D194">
            <v>-0.115</v>
          </cell>
        </row>
        <row r="195">
          <cell r="A195">
            <v>1821</v>
          </cell>
          <cell r="D195">
            <v>-0.115</v>
          </cell>
        </row>
        <row r="196">
          <cell r="A196">
            <v>1820</v>
          </cell>
          <cell r="D196">
            <v>-0.115</v>
          </cell>
        </row>
        <row r="197">
          <cell r="A197">
            <v>1819</v>
          </cell>
          <cell r="D197">
            <v>-0.115</v>
          </cell>
        </row>
        <row r="198">
          <cell r="A198">
            <v>1818</v>
          </cell>
          <cell r="D198">
            <v>-0.115</v>
          </cell>
        </row>
        <row r="199">
          <cell r="A199">
            <v>1817</v>
          </cell>
          <cell r="D199">
            <v>-0.115</v>
          </cell>
        </row>
        <row r="200">
          <cell r="A200">
            <v>1816</v>
          </cell>
          <cell r="D200">
            <v>-0.115</v>
          </cell>
        </row>
        <row r="201">
          <cell r="A201">
            <v>1815</v>
          </cell>
          <cell r="D201">
            <v>-0.115</v>
          </cell>
        </row>
        <row r="202">
          <cell r="A202">
            <v>1814</v>
          </cell>
          <cell r="D202">
            <v>-0.115</v>
          </cell>
        </row>
        <row r="203">
          <cell r="A203">
            <v>1813</v>
          </cell>
          <cell r="D203">
            <v>-0.115</v>
          </cell>
        </row>
        <row r="204">
          <cell r="A204">
            <v>1812</v>
          </cell>
          <cell r="D204">
            <v>-0.115</v>
          </cell>
        </row>
        <row r="205">
          <cell r="A205">
            <v>1811</v>
          </cell>
          <cell r="D205">
            <v>-0.115</v>
          </cell>
        </row>
        <row r="206">
          <cell r="A206">
            <v>1810</v>
          </cell>
          <cell r="D206">
            <v>-0.115</v>
          </cell>
        </row>
        <row r="207">
          <cell r="A207">
            <v>1809</v>
          </cell>
          <cell r="D207">
            <v>-0.115</v>
          </cell>
        </row>
        <row r="208">
          <cell r="A208">
            <v>1808</v>
          </cell>
          <cell r="D208">
            <v>-0.115</v>
          </cell>
        </row>
        <row r="209">
          <cell r="A209">
            <v>1807</v>
          </cell>
          <cell r="D209">
            <v>-0.115</v>
          </cell>
        </row>
        <row r="210">
          <cell r="A210">
            <v>1806</v>
          </cell>
          <cell r="D210">
            <v>-0.115</v>
          </cell>
        </row>
        <row r="211">
          <cell r="A211">
            <v>1805</v>
          </cell>
          <cell r="D211">
            <v>-0.115</v>
          </cell>
        </row>
        <row r="212">
          <cell r="A212">
            <v>1804</v>
          </cell>
          <cell r="D212">
            <v>-0.115</v>
          </cell>
        </row>
        <row r="213">
          <cell r="A213">
            <v>1803</v>
          </cell>
          <cell r="D213">
            <v>-0.115</v>
          </cell>
        </row>
        <row r="214">
          <cell r="A214">
            <v>1802</v>
          </cell>
          <cell r="D214">
            <v>-0.115</v>
          </cell>
        </row>
        <row r="215">
          <cell r="A215">
            <v>1801</v>
          </cell>
          <cell r="D215">
            <v>-0.115</v>
          </cell>
        </row>
        <row r="216">
          <cell r="A216">
            <v>1800</v>
          </cell>
          <cell r="D216">
            <v>-0.115</v>
          </cell>
        </row>
        <row r="217">
          <cell r="A217">
            <v>1799</v>
          </cell>
          <cell r="D217">
            <v>-0.115</v>
          </cell>
        </row>
        <row r="218">
          <cell r="A218">
            <v>1798</v>
          </cell>
          <cell r="D218">
            <v>-0.115</v>
          </cell>
        </row>
        <row r="219">
          <cell r="A219">
            <v>1797</v>
          </cell>
          <cell r="D219">
            <v>0.51500000000000001</v>
          </cell>
        </row>
        <row r="220">
          <cell r="A220">
            <v>1796</v>
          </cell>
          <cell r="D220">
            <v>0.51500000000000001</v>
          </cell>
        </row>
        <row r="221">
          <cell r="A221">
            <v>1795</v>
          </cell>
          <cell r="D221">
            <v>0.51500000000000001</v>
          </cell>
        </row>
        <row r="222">
          <cell r="A222">
            <v>1794</v>
          </cell>
          <cell r="D222">
            <v>0.51500000000000001</v>
          </cell>
        </row>
        <row r="223">
          <cell r="A223">
            <v>1793</v>
          </cell>
          <cell r="D223">
            <v>0.51500000000000001</v>
          </cell>
        </row>
        <row r="224">
          <cell r="A224">
            <v>1792</v>
          </cell>
          <cell r="D224">
            <v>0.51500000000000001</v>
          </cell>
        </row>
        <row r="225">
          <cell r="A225">
            <v>1791</v>
          </cell>
          <cell r="D225">
            <v>0.51500000000000001</v>
          </cell>
        </row>
        <row r="226">
          <cell r="A226">
            <v>1790</v>
          </cell>
          <cell r="D226">
            <v>0.51500000000000001</v>
          </cell>
        </row>
        <row r="227">
          <cell r="A227">
            <v>1789</v>
          </cell>
          <cell r="D227">
            <v>0.51500000000000001</v>
          </cell>
        </row>
        <row r="228">
          <cell r="A228">
            <v>1788</v>
          </cell>
          <cell r="D228">
            <v>0.51500000000000001</v>
          </cell>
        </row>
        <row r="229">
          <cell r="A229">
            <v>1787</v>
          </cell>
          <cell r="D229">
            <v>0.51500000000000001</v>
          </cell>
        </row>
        <row r="230">
          <cell r="A230">
            <v>1786</v>
          </cell>
          <cell r="D230">
            <v>0.51500000000000001</v>
          </cell>
        </row>
        <row r="231">
          <cell r="A231">
            <v>1785</v>
          </cell>
          <cell r="D231">
            <v>0.51500000000000001</v>
          </cell>
        </row>
        <row r="232">
          <cell r="A232">
            <v>1784</v>
          </cell>
          <cell r="D232">
            <v>0.51500000000000001</v>
          </cell>
        </row>
        <row r="233">
          <cell r="A233">
            <v>1783</v>
          </cell>
          <cell r="D233">
            <v>0.51500000000000001</v>
          </cell>
        </row>
        <row r="234">
          <cell r="A234">
            <v>1782</v>
          </cell>
          <cell r="D234">
            <v>0.51500000000000001</v>
          </cell>
        </row>
        <row r="235">
          <cell r="A235">
            <v>1781</v>
          </cell>
          <cell r="D235">
            <v>0.51500000000000001</v>
          </cell>
        </row>
        <row r="236">
          <cell r="A236">
            <v>1780</v>
          </cell>
          <cell r="D236">
            <v>0.51500000000000001</v>
          </cell>
        </row>
        <row r="237">
          <cell r="A237">
            <v>1779</v>
          </cell>
          <cell r="D237">
            <v>0.51500000000000001</v>
          </cell>
        </row>
        <row r="238">
          <cell r="A238">
            <v>1778</v>
          </cell>
          <cell r="D238">
            <v>0.51500000000000001</v>
          </cell>
        </row>
        <row r="239">
          <cell r="A239">
            <v>1777</v>
          </cell>
          <cell r="D239">
            <v>0.51500000000000001</v>
          </cell>
        </row>
        <row r="240">
          <cell r="A240">
            <v>1776</v>
          </cell>
          <cell r="D240">
            <v>0.51500000000000001</v>
          </cell>
        </row>
        <row r="241">
          <cell r="A241">
            <v>1775</v>
          </cell>
          <cell r="D241">
            <v>0.51500000000000001</v>
          </cell>
        </row>
        <row r="242">
          <cell r="A242">
            <v>1774</v>
          </cell>
          <cell r="D242">
            <v>0.51500000000000001</v>
          </cell>
        </row>
        <row r="243">
          <cell r="A243">
            <v>1773</v>
          </cell>
          <cell r="D243">
            <v>0.51500000000000001</v>
          </cell>
        </row>
        <row r="244">
          <cell r="A244">
            <v>1772</v>
          </cell>
          <cell r="D244">
            <v>0.51500000000000001</v>
          </cell>
        </row>
        <row r="245">
          <cell r="A245">
            <v>1771</v>
          </cell>
          <cell r="D245">
            <v>0.51500000000000001</v>
          </cell>
        </row>
        <row r="246">
          <cell r="A246">
            <v>1770</v>
          </cell>
          <cell r="D246">
            <v>0.51500000000000001</v>
          </cell>
        </row>
        <row r="247">
          <cell r="A247">
            <v>1769</v>
          </cell>
          <cell r="D247">
            <v>0.51500000000000001</v>
          </cell>
        </row>
        <row r="248">
          <cell r="A248">
            <v>1768</v>
          </cell>
          <cell r="D248">
            <v>0.51500000000000001</v>
          </cell>
        </row>
        <row r="249">
          <cell r="A249">
            <v>1767</v>
          </cell>
          <cell r="D249">
            <v>0.51500000000000001</v>
          </cell>
        </row>
        <row r="250">
          <cell r="A250">
            <v>1766</v>
          </cell>
          <cell r="D250">
            <v>0.51500000000000001</v>
          </cell>
        </row>
        <row r="251">
          <cell r="A251">
            <v>1765</v>
          </cell>
          <cell r="D251">
            <v>0.51500000000000001</v>
          </cell>
        </row>
        <row r="252">
          <cell r="A252">
            <v>1764</v>
          </cell>
          <cell r="D252">
            <v>0.51500000000000001</v>
          </cell>
        </row>
        <row r="253">
          <cell r="A253">
            <v>1763</v>
          </cell>
          <cell r="D253">
            <v>0.51500000000000001</v>
          </cell>
        </row>
        <row r="254">
          <cell r="A254">
            <v>1762</v>
          </cell>
          <cell r="D254">
            <v>0.51500000000000001</v>
          </cell>
        </row>
        <row r="255">
          <cell r="A255">
            <v>1761</v>
          </cell>
          <cell r="D255">
            <v>0.51500000000000001</v>
          </cell>
        </row>
        <row r="256">
          <cell r="A256">
            <v>1760</v>
          </cell>
          <cell r="D256">
            <v>0.51500000000000001</v>
          </cell>
        </row>
        <row r="257">
          <cell r="A257">
            <v>1759</v>
          </cell>
          <cell r="D257">
            <v>0.51500000000000001</v>
          </cell>
        </row>
        <row r="258">
          <cell r="A258">
            <v>1758</v>
          </cell>
          <cell r="D258">
            <v>0.51500000000000001</v>
          </cell>
        </row>
        <row r="259">
          <cell r="A259">
            <v>1757</v>
          </cell>
          <cell r="D259">
            <v>0.51500000000000001</v>
          </cell>
        </row>
        <row r="260">
          <cell r="A260">
            <v>1756</v>
          </cell>
          <cell r="D260">
            <v>0.51500000000000001</v>
          </cell>
        </row>
        <row r="261">
          <cell r="A261">
            <v>1755</v>
          </cell>
          <cell r="D261">
            <v>0.51500000000000001</v>
          </cell>
        </row>
        <row r="262">
          <cell r="A262">
            <v>1754</v>
          </cell>
          <cell r="D262">
            <v>0.51500000000000001</v>
          </cell>
        </row>
        <row r="263">
          <cell r="A263">
            <v>1753</v>
          </cell>
          <cell r="D263">
            <v>0.51500000000000001</v>
          </cell>
        </row>
        <row r="264">
          <cell r="A264">
            <v>1752</v>
          </cell>
          <cell r="D264">
            <v>0.51500000000000001</v>
          </cell>
        </row>
        <row r="265">
          <cell r="A265">
            <v>1751</v>
          </cell>
          <cell r="D265">
            <v>0.51500000000000001</v>
          </cell>
        </row>
        <row r="266">
          <cell r="A266">
            <v>1750</v>
          </cell>
          <cell r="D266">
            <v>0.51500000000000001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
          <cell r="A2">
            <v>2012</v>
          </cell>
          <cell r="D2">
            <v>0</v>
          </cell>
        </row>
        <row r="3">
          <cell r="A3">
            <v>2011</v>
          </cell>
          <cell r="D3">
            <v>0</v>
          </cell>
        </row>
        <row r="4">
          <cell r="A4">
            <v>2010</v>
          </cell>
          <cell r="D4">
            <v>0</v>
          </cell>
        </row>
        <row r="5">
          <cell r="A5">
            <v>2009</v>
          </cell>
          <cell r="D5">
            <v>0</v>
          </cell>
        </row>
        <row r="6">
          <cell r="A6">
            <v>2008</v>
          </cell>
          <cell r="D6">
            <v>0</v>
          </cell>
        </row>
        <row r="7">
          <cell r="A7">
            <v>2007.5</v>
          </cell>
          <cell r="D7">
            <v>0</v>
          </cell>
        </row>
        <row r="8">
          <cell r="A8">
            <v>2007.25</v>
          </cell>
          <cell r="C8">
            <v>0.4</v>
          </cell>
          <cell r="D8">
            <v>1.2000000000000002</v>
          </cell>
        </row>
        <row r="9">
          <cell r="A9">
            <v>2007</v>
          </cell>
          <cell r="C9">
            <v>0.39520000000000005</v>
          </cell>
          <cell r="D9">
            <v>1.1952</v>
          </cell>
        </row>
        <row r="10">
          <cell r="A10">
            <v>2006</v>
          </cell>
          <cell r="C10">
            <v>0.39040000000000008</v>
          </cell>
          <cell r="D10">
            <v>1.1904000000000001</v>
          </cell>
        </row>
        <row r="11">
          <cell r="A11">
            <v>2005</v>
          </cell>
          <cell r="C11">
            <v>0.38560000000000011</v>
          </cell>
          <cell r="D11">
            <v>1.1856000000000002</v>
          </cell>
        </row>
        <row r="12">
          <cell r="A12">
            <v>2004</v>
          </cell>
          <cell r="C12">
            <v>0.38080000000000014</v>
          </cell>
          <cell r="D12">
            <v>1.1808000000000001</v>
          </cell>
        </row>
        <row r="13">
          <cell r="A13">
            <v>2003</v>
          </cell>
          <cell r="C13">
            <v>0.37600000000000017</v>
          </cell>
          <cell r="D13">
            <v>1.1760000000000002</v>
          </cell>
        </row>
        <row r="14">
          <cell r="A14">
            <v>2002</v>
          </cell>
          <cell r="C14">
            <v>0.3712000000000002</v>
          </cell>
          <cell r="D14">
            <v>1.1712000000000002</v>
          </cell>
        </row>
        <row r="15">
          <cell r="A15">
            <v>2001</v>
          </cell>
          <cell r="C15">
            <v>0.36640000000000023</v>
          </cell>
          <cell r="D15">
            <v>1.1664000000000003</v>
          </cell>
        </row>
        <row r="16">
          <cell r="A16">
            <v>2000</v>
          </cell>
          <cell r="C16">
            <v>0.36160000000000025</v>
          </cell>
          <cell r="D16">
            <v>1.1616000000000004</v>
          </cell>
        </row>
        <row r="17">
          <cell r="A17">
            <v>1999</v>
          </cell>
          <cell r="C17">
            <v>0.35680000000000028</v>
          </cell>
          <cell r="D17">
            <v>1.1568000000000003</v>
          </cell>
        </row>
        <row r="18">
          <cell r="A18">
            <v>1998</v>
          </cell>
          <cell r="C18">
            <v>0.35200000000000031</v>
          </cell>
          <cell r="D18">
            <v>1.1520000000000004</v>
          </cell>
        </row>
        <row r="19">
          <cell r="A19">
            <v>1997</v>
          </cell>
          <cell r="C19">
            <v>0.34720000000000034</v>
          </cell>
          <cell r="D19">
            <v>1.1472000000000004</v>
          </cell>
        </row>
        <row r="20">
          <cell r="A20">
            <v>1996</v>
          </cell>
          <cell r="C20">
            <v>0.34240000000000037</v>
          </cell>
          <cell r="D20">
            <v>1.1424000000000003</v>
          </cell>
        </row>
        <row r="21">
          <cell r="A21">
            <v>1995</v>
          </cell>
          <cell r="C21">
            <v>0.3376000000000004</v>
          </cell>
          <cell r="D21">
            <v>1.1376000000000004</v>
          </cell>
        </row>
        <row r="22">
          <cell r="A22">
            <v>1994</v>
          </cell>
          <cell r="C22">
            <v>0.33280000000000043</v>
          </cell>
          <cell r="D22">
            <v>1.1328000000000005</v>
          </cell>
        </row>
        <row r="23">
          <cell r="A23">
            <v>1993</v>
          </cell>
          <cell r="C23">
            <v>0.32800000000000046</v>
          </cell>
          <cell r="D23">
            <v>1.1280000000000006</v>
          </cell>
        </row>
        <row r="24">
          <cell r="A24">
            <v>1992</v>
          </cell>
          <cell r="C24">
            <v>0.32320000000000049</v>
          </cell>
          <cell r="D24">
            <v>1.1232000000000006</v>
          </cell>
        </row>
        <row r="25">
          <cell r="A25">
            <v>1991</v>
          </cell>
          <cell r="C25">
            <v>0.31840000000000052</v>
          </cell>
          <cell r="D25">
            <v>1.1184000000000005</v>
          </cell>
        </row>
        <row r="26">
          <cell r="A26">
            <v>1990</v>
          </cell>
          <cell r="C26">
            <v>0.31360000000000049</v>
          </cell>
          <cell r="D26">
            <v>1.1136000000000006</v>
          </cell>
        </row>
        <row r="27">
          <cell r="A27">
            <v>1989</v>
          </cell>
          <cell r="C27">
            <v>0.30880000000000046</v>
          </cell>
          <cell r="D27">
            <v>1.1088000000000005</v>
          </cell>
        </row>
        <row r="28">
          <cell r="A28">
            <v>1988</v>
          </cell>
          <cell r="C28">
            <v>0.30400000000000049</v>
          </cell>
          <cell r="D28">
            <v>1.1040000000000005</v>
          </cell>
        </row>
        <row r="29">
          <cell r="A29">
            <v>1987</v>
          </cell>
          <cell r="C29">
            <v>0.29920000000000047</v>
          </cell>
          <cell r="D29">
            <v>1.0992000000000006</v>
          </cell>
        </row>
        <row r="30">
          <cell r="A30">
            <v>1986</v>
          </cell>
          <cell r="C30">
            <v>0.29440000000000049</v>
          </cell>
          <cell r="D30">
            <v>1.0944000000000005</v>
          </cell>
        </row>
        <row r="31">
          <cell r="A31">
            <v>1985</v>
          </cell>
          <cell r="C31">
            <v>0.28960000000000047</v>
          </cell>
          <cell r="D31">
            <v>1.0896000000000006</v>
          </cell>
        </row>
        <row r="32">
          <cell r="A32">
            <v>1984</v>
          </cell>
          <cell r="C32">
            <v>0.28480000000000044</v>
          </cell>
          <cell r="D32">
            <v>1.0848000000000004</v>
          </cell>
        </row>
        <row r="33">
          <cell r="A33">
            <v>1983</v>
          </cell>
          <cell r="C33">
            <v>0.28000000000000047</v>
          </cell>
          <cell r="D33">
            <v>1.0800000000000005</v>
          </cell>
        </row>
        <row r="34">
          <cell r="A34">
            <v>1982</v>
          </cell>
          <cell r="C34">
            <v>0.27520000000000044</v>
          </cell>
          <cell r="D34">
            <v>1.0752000000000006</v>
          </cell>
        </row>
        <row r="35">
          <cell r="A35">
            <v>1981</v>
          </cell>
          <cell r="C35">
            <v>0.27040000000000047</v>
          </cell>
          <cell r="D35">
            <v>1.0704000000000005</v>
          </cell>
        </row>
        <row r="36">
          <cell r="A36">
            <v>1980</v>
          </cell>
          <cell r="C36">
            <v>0.26560000000000045</v>
          </cell>
          <cell r="D36">
            <v>1.0656000000000005</v>
          </cell>
        </row>
        <row r="37">
          <cell r="A37">
            <v>1979</v>
          </cell>
          <cell r="C37">
            <v>0.26080000000000042</v>
          </cell>
          <cell r="D37">
            <v>1.0608000000000004</v>
          </cell>
        </row>
        <row r="38">
          <cell r="A38">
            <v>1978</v>
          </cell>
          <cell r="C38">
            <v>0.25600000000000045</v>
          </cell>
          <cell r="D38">
            <v>1.0560000000000005</v>
          </cell>
        </row>
        <row r="39">
          <cell r="A39">
            <v>1977</v>
          </cell>
          <cell r="C39">
            <v>0.25120000000000042</v>
          </cell>
          <cell r="D39">
            <v>1.0512000000000006</v>
          </cell>
        </row>
        <row r="40">
          <cell r="A40">
            <v>1976</v>
          </cell>
          <cell r="C40">
            <v>0.24640000000000042</v>
          </cell>
          <cell r="D40">
            <v>1.0464000000000004</v>
          </cell>
        </row>
        <row r="41">
          <cell r="A41">
            <v>1975</v>
          </cell>
          <cell r="C41">
            <v>0.24160000000000043</v>
          </cell>
          <cell r="D41">
            <v>1.0416000000000005</v>
          </cell>
        </row>
        <row r="42">
          <cell r="A42">
            <v>1974</v>
          </cell>
          <cell r="C42">
            <v>0.23680000000000043</v>
          </cell>
          <cell r="D42">
            <v>1.0368000000000004</v>
          </cell>
        </row>
        <row r="43">
          <cell r="A43">
            <v>1973</v>
          </cell>
          <cell r="C43">
            <v>0.23200000000000043</v>
          </cell>
          <cell r="D43">
            <v>1.0320000000000005</v>
          </cell>
        </row>
        <row r="44">
          <cell r="A44">
            <v>1972</v>
          </cell>
          <cell r="C44">
            <v>0.2272000000000004</v>
          </cell>
          <cell r="D44">
            <v>1.0272000000000006</v>
          </cell>
        </row>
        <row r="45">
          <cell r="A45">
            <v>1971</v>
          </cell>
          <cell r="C45">
            <v>0.2224000000000004</v>
          </cell>
          <cell r="D45">
            <v>1.0224000000000004</v>
          </cell>
        </row>
        <row r="46">
          <cell r="A46">
            <v>1970</v>
          </cell>
          <cell r="C46">
            <v>0.2176000000000004</v>
          </cell>
          <cell r="D46">
            <v>1.0176000000000005</v>
          </cell>
        </row>
        <row r="47">
          <cell r="A47">
            <v>1969</v>
          </cell>
          <cell r="C47">
            <v>0.21280000000000041</v>
          </cell>
          <cell r="D47">
            <v>1.0128000000000004</v>
          </cell>
        </row>
        <row r="48">
          <cell r="A48">
            <v>1968</v>
          </cell>
          <cell r="C48">
            <v>0.20800000000000041</v>
          </cell>
          <cell r="D48">
            <v>1.0080000000000005</v>
          </cell>
        </row>
        <row r="49">
          <cell r="A49">
            <v>1967</v>
          </cell>
          <cell r="C49">
            <v>0.20320000000000038</v>
          </cell>
          <cell r="D49">
            <v>1.0032000000000005</v>
          </cell>
        </row>
        <row r="50">
          <cell r="A50">
            <v>1966</v>
          </cell>
          <cell r="C50">
            <v>0.19840000000000038</v>
          </cell>
          <cell r="D50">
            <v>0.9984000000000004</v>
          </cell>
        </row>
        <row r="51">
          <cell r="A51">
            <v>1965</v>
          </cell>
          <cell r="C51">
            <v>0.19360000000000038</v>
          </cell>
          <cell r="D51">
            <v>0.99360000000000048</v>
          </cell>
        </row>
        <row r="52">
          <cell r="A52">
            <v>1964</v>
          </cell>
          <cell r="C52">
            <v>0.18880000000000038</v>
          </cell>
          <cell r="D52">
            <v>0.98880000000000046</v>
          </cell>
        </row>
        <row r="53">
          <cell r="A53">
            <v>1963</v>
          </cell>
          <cell r="C53">
            <v>0.18400000000000039</v>
          </cell>
          <cell r="D53">
            <v>0.98400000000000043</v>
          </cell>
        </row>
        <row r="54">
          <cell r="A54">
            <v>1962</v>
          </cell>
          <cell r="C54">
            <v>0.17920000000000036</v>
          </cell>
          <cell r="D54">
            <v>0.9792000000000004</v>
          </cell>
        </row>
        <row r="55">
          <cell r="A55">
            <v>1961</v>
          </cell>
          <cell r="C55">
            <v>0.17440000000000036</v>
          </cell>
          <cell r="D55">
            <v>0.97440000000000038</v>
          </cell>
        </row>
        <row r="56">
          <cell r="A56">
            <v>1960</v>
          </cell>
          <cell r="C56">
            <v>0.16960000000000036</v>
          </cell>
          <cell r="D56">
            <v>0.96960000000000046</v>
          </cell>
        </row>
        <row r="57">
          <cell r="A57">
            <v>1959</v>
          </cell>
          <cell r="C57">
            <v>0.16480000000000036</v>
          </cell>
          <cell r="D57">
            <v>0.96480000000000044</v>
          </cell>
        </row>
        <row r="58">
          <cell r="A58">
            <v>1958</v>
          </cell>
          <cell r="C58">
            <v>0.16000000000000036</v>
          </cell>
          <cell r="D58">
            <v>0.96000000000000041</v>
          </cell>
        </row>
        <row r="59">
          <cell r="A59">
            <v>1957</v>
          </cell>
          <cell r="C59">
            <v>0.15520000000000034</v>
          </cell>
          <cell r="D59">
            <v>0.95520000000000038</v>
          </cell>
        </row>
        <row r="60">
          <cell r="A60">
            <v>1956</v>
          </cell>
          <cell r="C60">
            <v>0.15040000000000034</v>
          </cell>
          <cell r="D60">
            <v>0.95040000000000036</v>
          </cell>
        </row>
        <row r="61">
          <cell r="A61">
            <v>1955</v>
          </cell>
          <cell r="C61">
            <v>0.14560000000000034</v>
          </cell>
          <cell r="D61">
            <v>0.94560000000000044</v>
          </cell>
        </row>
        <row r="62">
          <cell r="A62">
            <v>1954</v>
          </cell>
          <cell r="C62">
            <v>0.14080000000000034</v>
          </cell>
          <cell r="D62">
            <v>0.94080000000000041</v>
          </cell>
        </row>
        <row r="63">
          <cell r="A63">
            <v>1953</v>
          </cell>
          <cell r="C63">
            <v>0.13600000000000034</v>
          </cell>
          <cell r="D63">
            <v>0.93600000000000039</v>
          </cell>
        </row>
        <row r="64">
          <cell r="A64">
            <v>1952</v>
          </cell>
          <cell r="C64">
            <v>0.13120000000000032</v>
          </cell>
          <cell r="D64">
            <v>0.93120000000000036</v>
          </cell>
        </row>
        <row r="65">
          <cell r="A65">
            <v>1951</v>
          </cell>
          <cell r="C65">
            <v>0.12640000000000032</v>
          </cell>
          <cell r="D65">
            <v>0.92640000000000033</v>
          </cell>
        </row>
        <row r="66">
          <cell r="A66">
            <v>1950</v>
          </cell>
          <cell r="C66">
            <v>0.12160000000000032</v>
          </cell>
          <cell r="D66">
            <v>0.92160000000000042</v>
          </cell>
        </row>
        <row r="67">
          <cell r="A67">
            <v>1949</v>
          </cell>
          <cell r="C67">
            <v>0.11680000000000032</v>
          </cell>
          <cell r="D67">
            <v>0.91680000000000039</v>
          </cell>
        </row>
        <row r="68">
          <cell r="A68">
            <v>1948</v>
          </cell>
          <cell r="C68">
            <v>0.1168</v>
          </cell>
          <cell r="D68">
            <v>0.91680000000000006</v>
          </cell>
        </row>
        <row r="69">
          <cell r="A69">
            <v>1947</v>
          </cell>
          <cell r="C69">
            <v>0.1168</v>
          </cell>
          <cell r="D69">
            <v>0.91680000000000006</v>
          </cell>
        </row>
        <row r="70">
          <cell r="A70">
            <v>1946</v>
          </cell>
          <cell r="C70">
            <v>0.1168</v>
          </cell>
          <cell r="D70">
            <v>0.91680000000000006</v>
          </cell>
        </row>
        <row r="71">
          <cell r="A71">
            <v>1945</v>
          </cell>
          <cell r="C71">
            <v>0.1168</v>
          </cell>
          <cell r="D71">
            <v>0.91680000000000006</v>
          </cell>
        </row>
        <row r="72">
          <cell r="A72">
            <v>1944</v>
          </cell>
          <cell r="C72">
            <v>0.1168</v>
          </cell>
          <cell r="D72">
            <v>0.91680000000000006</v>
          </cell>
        </row>
        <row r="73">
          <cell r="A73">
            <v>1943</v>
          </cell>
          <cell r="C73">
            <v>0.1168</v>
          </cell>
          <cell r="D73">
            <v>0.91680000000000006</v>
          </cell>
        </row>
        <row r="74">
          <cell r="A74">
            <v>1942</v>
          </cell>
          <cell r="C74">
            <v>0.1168</v>
          </cell>
          <cell r="D74">
            <v>0.91680000000000006</v>
          </cell>
        </row>
        <row r="75">
          <cell r="A75">
            <v>1941</v>
          </cell>
          <cell r="C75">
            <v>0.1168</v>
          </cell>
          <cell r="D75">
            <v>0.91680000000000006</v>
          </cell>
        </row>
        <row r="76">
          <cell r="A76">
            <v>1940</v>
          </cell>
          <cell r="C76">
            <v>0.1168</v>
          </cell>
          <cell r="D76">
            <v>0.91680000000000006</v>
          </cell>
        </row>
        <row r="77">
          <cell r="A77">
            <v>1939</v>
          </cell>
          <cell r="C77">
            <v>0.1168</v>
          </cell>
          <cell r="D77">
            <v>0.91680000000000006</v>
          </cell>
        </row>
        <row r="78">
          <cell r="A78">
            <v>1938</v>
          </cell>
          <cell r="C78">
            <v>0.1168</v>
          </cell>
          <cell r="D78">
            <v>0.91680000000000006</v>
          </cell>
        </row>
        <row r="79">
          <cell r="A79">
            <v>1937</v>
          </cell>
          <cell r="C79">
            <v>0.1168</v>
          </cell>
          <cell r="D79">
            <v>0.91680000000000006</v>
          </cell>
        </row>
        <row r="80">
          <cell r="A80">
            <v>1936</v>
          </cell>
          <cell r="C80">
            <v>0.1168</v>
          </cell>
          <cell r="D80">
            <v>0.91680000000000006</v>
          </cell>
        </row>
        <row r="81">
          <cell r="A81">
            <v>1935</v>
          </cell>
          <cell r="C81">
            <v>0.1168</v>
          </cell>
          <cell r="D81">
            <v>0.91680000000000006</v>
          </cell>
        </row>
        <row r="82">
          <cell r="A82">
            <v>1934</v>
          </cell>
          <cell r="C82">
            <v>0.1168</v>
          </cell>
          <cell r="D82">
            <v>0.91680000000000006</v>
          </cell>
        </row>
        <row r="83">
          <cell r="A83">
            <v>1933</v>
          </cell>
          <cell r="C83">
            <v>0.1168</v>
          </cell>
          <cell r="D83">
            <v>0.91680000000000006</v>
          </cell>
        </row>
        <row r="84">
          <cell r="A84">
            <v>1932</v>
          </cell>
          <cell r="C84">
            <v>0.1168</v>
          </cell>
          <cell r="D84">
            <v>0.91680000000000006</v>
          </cell>
        </row>
        <row r="85">
          <cell r="A85">
            <v>1931</v>
          </cell>
          <cell r="C85">
            <v>0.1168</v>
          </cell>
          <cell r="D85">
            <v>0.91680000000000006</v>
          </cell>
        </row>
        <row r="86">
          <cell r="A86">
            <v>1930</v>
          </cell>
          <cell r="C86">
            <v>0.11199999999999999</v>
          </cell>
          <cell r="D86">
            <v>0.91200000000000003</v>
          </cell>
        </row>
        <row r="87">
          <cell r="A87">
            <v>1929</v>
          </cell>
          <cell r="C87">
            <v>0.10719999999999999</v>
          </cell>
          <cell r="D87">
            <v>0.90720000000000001</v>
          </cell>
        </row>
        <row r="88">
          <cell r="A88">
            <v>1928</v>
          </cell>
          <cell r="C88">
            <v>0.10239999999999999</v>
          </cell>
          <cell r="D88">
            <v>0.90240000000000009</v>
          </cell>
        </row>
        <row r="89">
          <cell r="A89">
            <v>1927</v>
          </cell>
          <cell r="C89">
            <v>9.7599999999999978E-2</v>
          </cell>
          <cell r="D89">
            <v>0.89760000000000006</v>
          </cell>
        </row>
        <row r="90">
          <cell r="A90">
            <v>1926</v>
          </cell>
          <cell r="C90">
            <v>9.279999999999998E-2</v>
          </cell>
          <cell r="D90">
            <v>0.89280000000000004</v>
          </cell>
        </row>
        <row r="91">
          <cell r="A91">
            <v>1925</v>
          </cell>
          <cell r="C91">
            <v>8.7999999999999967E-2</v>
          </cell>
          <cell r="D91">
            <v>0.88800000000000001</v>
          </cell>
        </row>
        <row r="92">
          <cell r="A92">
            <v>1924</v>
          </cell>
          <cell r="C92">
            <v>8.3199999999999968E-2</v>
          </cell>
          <cell r="D92">
            <v>0.88319999999999999</v>
          </cell>
        </row>
        <row r="93">
          <cell r="A93">
            <v>1923</v>
          </cell>
          <cell r="C93">
            <v>7.839999999999997E-2</v>
          </cell>
          <cell r="D93">
            <v>0.87840000000000007</v>
          </cell>
        </row>
        <row r="94">
          <cell r="A94">
            <v>1922</v>
          </cell>
          <cell r="C94">
            <v>7.3599999999999957E-2</v>
          </cell>
          <cell r="D94">
            <v>0.87360000000000004</v>
          </cell>
        </row>
        <row r="95">
          <cell r="A95">
            <v>1921</v>
          </cell>
          <cell r="C95">
            <v>6.8799999999999958E-2</v>
          </cell>
          <cell r="D95">
            <v>0.86880000000000002</v>
          </cell>
        </row>
        <row r="96">
          <cell r="A96">
            <v>1920</v>
          </cell>
          <cell r="C96">
            <v>6.3999999999999946E-2</v>
          </cell>
          <cell r="D96">
            <v>0.86399999999999999</v>
          </cell>
        </row>
        <row r="97">
          <cell r="A97">
            <v>1919</v>
          </cell>
          <cell r="C97">
            <v>5.9199999999999947E-2</v>
          </cell>
          <cell r="D97">
            <v>0.85919999999999996</v>
          </cell>
        </row>
        <row r="98">
          <cell r="A98">
            <v>1918</v>
          </cell>
          <cell r="C98">
            <v>5.4399999999999941E-2</v>
          </cell>
          <cell r="D98">
            <v>0.85439999999999994</v>
          </cell>
        </row>
        <row r="99">
          <cell r="A99">
            <v>1917</v>
          </cell>
          <cell r="C99">
            <v>4.9599999999999936E-2</v>
          </cell>
          <cell r="D99">
            <v>0.84960000000000002</v>
          </cell>
        </row>
        <row r="100">
          <cell r="A100">
            <v>1916</v>
          </cell>
          <cell r="C100">
            <v>4.479999999999993E-2</v>
          </cell>
          <cell r="D100">
            <v>0.8448</v>
          </cell>
        </row>
        <row r="101">
          <cell r="A101">
            <v>1915</v>
          </cell>
          <cell r="C101">
            <v>3.9999999999999931E-2</v>
          </cell>
          <cell r="D101">
            <v>0.84</v>
          </cell>
        </row>
        <row r="102">
          <cell r="A102">
            <v>1914</v>
          </cell>
          <cell r="C102">
            <v>3.5199999999999933E-2</v>
          </cell>
          <cell r="D102">
            <v>0.83519999999999994</v>
          </cell>
        </row>
        <row r="103">
          <cell r="A103">
            <v>1913</v>
          </cell>
          <cell r="C103">
            <v>3.0399999999999934E-2</v>
          </cell>
          <cell r="D103">
            <v>0.83040000000000003</v>
          </cell>
        </row>
        <row r="104">
          <cell r="A104">
            <v>1912</v>
          </cell>
          <cell r="C104">
            <v>2.5599999999999935E-2</v>
          </cell>
          <cell r="D104">
            <v>0.8256</v>
          </cell>
        </row>
        <row r="105">
          <cell r="A105">
            <v>1911</v>
          </cell>
          <cell r="C105">
            <v>2.0799999999999933E-2</v>
          </cell>
          <cell r="D105">
            <v>0.82079999999999997</v>
          </cell>
        </row>
        <row r="106">
          <cell r="A106">
            <v>1910</v>
          </cell>
          <cell r="C106">
            <v>1.5999999999999934E-2</v>
          </cell>
          <cell r="D106">
            <v>0.81599999999999995</v>
          </cell>
        </row>
        <row r="107">
          <cell r="A107">
            <v>1909</v>
          </cell>
          <cell r="C107">
            <v>1.1199999999999934E-2</v>
          </cell>
          <cell r="D107">
            <v>0.81120000000000003</v>
          </cell>
        </row>
        <row r="108">
          <cell r="A108">
            <v>1908</v>
          </cell>
          <cell r="C108">
            <v>6.3999999999999344E-3</v>
          </cell>
          <cell r="D108">
            <v>0.80640000000000001</v>
          </cell>
        </row>
        <row r="109">
          <cell r="A109">
            <v>1907</v>
          </cell>
          <cell r="C109">
            <v>1.5999999999999348E-3</v>
          </cell>
          <cell r="D109">
            <v>0.80159999999999998</v>
          </cell>
        </row>
        <row r="110">
          <cell r="A110">
            <v>1906</v>
          </cell>
          <cell r="C110">
            <v>-3.2000000000000652E-3</v>
          </cell>
          <cell r="D110">
            <v>0.79679999999999995</v>
          </cell>
        </row>
        <row r="111">
          <cell r="A111">
            <v>1905</v>
          </cell>
          <cell r="C111">
            <v>-8.0000000000000644E-3</v>
          </cell>
          <cell r="D111">
            <v>0.79199999999999993</v>
          </cell>
        </row>
        <row r="112">
          <cell r="A112">
            <v>1904</v>
          </cell>
          <cell r="C112">
            <v>-1.2800000000000065E-2</v>
          </cell>
          <cell r="D112">
            <v>0.78720000000000001</v>
          </cell>
        </row>
        <row r="113">
          <cell r="A113">
            <v>1903</v>
          </cell>
          <cell r="C113">
            <v>-1.7600000000000064E-2</v>
          </cell>
          <cell r="D113">
            <v>0.78239999999999998</v>
          </cell>
        </row>
        <row r="114">
          <cell r="A114">
            <v>1902</v>
          </cell>
          <cell r="C114">
            <v>-2.2400000000000066E-2</v>
          </cell>
          <cell r="D114">
            <v>0.77759999999999996</v>
          </cell>
        </row>
        <row r="115">
          <cell r="A115">
            <v>1901</v>
          </cell>
          <cell r="C115">
            <v>-2.7200000000000064E-2</v>
          </cell>
          <cell r="D115">
            <v>0.77279999999999993</v>
          </cell>
        </row>
        <row r="116">
          <cell r="A116">
            <v>1900</v>
          </cell>
          <cell r="C116">
            <v>-3.2000000000000063E-2</v>
          </cell>
          <cell r="D116">
            <v>0.76800000000000002</v>
          </cell>
        </row>
        <row r="117">
          <cell r="A117">
            <v>1899</v>
          </cell>
          <cell r="C117">
            <v>-3.6800000000000062E-2</v>
          </cell>
          <cell r="D117">
            <v>0.76319999999999999</v>
          </cell>
        </row>
        <row r="118">
          <cell r="A118">
            <v>1898</v>
          </cell>
          <cell r="C118">
            <v>-4.1600000000000061E-2</v>
          </cell>
          <cell r="D118">
            <v>0.75839999999999996</v>
          </cell>
        </row>
        <row r="119">
          <cell r="A119">
            <v>1897</v>
          </cell>
          <cell r="C119">
            <v>-4.6400000000000059E-2</v>
          </cell>
          <cell r="D119">
            <v>0.75359999999999994</v>
          </cell>
        </row>
        <row r="120">
          <cell r="A120">
            <v>1896</v>
          </cell>
          <cell r="C120">
            <v>-5.1200000000000065E-2</v>
          </cell>
          <cell r="D120">
            <v>0.74880000000000002</v>
          </cell>
        </row>
        <row r="121">
          <cell r="A121">
            <v>1895</v>
          </cell>
          <cell r="C121">
            <v>-5.6000000000000071E-2</v>
          </cell>
          <cell r="D121">
            <v>0.74399999999999999</v>
          </cell>
        </row>
        <row r="122">
          <cell r="A122">
            <v>1894</v>
          </cell>
          <cell r="C122">
            <v>-6.0800000000000069E-2</v>
          </cell>
          <cell r="D122">
            <v>0.73919999999999997</v>
          </cell>
        </row>
        <row r="123">
          <cell r="A123">
            <v>1893</v>
          </cell>
          <cell r="C123">
            <v>-6.5600000000000075E-2</v>
          </cell>
          <cell r="D123">
            <v>0.73439999999999994</v>
          </cell>
        </row>
        <row r="124">
          <cell r="A124">
            <v>1892</v>
          </cell>
          <cell r="C124">
            <v>-7.0400000000000074E-2</v>
          </cell>
          <cell r="D124">
            <v>0.72960000000000003</v>
          </cell>
        </row>
        <row r="125">
          <cell r="A125">
            <v>1891</v>
          </cell>
          <cell r="C125">
            <v>-7.5200000000000086E-2</v>
          </cell>
          <cell r="D125">
            <v>0.7248</v>
          </cell>
        </row>
        <row r="126">
          <cell r="A126">
            <v>1890</v>
          </cell>
          <cell r="C126">
            <v>-8.0000000000000085E-2</v>
          </cell>
          <cell r="D126">
            <v>0.72</v>
          </cell>
        </row>
        <row r="127">
          <cell r="A127">
            <v>1889</v>
          </cell>
          <cell r="C127">
            <v>-8.4800000000000098E-2</v>
          </cell>
          <cell r="D127">
            <v>0.71519999999999995</v>
          </cell>
        </row>
        <row r="128">
          <cell r="A128">
            <v>1888</v>
          </cell>
          <cell r="C128">
            <v>-8.9600000000000096E-2</v>
          </cell>
          <cell r="D128">
            <v>0.71039999999999992</v>
          </cell>
        </row>
        <row r="129">
          <cell r="A129">
            <v>1887</v>
          </cell>
          <cell r="C129">
            <v>-9.4400000000000095E-2</v>
          </cell>
          <cell r="D129">
            <v>0.7056</v>
          </cell>
        </row>
        <row r="130">
          <cell r="A130">
            <v>1886</v>
          </cell>
          <cell r="C130">
            <v>-9.9200000000000108E-2</v>
          </cell>
          <cell r="D130">
            <v>0.70079999999999998</v>
          </cell>
        </row>
        <row r="131">
          <cell r="A131">
            <v>1885</v>
          </cell>
          <cell r="C131">
            <v>-0.10400000000000011</v>
          </cell>
          <cell r="D131">
            <v>0.69599999999999995</v>
          </cell>
        </row>
        <row r="132">
          <cell r="A132">
            <v>1884</v>
          </cell>
          <cell r="C132">
            <v>-0.10880000000000012</v>
          </cell>
          <cell r="D132">
            <v>0.69119999999999993</v>
          </cell>
        </row>
        <row r="133">
          <cell r="A133">
            <v>1883</v>
          </cell>
          <cell r="C133">
            <v>-0.11360000000000012</v>
          </cell>
          <cell r="D133">
            <v>0.6863999999999999</v>
          </cell>
        </row>
        <row r="134">
          <cell r="A134">
            <v>1882</v>
          </cell>
          <cell r="C134">
            <v>-0.11840000000000012</v>
          </cell>
          <cell r="D134">
            <v>0.68159999999999998</v>
          </cell>
        </row>
        <row r="135">
          <cell r="A135">
            <v>1881</v>
          </cell>
          <cell r="C135">
            <v>-0.12320000000000013</v>
          </cell>
          <cell r="D135">
            <v>0.67679999999999996</v>
          </cell>
        </row>
        <row r="136">
          <cell r="A136">
            <v>1880</v>
          </cell>
          <cell r="C136">
            <v>-0.12800000000000014</v>
          </cell>
          <cell r="D136">
            <v>0.67199999999999993</v>
          </cell>
        </row>
        <row r="137">
          <cell r="A137">
            <v>1879</v>
          </cell>
          <cell r="C137">
            <v>-0.13280000000000014</v>
          </cell>
          <cell r="D137">
            <v>0.6671999999999999</v>
          </cell>
        </row>
        <row r="138">
          <cell r="A138">
            <v>1878</v>
          </cell>
          <cell r="C138">
            <v>-0.13760000000000014</v>
          </cell>
          <cell r="D138">
            <v>0.66239999999999988</v>
          </cell>
        </row>
        <row r="139">
          <cell r="A139">
            <v>1877</v>
          </cell>
          <cell r="C139">
            <v>-0.14240000000000014</v>
          </cell>
          <cell r="D139">
            <v>0.65759999999999996</v>
          </cell>
        </row>
        <row r="140">
          <cell r="A140">
            <v>1876</v>
          </cell>
          <cell r="C140">
            <v>-0.14720000000000014</v>
          </cell>
          <cell r="D140">
            <v>0.65279999999999994</v>
          </cell>
        </row>
        <row r="141">
          <cell r="A141">
            <v>1875</v>
          </cell>
          <cell r="C141">
            <v>-0.15200000000000016</v>
          </cell>
          <cell r="D141">
            <v>0.64799999999999991</v>
          </cell>
        </row>
        <row r="142">
          <cell r="A142">
            <v>1874</v>
          </cell>
          <cell r="C142">
            <v>-0.15680000000000016</v>
          </cell>
          <cell r="D142">
            <v>0.64319999999999988</v>
          </cell>
        </row>
        <row r="143">
          <cell r="A143">
            <v>1873</v>
          </cell>
          <cell r="C143">
            <v>-0.16160000000000013</v>
          </cell>
          <cell r="D143">
            <v>0.63839999999999986</v>
          </cell>
        </row>
        <row r="144">
          <cell r="A144">
            <v>1872</v>
          </cell>
          <cell r="C144">
            <v>-0.16640000000000016</v>
          </cell>
          <cell r="D144">
            <v>0.63359999999999994</v>
          </cell>
        </row>
        <row r="145">
          <cell r="A145">
            <v>1871</v>
          </cell>
          <cell r="D145">
            <v>0.62879999999999991</v>
          </cell>
        </row>
        <row r="146">
          <cell r="A146">
            <v>1870</v>
          </cell>
          <cell r="D146">
            <v>0.62399999999999989</v>
          </cell>
        </row>
        <row r="147">
          <cell r="A147">
            <v>1869</v>
          </cell>
          <cell r="D147">
            <v>0.61919999999999986</v>
          </cell>
        </row>
        <row r="148">
          <cell r="A148">
            <v>1868</v>
          </cell>
          <cell r="D148">
            <v>0.61439999999999984</v>
          </cell>
        </row>
        <row r="149">
          <cell r="A149">
            <v>1867</v>
          </cell>
          <cell r="D149">
            <v>0.60959999999999992</v>
          </cell>
        </row>
        <row r="150">
          <cell r="A150">
            <v>1866</v>
          </cell>
          <cell r="D150">
            <v>0.60479999999999989</v>
          </cell>
        </row>
        <row r="151">
          <cell r="A151">
            <v>1865</v>
          </cell>
          <cell r="D151">
            <v>0.59999999999999987</v>
          </cell>
        </row>
        <row r="152">
          <cell r="A152">
            <v>1864</v>
          </cell>
          <cell r="D152">
            <v>0.59519999999999984</v>
          </cell>
        </row>
        <row r="153">
          <cell r="A153">
            <v>1863</v>
          </cell>
          <cell r="D153">
            <v>0.59039999999999981</v>
          </cell>
        </row>
        <row r="154">
          <cell r="A154">
            <v>1862</v>
          </cell>
          <cell r="D154">
            <v>0.5855999999999999</v>
          </cell>
        </row>
        <row r="155">
          <cell r="A155">
            <v>1861</v>
          </cell>
          <cell r="D155">
            <v>0.58079999999999987</v>
          </cell>
        </row>
        <row r="156">
          <cell r="A156">
            <v>1860</v>
          </cell>
          <cell r="D156">
            <v>0.57599999999999985</v>
          </cell>
        </row>
        <row r="157">
          <cell r="A157">
            <v>1859</v>
          </cell>
          <cell r="D157">
            <v>0.57119999999999982</v>
          </cell>
        </row>
        <row r="158">
          <cell r="A158">
            <v>1858</v>
          </cell>
          <cell r="D158">
            <v>0.56639999999999979</v>
          </cell>
        </row>
        <row r="159">
          <cell r="A159">
            <v>1857</v>
          </cell>
          <cell r="D159">
            <v>0.56159999999999988</v>
          </cell>
        </row>
        <row r="160">
          <cell r="A160">
            <v>1856</v>
          </cell>
          <cell r="D160">
            <v>0.55679999999999985</v>
          </cell>
        </row>
        <row r="161">
          <cell r="A161">
            <v>1855</v>
          </cell>
          <cell r="D161">
            <v>0.55199999999999982</v>
          </cell>
        </row>
        <row r="162">
          <cell r="A162">
            <v>1854</v>
          </cell>
          <cell r="D162">
            <v>0.5471999999999998</v>
          </cell>
        </row>
        <row r="163">
          <cell r="A163">
            <v>1853</v>
          </cell>
          <cell r="D163">
            <v>0.54239999999999977</v>
          </cell>
        </row>
        <row r="164">
          <cell r="A164">
            <v>1852</v>
          </cell>
          <cell r="D164">
            <v>0.53759999999999986</v>
          </cell>
        </row>
        <row r="165">
          <cell r="A165">
            <v>1851</v>
          </cell>
          <cell r="D165">
            <v>0.53279999999999983</v>
          </cell>
        </row>
        <row r="166">
          <cell r="A166">
            <v>1850</v>
          </cell>
          <cell r="D166">
            <v>0.5279999999999998</v>
          </cell>
        </row>
        <row r="167">
          <cell r="A167">
            <v>1849</v>
          </cell>
          <cell r="D167">
            <v>0.52319999999999978</v>
          </cell>
        </row>
        <row r="168">
          <cell r="A168">
            <v>1848</v>
          </cell>
          <cell r="D168">
            <v>0.51839999999999975</v>
          </cell>
        </row>
        <row r="169">
          <cell r="A169">
            <v>1847</v>
          </cell>
          <cell r="D169">
            <v>0.51359999999999983</v>
          </cell>
        </row>
        <row r="170">
          <cell r="A170">
            <v>1846</v>
          </cell>
          <cell r="D170">
            <v>0.50879999999999981</v>
          </cell>
        </row>
        <row r="171">
          <cell r="A171">
            <v>1845</v>
          </cell>
          <cell r="D171">
            <v>0.50399999999999978</v>
          </cell>
        </row>
        <row r="172">
          <cell r="A172">
            <v>1844</v>
          </cell>
          <cell r="D172">
            <v>0.49919999999999976</v>
          </cell>
        </row>
        <row r="173">
          <cell r="A173">
            <v>1843</v>
          </cell>
          <cell r="D173">
            <v>0.49439999999999978</v>
          </cell>
        </row>
        <row r="174">
          <cell r="A174">
            <v>1842</v>
          </cell>
          <cell r="D174">
            <v>0.48959999999999976</v>
          </cell>
        </row>
        <row r="175">
          <cell r="A175">
            <v>1841</v>
          </cell>
          <cell r="D175">
            <v>0.48479999999999979</v>
          </cell>
        </row>
        <row r="176">
          <cell r="A176">
            <v>1840</v>
          </cell>
          <cell r="D176">
            <v>0.47999999999999976</v>
          </cell>
        </row>
        <row r="177">
          <cell r="A177">
            <v>1839</v>
          </cell>
          <cell r="D177">
            <v>0.47519999999999979</v>
          </cell>
        </row>
        <row r="178">
          <cell r="A178">
            <v>1838</v>
          </cell>
          <cell r="D178">
            <v>0.47039999999999982</v>
          </cell>
        </row>
        <row r="179">
          <cell r="A179">
            <v>1837</v>
          </cell>
          <cell r="D179">
            <v>0.46559999999999985</v>
          </cell>
        </row>
        <row r="180">
          <cell r="A180">
            <v>1836</v>
          </cell>
          <cell r="D180">
            <v>0.46079999999999988</v>
          </cell>
        </row>
        <row r="181">
          <cell r="A181">
            <v>1835</v>
          </cell>
          <cell r="D181">
            <v>0.45599999999999991</v>
          </cell>
        </row>
        <row r="182">
          <cell r="A182">
            <v>1834</v>
          </cell>
          <cell r="D182">
            <v>0.45119999999999993</v>
          </cell>
        </row>
        <row r="183">
          <cell r="A183">
            <v>1833</v>
          </cell>
          <cell r="D183">
            <v>0.44639999999999996</v>
          </cell>
        </row>
        <row r="184">
          <cell r="A184">
            <v>1832</v>
          </cell>
          <cell r="D184">
            <v>0.44159999999999999</v>
          </cell>
        </row>
        <row r="185">
          <cell r="A185">
            <v>1831</v>
          </cell>
          <cell r="D185">
            <v>0.43680000000000002</v>
          </cell>
        </row>
        <row r="186">
          <cell r="A186">
            <v>1830</v>
          </cell>
          <cell r="D186">
            <v>0.43200000000000005</v>
          </cell>
        </row>
        <row r="187">
          <cell r="A187">
            <v>1829</v>
          </cell>
          <cell r="D187">
            <v>0.42720000000000008</v>
          </cell>
        </row>
        <row r="188">
          <cell r="A188">
            <v>1828</v>
          </cell>
          <cell r="D188">
            <v>0.42240000000000011</v>
          </cell>
        </row>
        <row r="189">
          <cell r="A189">
            <v>1827</v>
          </cell>
          <cell r="D189">
            <v>0.41760000000000019</v>
          </cell>
        </row>
        <row r="190">
          <cell r="A190">
            <v>1826</v>
          </cell>
          <cell r="D190">
            <v>0.41280000000000022</v>
          </cell>
        </row>
        <row r="191">
          <cell r="A191">
            <v>1825</v>
          </cell>
          <cell r="D191">
            <v>0.40800000000000025</v>
          </cell>
        </row>
        <row r="192">
          <cell r="A192">
            <v>1824</v>
          </cell>
          <cell r="D192">
            <v>0.40320000000000028</v>
          </cell>
        </row>
        <row r="193">
          <cell r="A193">
            <v>1823</v>
          </cell>
          <cell r="D193">
            <v>0.39840000000000031</v>
          </cell>
        </row>
        <row r="194">
          <cell r="A194">
            <v>1822</v>
          </cell>
          <cell r="D194">
            <v>0.39360000000000034</v>
          </cell>
        </row>
        <row r="195">
          <cell r="A195">
            <v>1821</v>
          </cell>
          <cell r="D195">
            <v>0.38880000000000037</v>
          </cell>
        </row>
        <row r="196">
          <cell r="A196">
            <v>1820</v>
          </cell>
          <cell r="D196">
            <v>0.3840000000000004</v>
          </cell>
        </row>
        <row r="197">
          <cell r="A197">
            <v>1819</v>
          </cell>
          <cell r="D197">
            <v>0.37920000000000043</v>
          </cell>
        </row>
        <row r="198">
          <cell r="A198">
            <v>1818</v>
          </cell>
          <cell r="D198">
            <v>0.37440000000000045</v>
          </cell>
        </row>
        <row r="199">
          <cell r="A199">
            <v>1817</v>
          </cell>
          <cell r="D199">
            <v>0.36960000000000048</v>
          </cell>
        </row>
        <row r="200">
          <cell r="A200">
            <v>1816</v>
          </cell>
          <cell r="D200">
            <v>0.36480000000000051</v>
          </cell>
        </row>
        <row r="201">
          <cell r="A201">
            <v>1815</v>
          </cell>
          <cell r="D201">
            <v>0.36000000000000054</v>
          </cell>
        </row>
        <row r="202">
          <cell r="A202">
            <v>1814</v>
          </cell>
          <cell r="D202">
            <v>0.35520000000000057</v>
          </cell>
        </row>
        <row r="203">
          <cell r="A203">
            <v>1813</v>
          </cell>
          <cell r="D203">
            <v>0.3504000000000006</v>
          </cell>
        </row>
        <row r="204">
          <cell r="A204">
            <v>1812</v>
          </cell>
          <cell r="D204">
            <v>0.34560000000000063</v>
          </cell>
        </row>
        <row r="205">
          <cell r="A205">
            <v>1811</v>
          </cell>
          <cell r="D205">
            <v>0.34080000000000066</v>
          </cell>
        </row>
        <row r="206">
          <cell r="A206">
            <v>1810</v>
          </cell>
          <cell r="D206">
            <v>0.33600000000000069</v>
          </cell>
        </row>
        <row r="207">
          <cell r="A207">
            <v>1809</v>
          </cell>
          <cell r="D207">
            <v>0.33120000000000072</v>
          </cell>
        </row>
        <row r="208">
          <cell r="A208">
            <v>1808</v>
          </cell>
          <cell r="D208">
            <v>0.32640000000000075</v>
          </cell>
        </row>
        <row r="209">
          <cell r="A209">
            <v>1807</v>
          </cell>
          <cell r="D209">
            <v>0.32160000000000077</v>
          </cell>
        </row>
        <row r="210">
          <cell r="A210">
            <v>1806</v>
          </cell>
          <cell r="D210">
            <v>0.3168000000000008</v>
          </cell>
        </row>
        <row r="211">
          <cell r="A211">
            <v>1805</v>
          </cell>
          <cell r="D211">
            <v>0.31200000000000083</v>
          </cell>
        </row>
        <row r="212">
          <cell r="A212">
            <v>1804</v>
          </cell>
          <cell r="D212">
            <v>0.30720000000000086</v>
          </cell>
        </row>
        <row r="213">
          <cell r="A213">
            <v>1803</v>
          </cell>
          <cell r="D213">
            <v>0.30240000000000089</v>
          </cell>
        </row>
        <row r="214">
          <cell r="A214">
            <v>1802</v>
          </cell>
          <cell r="D214">
            <v>0.29760000000000097</v>
          </cell>
        </row>
        <row r="215">
          <cell r="A215">
            <v>1801</v>
          </cell>
          <cell r="D215">
            <v>0.29280000000000095</v>
          </cell>
        </row>
        <row r="216">
          <cell r="A216">
            <v>1800</v>
          </cell>
          <cell r="D216">
            <v>0.28800000000000103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
          <cell r="A2">
            <v>2013</v>
          </cell>
          <cell r="H2">
            <v>-0.29000000000000004</v>
          </cell>
        </row>
        <row r="3">
          <cell r="A3">
            <v>2012</v>
          </cell>
          <cell r="H3">
            <v>-0.29000000000000004</v>
          </cell>
        </row>
        <row r="4">
          <cell r="A4">
            <v>2011</v>
          </cell>
          <cell r="E4">
            <v>0</v>
          </cell>
          <cell r="H4">
            <v>-0.29000000000000004</v>
          </cell>
        </row>
        <row r="5">
          <cell r="A5">
            <v>2010</v>
          </cell>
          <cell r="E5">
            <v>0</v>
          </cell>
          <cell r="H5">
            <v>-0.29000000000000004</v>
          </cell>
        </row>
        <row r="6">
          <cell r="A6">
            <v>2009</v>
          </cell>
          <cell r="E6">
            <v>0</v>
          </cell>
          <cell r="H6">
            <v>-0.29000000000000004</v>
          </cell>
        </row>
        <row r="7">
          <cell r="A7">
            <v>2008</v>
          </cell>
          <cell r="E7">
            <v>0</v>
          </cell>
          <cell r="H7">
            <v>-0.29000000000000004</v>
          </cell>
        </row>
        <row r="8">
          <cell r="A8">
            <v>2007</v>
          </cell>
          <cell r="E8">
            <v>0.9</v>
          </cell>
          <cell r="I8">
            <v>0.96</v>
          </cell>
        </row>
        <row r="9">
          <cell r="A9">
            <v>2006</v>
          </cell>
          <cell r="E9">
            <v>0.88837200000000005</v>
          </cell>
        </row>
        <row r="10">
          <cell r="A10">
            <v>2005</v>
          </cell>
          <cell r="E10">
            <v>0.87674400000000008</v>
          </cell>
        </row>
        <row r="11">
          <cell r="A11">
            <v>2004</v>
          </cell>
          <cell r="E11">
            <v>0.86511600000000011</v>
          </cell>
        </row>
        <row r="12">
          <cell r="A12">
            <v>2003</v>
          </cell>
          <cell r="E12">
            <v>0.85348800000000014</v>
          </cell>
        </row>
        <row r="13">
          <cell r="A13">
            <v>2002</v>
          </cell>
          <cell r="E13">
            <v>0.84186000000000016</v>
          </cell>
        </row>
        <row r="14">
          <cell r="A14">
            <v>2001</v>
          </cell>
          <cell r="E14">
            <v>0.83023200000000019</v>
          </cell>
        </row>
        <row r="15">
          <cell r="A15">
            <v>2000</v>
          </cell>
          <cell r="E15">
            <v>0.81860400000000022</v>
          </cell>
        </row>
        <row r="16">
          <cell r="A16">
            <v>1999</v>
          </cell>
          <cell r="E16">
            <v>0.80697600000000025</v>
          </cell>
        </row>
        <row r="17">
          <cell r="A17">
            <v>1998</v>
          </cell>
          <cell r="E17">
            <v>0.79534800000000028</v>
          </cell>
        </row>
        <row r="18">
          <cell r="A18">
            <v>1997</v>
          </cell>
          <cell r="E18">
            <v>0.78372000000000031</v>
          </cell>
        </row>
        <row r="19">
          <cell r="A19">
            <v>1996</v>
          </cell>
          <cell r="E19">
            <v>0.77209200000000033</v>
          </cell>
        </row>
        <row r="20">
          <cell r="A20">
            <v>1995</v>
          </cell>
          <cell r="E20">
            <v>0.76046400000000036</v>
          </cell>
        </row>
        <row r="21">
          <cell r="A21">
            <v>1994</v>
          </cell>
          <cell r="E21">
            <v>0.74883600000000039</v>
          </cell>
        </row>
        <row r="22">
          <cell r="A22">
            <v>1993</v>
          </cell>
          <cell r="E22">
            <v>0.73720800000000042</v>
          </cell>
        </row>
        <row r="23">
          <cell r="A23">
            <v>1992</v>
          </cell>
          <cell r="E23">
            <v>0.72558000000000045</v>
          </cell>
        </row>
        <row r="24">
          <cell r="A24">
            <v>1991</v>
          </cell>
          <cell r="E24">
            <v>0.71395200000000048</v>
          </cell>
        </row>
        <row r="25">
          <cell r="A25">
            <v>1990</v>
          </cell>
          <cell r="E25">
            <v>0.7023240000000005</v>
          </cell>
        </row>
        <row r="26">
          <cell r="A26">
            <v>1989</v>
          </cell>
          <cell r="E26">
            <v>0.69069600000000053</v>
          </cell>
        </row>
        <row r="27">
          <cell r="A27">
            <v>1988</v>
          </cell>
          <cell r="E27">
            <v>0.67906800000000056</v>
          </cell>
        </row>
        <row r="28">
          <cell r="A28">
            <v>1987</v>
          </cell>
          <cell r="E28">
            <v>0.66744000000000059</v>
          </cell>
        </row>
        <row r="29">
          <cell r="A29">
            <v>1986</v>
          </cell>
          <cell r="E29">
            <v>0.65581200000000062</v>
          </cell>
        </row>
        <row r="30">
          <cell r="A30">
            <v>1985</v>
          </cell>
          <cell r="E30">
            <v>0.64418400000000064</v>
          </cell>
        </row>
        <row r="31">
          <cell r="A31">
            <v>1984</v>
          </cell>
          <cell r="E31">
            <v>0.63255600000000067</v>
          </cell>
        </row>
        <row r="32">
          <cell r="A32">
            <v>1983</v>
          </cell>
          <cell r="E32">
            <v>0.6209280000000007</v>
          </cell>
        </row>
        <row r="33">
          <cell r="A33">
            <v>1982</v>
          </cell>
          <cell r="E33">
            <v>0.60930000000000073</v>
          </cell>
        </row>
        <row r="34">
          <cell r="A34">
            <v>1981</v>
          </cell>
          <cell r="E34">
            <v>0.59767200000000076</v>
          </cell>
        </row>
        <row r="35">
          <cell r="A35">
            <v>1980</v>
          </cell>
          <cell r="E35">
            <v>0.58604400000000079</v>
          </cell>
        </row>
        <row r="36">
          <cell r="A36">
            <v>1979</v>
          </cell>
          <cell r="E36">
            <v>0.57441600000000081</v>
          </cell>
        </row>
        <row r="37">
          <cell r="A37">
            <v>1978</v>
          </cell>
          <cell r="E37">
            <v>0.56278800000000084</v>
          </cell>
        </row>
        <row r="38">
          <cell r="A38">
            <v>1977</v>
          </cell>
          <cell r="E38">
            <v>0.55116000000000087</v>
          </cell>
        </row>
        <row r="39">
          <cell r="A39">
            <v>1976</v>
          </cell>
          <cell r="E39">
            <v>0.5395320000000009</v>
          </cell>
        </row>
        <row r="40">
          <cell r="A40">
            <v>1975</v>
          </cell>
          <cell r="E40">
            <v>0.52790400000000093</v>
          </cell>
        </row>
        <row r="41">
          <cell r="A41">
            <v>1974</v>
          </cell>
          <cell r="E41">
            <v>0.51627600000000096</v>
          </cell>
        </row>
        <row r="42">
          <cell r="A42">
            <v>1973</v>
          </cell>
          <cell r="E42">
            <v>0.50464800000000098</v>
          </cell>
        </row>
        <row r="43">
          <cell r="A43">
            <v>1972</v>
          </cell>
          <cell r="E43">
            <v>0.49302000000000101</v>
          </cell>
        </row>
        <row r="44">
          <cell r="A44">
            <v>1971</v>
          </cell>
          <cell r="E44">
            <v>0.48139200000000104</v>
          </cell>
        </row>
        <row r="45">
          <cell r="A45">
            <v>1970</v>
          </cell>
          <cell r="E45">
            <v>0.46976400000000107</v>
          </cell>
        </row>
        <row r="46">
          <cell r="A46">
            <v>1969</v>
          </cell>
          <cell r="E46">
            <v>0.4581360000000011</v>
          </cell>
        </row>
        <row r="47">
          <cell r="A47">
            <v>1968</v>
          </cell>
          <cell r="E47">
            <v>0.44650800000000113</v>
          </cell>
        </row>
        <row r="48">
          <cell r="A48">
            <v>1967</v>
          </cell>
          <cell r="E48">
            <v>0.43488000000000115</v>
          </cell>
        </row>
        <row r="49">
          <cell r="A49">
            <v>1966</v>
          </cell>
          <cell r="E49">
            <v>0.42325200000000118</v>
          </cell>
        </row>
        <row r="50">
          <cell r="A50">
            <v>1965</v>
          </cell>
          <cell r="E50">
            <v>0.41162400000000121</v>
          </cell>
        </row>
        <row r="51">
          <cell r="A51">
            <v>1964</v>
          </cell>
          <cell r="E51">
            <v>0.39999600000000124</v>
          </cell>
        </row>
        <row r="52">
          <cell r="A52">
            <v>1963</v>
          </cell>
          <cell r="E52">
            <v>0.38836800000000127</v>
          </cell>
        </row>
        <row r="53">
          <cell r="A53">
            <v>1962</v>
          </cell>
          <cell r="E53">
            <v>0.3767400000000013</v>
          </cell>
        </row>
        <row r="54">
          <cell r="A54">
            <v>1961</v>
          </cell>
          <cell r="E54">
            <v>0.36511200000000132</v>
          </cell>
        </row>
        <row r="55">
          <cell r="A55">
            <v>1960</v>
          </cell>
          <cell r="E55">
            <v>0.35348400000000135</v>
          </cell>
        </row>
        <row r="56">
          <cell r="A56">
            <v>1959</v>
          </cell>
          <cell r="E56">
            <v>0.34185600000000138</v>
          </cell>
        </row>
        <row r="57">
          <cell r="A57">
            <v>1958</v>
          </cell>
          <cell r="E57">
            <v>0.33022800000000141</v>
          </cell>
        </row>
        <row r="58">
          <cell r="A58">
            <v>1957</v>
          </cell>
          <cell r="E58">
            <v>0.31860000000000144</v>
          </cell>
        </row>
        <row r="59">
          <cell r="A59">
            <v>1956</v>
          </cell>
          <cell r="E59">
            <v>0.30697200000000147</v>
          </cell>
        </row>
        <row r="60">
          <cell r="A60">
            <v>1955</v>
          </cell>
          <cell r="E60">
            <v>0.29534400000000149</v>
          </cell>
        </row>
        <row r="61">
          <cell r="A61">
            <v>1954</v>
          </cell>
          <cell r="E61">
            <v>0.28371600000000152</v>
          </cell>
        </row>
        <row r="62">
          <cell r="A62">
            <v>1953</v>
          </cell>
          <cell r="E62">
            <v>0.27208800000000155</v>
          </cell>
        </row>
        <row r="63">
          <cell r="A63">
            <v>1952</v>
          </cell>
          <cell r="E63">
            <v>0.26046000000000158</v>
          </cell>
        </row>
        <row r="64">
          <cell r="A64">
            <v>1951</v>
          </cell>
          <cell r="E64">
            <v>0.24883200000000158</v>
          </cell>
        </row>
        <row r="65">
          <cell r="A65">
            <v>1950</v>
          </cell>
          <cell r="E65">
            <v>0.23720400000000158</v>
          </cell>
        </row>
        <row r="66">
          <cell r="A66">
            <v>1949</v>
          </cell>
          <cell r="E66">
            <v>0.22557600000000158</v>
          </cell>
        </row>
        <row r="67">
          <cell r="A67">
            <v>1948</v>
          </cell>
          <cell r="E67">
            <v>0.21394800000000158</v>
          </cell>
        </row>
        <row r="68">
          <cell r="A68">
            <v>1947</v>
          </cell>
          <cell r="E68">
            <v>0.20232000000000158</v>
          </cell>
        </row>
        <row r="69">
          <cell r="A69">
            <v>1946</v>
          </cell>
          <cell r="E69">
            <v>0.19069200000000158</v>
          </cell>
        </row>
        <row r="70">
          <cell r="A70">
            <v>1945</v>
          </cell>
          <cell r="E70">
            <v>0.17906400000000158</v>
          </cell>
        </row>
        <row r="71">
          <cell r="A71">
            <v>1944</v>
          </cell>
          <cell r="E71">
            <v>0.16743600000000158</v>
          </cell>
        </row>
        <row r="72">
          <cell r="A72">
            <v>1943</v>
          </cell>
          <cell r="E72">
            <v>0.15580800000000158</v>
          </cell>
        </row>
        <row r="73">
          <cell r="A73">
            <v>1942</v>
          </cell>
          <cell r="E73">
            <v>0.14418000000000158</v>
          </cell>
        </row>
        <row r="74">
          <cell r="A74">
            <v>1941</v>
          </cell>
          <cell r="E74">
            <v>0.13255200000000159</v>
          </cell>
        </row>
        <row r="75">
          <cell r="A75">
            <v>1940</v>
          </cell>
          <cell r="E75">
            <v>0.12092400000000159</v>
          </cell>
        </row>
        <row r="76">
          <cell r="A76">
            <v>1939</v>
          </cell>
          <cell r="E76">
            <v>0.10929600000000159</v>
          </cell>
        </row>
        <row r="77">
          <cell r="A77">
            <v>1938</v>
          </cell>
          <cell r="E77">
            <v>9.7668000000001587E-2</v>
          </cell>
        </row>
        <row r="78">
          <cell r="A78">
            <v>1937</v>
          </cell>
          <cell r="E78">
            <v>8.6040000000001587E-2</v>
          </cell>
        </row>
        <row r="79">
          <cell r="A79">
            <v>1936</v>
          </cell>
          <cell r="E79">
            <v>7.4412000000001588E-2</v>
          </cell>
        </row>
        <row r="80">
          <cell r="A80">
            <v>1935</v>
          </cell>
          <cell r="E80">
            <v>6.2784000000001589E-2</v>
          </cell>
        </row>
        <row r="81">
          <cell r="A81">
            <v>1934</v>
          </cell>
          <cell r="E81">
            <v>5.1156000000001589E-2</v>
          </cell>
        </row>
        <row r="82">
          <cell r="A82">
            <v>1933</v>
          </cell>
          <cell r="E82">
            <v>3.952800000000159E-2</v>
          </cell>
        </row>
        <row r="83">
          <cell r="A83">
            <v>1932</v>
          </cell>
          <cell r="E83">
            <v>2.790000000000159E-2</v>
          </cell>
        </row>
        <row r="84">
          <cell r="A84">
            <v>1931</v>
          </cell>
          <cell r="E84">
            <v>1.6272000000001591E-2</v>
          </cell>
        </row>
        <row r="85">
          <cell r="A85">
            <v>1930</v>
          </cell>
          <cell r="E85">
            <v>4.6440000000015913E-3</v>
          </cell>
        </row>
        <row r="86">
          <cell r="A86">
            <v>1929</v>
          </cell>
          <cell r="E86">
            <v>-6.9839999999984081E-3</v>
          </cell>
        </row>
        <row r="87">
          <cell r="A87">
            <v>1928</v>
          </cell>
          <cell r="E87">
            <v>-1.8611999999998408E-2</v>
          </cell>
        </row>
        <row r="88">
          <cell r="A88">
            <v>1927</v>
          </cell>
          <cell r="E88">
            <v>-3.0239999999998407E-2</v>
          </cell>
        </row>
        <row r="89">
          <cell r="A89">
            <v>1926</v>
          </cell>
          <cell r="E89">
            <v>-4.1867999999998406E-2</v>
          </cell>
        </row>
        <row r="90">
          <cell r="A90">
            <v>1925</v>
          </cell>
          <cell r="E90">
            <v>-5.3495999999998406E-2</v>
          </cell>
        </row>
        <row r="91">
          <cell r="A91">
            <v>1924</v>
          </cell>
          <cell r="E91">
            <v>-6.5123999999998405E-2</v>
          </cell>
        </row>
        <row r="92">
          <cell r="A92">
            <v>1923</v>
          </cell>
          <cell r="E92">
            <v>-7.6751999999998405E-2</v>
          </cell>
        </row>
        <row r="93">
          <cell r="A93">
            <v>1922</v>
          </cell>
          <cell r="E93">
            <v>-8.8379999999998404E-2</v>
          </cell>
        </row>
        <row r="94">
          <cell r="A94">
            <v>1921</v>
          </cell>
          <cell r="E94">
            <v>-0.1000079999999984</v>
          </cell>
        </row>
        <row r="95">
          <cell r="A95">
            <v>1920</v>
          </cell>
          <cell r="E95">
            <v>-0.1116359999999984</v>
          </cell>
        </row>
        <row r="96">
          <cell r="A96">
            <v>1919</v>
          </cell>
          <cell r="E96">
            <v>-0.1232639999999984</v>
          </cell>
        </row>
        <row r="97">
          <cell r="A97">
            <v>1918</v>
          </cell>
          <cell r="E97">
            <v>-0.11999999999999966</v>
          </cell>
        </row>
        <row r="98">
          <cell r="A98">
            <v>1917</v>
          </cell>
          <cell r="E98">
            <v>-0.11999999999999966</v>
          </cell>
        </row>
        <row r="99">
          <cell r="A99">
            <v>1916</v>
          </cell>
          <cell r="E99">
            <v>-0.11999999999999966</v>
          </cell>
        </row>
        <row r="100">
          <cell r="A100">
            <v>1915</v>
          </cell>
          <cell r="E100">
            <v>-0.11999999999999966</v>
          </cell>
        </row>
        <row r="101">
          <cell r="A101">
            <v>1914</v>
          </cell>
          <cell r="E101">
            <v>-0.11999999999999966</v>
          </cell>
        </row>
        <row r="102">
          <cell r="A102">
            <v>1913</v>
          </cell>
          <cell r="E102">
            <v>-0.11999999999999966</v>
          </cell>
        </row>
        <row r="103">
          <cell r="A103">
            <v>1912</v>
          </cell>
          <cell r="E103">
            <v>-0.11999999999999966</v>
          </cell>
        </row>
        <row r="104">
          <cell r="A104">
            <v>1911</v>
          </cell>
          <cell r="E104">
            <v>-0.11999999999999966</v>
          </cell>
        </row>
        <row r="105">
          <cell r="A105">
            <v>1910</v>
          </cell>
          <cell r="E105">
            <v>-0.11999999999999966</v>
          </cell>
        </row>
        <row r="106">
          <cell r="A106">
            <v>1909</v>
          </cell>
          <cell r="E106">
            <v>-0.11999999999999966</v>
          </cell>
        </row>
        <row r="107">
          <cell r="A107">
            <v>1908</v>
          </cell>
          <cell r="E107">
            <v>-0.11999999999999966</v>
          </cell>
        </row>
        <row r="108">
          <cell r="A108">
            <v>1907</v>
          </cell>
          <cell r="E108">
            <v>-0.11999999999999966</v>
          </cell>
        </row>
        <row r="109">
          <cell r="A109">
            <v>1906</v>
          </cell>
          <cell r="E109">
            <v>-0.11999999999999966</v>
          </cell>
        </row>
        <row r="110">
          <cell r="A110">
            <v>1905</v>
          </cell>
          <cell r="E110">
            <v>-0.11999999999999966</v>
          </cell>
        </row>
        <row r="111">
          <cell r="A111">
            <v>1904</v>
          </cell>
          <cell r="E111">
            <v>-0.11999999999999966</v>
          </cell>
        </row>
        <row r="112">
          <cell r="A112">
            <v>1903</v>
          </cell>
          <cell r="E112">
            <v>-0.11999999999999966</v>
          </cell>
        </row>
        <row r="113">
          <cell r="A113">
            <v>1902</v>
          </cell>
          <cell r="E113">
            <v>-0.11999999999999966</v>
          </cell>
        </row>
        <row r="114">
          <cell r="A114">
            <v>1901</v>
          </cell>
          <cell r="E114">
            <v>-0.11999999999999966</v>
          </cell>
        </row>
        <row r="115">
          <cell r="A115">
            <v>1900</v>
          </cell>
          <cell r="E115">
            <v>-0.11999999999999966</v>
          </cell>
        </row>
        <row r="116">
          <cell r="A116">
            <v>1899</v>
          </cell>
          <cell r="E116">
            <v>-0.11999999999999966</v>
          </cell>
        </row>
        <row r="117">
          <cell r="A117">
            <v>1898</v>
          </cell>
          <cell r="E117">
            <v>-0.11999999999999966</v>
          </cell>
        </row>
        <row r="118">
          <cell r="A118">
            <v>1897</v>
          </cell>
          <cell r="E118">
            <v>-0.11999999999999966</v>
          </cell>
        </row>
        <row r="119">
          <cell r="A119">
            <v>1896</v>
          </cell>
          <cell r="E119">
            <v>-0.11999999999999966</v>
          </cell>
        </row>
        <row r="120">
          <cell r="A120">
            <v>1895</v>
          </cell>
          <cell r="E120">
            <v>-0.11999999999999966</v>
          </cell>
        </row>
        <row r="121">
          <cell r="A121">
            <v>1894</v>
          </cell>
          <cell r="E121">
            <v>-0.11999999999999966</v>
          </cell>
        </row>
        <row r="122">
          <cell r="A122">
            <v>1893</v>
          </cell>
          <cell r="E122">
            <v>-0.11999999999999966</v>
          </cell>
        </row>
        <row r="123">
          <cell r="A123">
            <v>1892</v>
          </cell>
          <cell r="E123">
            <v>-0.11999999999999966</v>
          </cell>
        </row>
        <row r="124">
          <cell r="A124">
            <v>1891</v>
          </cell>
          <cell r="E124">
            <v>-0.11999999999999966</v>
          </cell>
        </row>
        <row r="125">
          <cell r="A125">
            <v>1890</v>
          </cell>
          <cell r="E125">
            <v>-0.11999999999999966</v>
          </cell>
        </row>
        <row r="126">
          <cell r="A126">
            <v>1889</v>
          </cell>
          <cell r="E126">
            <v>-0.11999999999999966</v>
          </cell>
        </row>
        <row r="127">
          <cell r="A127">
            <v>1888</v>
          </cell>
          <cell r="E127">
            <v>-0.11999999999999966</v>
          </cell>
        </row>
        <row r="128">
          <cell r="A128">
            <v>1887</v>
          </cell>
          <cell r="E128">
            <v>-0.11999999999999966</v>
          </cell>
        </row>
        <row r="129">
          <cell r="A129">
            <v>1886</v>
          </cell>
          <cell r="E129">
            <v>-0.11999999999999966</v>
          </cell>
        </row>
        <row r="130">
          <cell r="A130">
            <v>1885</v>
          </cell>
          <cell r="E130">
            <v>-0.11999999999999966</v>
          </cell>
        </row>
        <row r="131">
          <cell r="A131">
            <v>1884</v>
          </cell>
          <cell r="E131">
            <v>-0.11999999999999966</v>
          </cell>
        </row>
        <row r="132">
          <cell r="A132">
            <v>1883</v>
          </cell>
          <cell r="E132">
            <v>-0.11999999999999966</v>
          </cell>
        </row>
        <row r="133">
          <cell r="A133">
            <v>1882</v>
          </cell>
          <cell r="E133">
            <v>-0.11999999999999966</v>
          </cell>
        </row>
        <row r="134">
          <cell r="A134">
            <v>1881</v>
          </cell>
          <cell r="E134">
            <v>-0.11999999999999966</v>
          </cell>
        </row>
        <row r="135">
          <cell r="A135">
            <v>1880</v>
          </cell>
          <cell r="E135">
            <v>-0.11999999999999966</v>
          </cell>
        </row>
        <row r="136">
          <cell r="A136">
            <v>1879</v>
          </cell>
          <cell r="E136">
            <v>-0.11999999999999966</v>
          </cell>
        </row>
        <row r="137">
          <cell r="A137">
            <v>1878</v>
          </cell>
          <cell r="E137">
            <v>-0.11999999999999966</v>
          </cell>
        </row>
        <row r="138">
          <cell r="A138">
            <v>1877</v>
          </cell>
          <cell r="E138">
            <v>-0.11999999999999966</v>
          </cell>
        </row>
        <row r="139">
          <cell r="A139">
            <v>1876</v>
          </cell>
          <cell r="E139">
            <v>-0.11999999999999966</v>
          </cell>
        </row>
        <row r="140">
          <cell r="A140">
            <v>1875</v>
          </cell>
          <cell r="E140">
            <v>-0.11999999999999966</v>
          </cell>
        </row>
        <row r="141">
          <cell r="A141">
            <v>1874</v>
          </cell>
          <cell r="E141">
            <v>-0.11999999999999966</v>
          </cell>
        </row>
        <row r="142">
          <cell r="A142">
            <v>1873</v>
          </cell>
          <cell r="E142">
            <v>-0.11999999999999966</v>
          </cell>
        </row>
        <row r="143">
          <cell r="A143">
            <v>1872</v>
          </cell>
          <cell r="E143">
            <v>-0.11999999999999966</v>
          </cell>
        </row>
        <row r="144">
          <cell r="A144">
            <v>1871</v>
          </cell>
          <cell r="E144">
            <v>-0.11999999999999966</v>
          </cell>
        </row>
        <row r="145">
          <cell r="A145">
            <v>1870</v>
          </cell>
          <cell r="E145">
            <v>-0.11999999999999966</v>
          </cell>
        </row>
        <row r="146">
          <cell r="A146">
            <v>1869</v>
          </cell>
          <cell r="E146">
            <v>-0.11999999999999966</v>
          </cell>
        </row>
        <row r="147">
          <cell r="A147">
            <v>1868</v>
          </cell>
          <cell r="E147">
            <v>-0.11999999999999966</v>
          </cell>
        </row>
        <row r="148">
          <cell r="A148">
            <v>1867</v>
          </cell>
          <cell r="E148">
            <v>0.16000000000000014</v>
          </cell>
        </row>
        <row r="149">
          <cell r="A149">
            <v>1866</v>
          </cell>
          <cell r="E149">
            <v>0.16000000000000014</v>
          </cell>
        </row>
        <row r="150">
          <cell r="A150">
            <v>1865</v>
          </cell>
          <cell r="E150">
            <v>0.16000000000000014</v>
          </cell>
        </row>
        <row r="151">
          <cell r="A151">
            <v>1864</v>
          </cell>
          <cell r="E151">
            <v>0.16000000000000014</v>
          </cell>
        </row>
        <row r="152">
          <cell r="A152">
            <v>1863</v>
          </cell>
          <cell r="E152">
            <v>0.16000000000000014</v>
          </cell>
        </row>
        <row r="153">
          <cell r="A153">
            <v>1862</v>
          </cell>
          <cell r="E153">
            <v>0.16000000000000014</v>
          </cell>
        </row>
        <row r="154">
          <cell r="A154">
            <v>1861</v>
          </cell>
          <cell r="E154">
            <v>0.16000000000000014</v>
          </cell>
        </row>
        <row r="155">
          <cell r="A155">
            <v>1860</v>
          </cell>
          <cell r="E155">
            <v>0.16000000000000014</v>
          </cell>
        </row>
        <row r="156">
          <cell r="A156">
            <v>1859</v>
          </cell>
          <cell r="E156">
            <v>0.16000000000000014</v>
          </cell>
        </row>
        <row r="157">
          <cell r="A157">
            <v>1858</v>
          </cell>
          <cell r="E157">
            <v>0.83000000000000007</v>
          </cell>
        </row>
        <row r="158">
          <cell r="A158">
            <v>1857</v>
          </cell>
          <cell r="E158">
            <v>0.81500000000000017</v>
          </cell>
        </row>
        <row r="159">
          <cell r="A159">
            <v>1856</v>
          </cell>
          <cell r="E159">
            <v>0.80000000000000027</v>
          </cell>
        </row>
        <row r="160">
          <cell r="A160">
            <v>1855</v>
          </cell>
          <cell r="E160">
            <v>0.78500000000000014</v>
          </cell>
        </row>
        <row r="161">
          <cell r="A161">
            <v>1854</v>
          </cell>
          <cell r="E161">
            <v>0.77000000000000024</v>
          </cell>
        </row>
        <row r="162">
          <cell r="A162">
            <v>1853</v>
          </cell>
          <cell r="E162">
            <v>0.75500000000000012</v>
          </cell>
        </row>
        <row r="163">
          <cell r="A163">
            <v>1852</v>
          </cell>
          <cell r="E163">
            <v>0.74000000000000021</v>
          </cell>
        </row>
        <row r="164">
          <cell r="A164">
            <v>1851</v>
          </cell>
          <cell r="E164">
            <v>0.72500000000000009</v>
          </cell>
        </row>
        <row r="165">
          <cell r="A165">
            <v>1850</v>
          </cell>
          <cell r="E165">
            <v>0.71000000000000019</v>
          </cell>
        </row>
        <row r="166">
          <cell r="A166">
            <v>1849</v>
          </cell>
          <cell r="E166">
            <v>0.69500000000000028</v>
          </cell>
        </row>
        <row r="167">
          <cell r="A167">
            <v>1848</v>
          </cell>
          <cell r="E167">
            <v>0.68000000000000016</v>
          </cell>
        </row>
        <row r="168">
          <cell r="A168">
            <v>1847</v>
          </cell>
          <cell r="E168">
            <v>0.66500000000000026</v>
          </cell>
        </row>
        <row r="169">
          <cell r="A169">
            <v>1846</v>
          </cell>
          <cell r="E169">
            <v>0.65000000000000013</v>
          </cell>
        </row>
        <row r="170">
          <cell r="A170">
            <v>1845</v>
          </cell>
          <cell r="E170">
            <v>0.63500000000000023</v>
          </cell>
        </row>
        <row r="171">
          <cell r="A171">
            <v>1844</v>
          </cell>
          <cell r="E171">
            <v>0.62000000000000011</v>
          </cell>
        </row>
        <row r="172">
          <cell r="A172">
            <v>1843</v>
          </cell>
          <cell r="E172">
            <v>0.6050000000000002</v>
          </cell>
        </row>
        <row r="173">
          <cell r="A173">
            <v>1842</v>
          </cell>
          <cell r="E173">
            <v>0.59000000000000008</v>
          </cell>
        </row>
        <row r="174">
          <cell r="A174">
            <v>1841</v>
          </cell>
          <cell r="E174">
            <v>0.57500000000000018</v>
          </cell>
        </row>
        <row r="175">
          <cell r="A175">
            <v>1840</v>
          </cell>
          <cell r="E175">
            <v>0.56000000000000028</v>
          </cell>
        </row>
        <row r="176">
          <cell r="A176">
            <v>1839</v>
          </cell>
          <cell r="E176">
            <v>0.54500000000000015</v>
          </cell>
        </row>
        <row r="177">
          <cell r="A177">
            <v>1838</v>
          </cell>
          <cell r="E177">
            <v>0.53000000000000025</v>
          </cell>
        </row>
        <row r="178">
          <cell r="A178">
            <v>1837</v>
          </cell>
          <cell r="E178">
            <v>0.51500000000000012</v>
          </cell>
        </row>
        <row r="179">
          <cell r="A179">
            <v>1836</v>
          </cell>
          <cell r="E179">
            <v>0.50000000000000022</v>
          </cell>
        </row>
        <row r="180">
          <cell r="A180">
            <v>1835</v>
          </cell>
          <cell r="E180">
            <v>0.4850000000000001</v>
          </cell>
        </row>
        <row r="181">
          <cell r="A181">
            <v>1834</v>
          </cell>
          <cell r="E181">
            <v>0.4700000000000002</v>
          </cell>
        </row>
        <row r="182">
          <cell r="A182">
            <v>1833</v>
          </cell>
          <cell r="E182">
            <v>0.45500000000000007</v>
          </cell>
        </row>
        <row r="183">
          <cell r="A183">
            <v>1832</v>
          </cell>
          <cell r="E183">
            <v>0.44000000000000017</v>
          </cell>
        </row>
        <row r="184">
          <cell r="A184">
            <v>1831</v>
          </cell>
          <cell r="E184">
            <v>0.42500000000000027</v>
          </cell>
        </row>
        <row r="185">
          <cell r="A185">
            <v>1830</v>
          </cell>
          <cell r="E185">
            <v>0.41000000000000014</v>
          </cell>
        </row>
        <row r="186">
          <cell r="A186">
            <v>1829</v>
          </cell>
          <cell r="E186">
            <v>0.39500000000000024</v>
          </cell>
        </row>
        <row r="187">
          <cell r="A187">
            <v>1828</v>
          </cell>
          <cell r="E187">
            <v>0.38000000000000012</v>
          </cell>
        </row>
        <row r="188">
          <cell r="A188">
            <v>1827</v>
          </cell>
          <cell r="E188">
            <v>0.36500000000000021</v>
          </cell>
        </row>
        <row r="189">
          <cell r="A189">
            <v>1826</v>
          </cell>
          <cell r="E189">
            <v>0.35000000000000009</v>
          </cell>
        </row>
        <row r="190">
          <cell r="A190">
            <v>1825</v>
          </cell>
          <cell r="E190">
            <v>0.33500000000000019</v>
          </cell>
        </row>
        <row r="191">
          <cell r="A191">
            <v>1824</v>
          </cell>
          <cell r="E191">
            <v>0.32000000000000028</v>
          </cell>
        </row>
        <row r="192">
          <cell r="A192">
            <v>1823</v>
          </cell>
          <cell r="E192">
            <v>0.30500000000000016</v>
          </cell>
        </row>
        <row r="193">
          <cell r="A193">
            <v>1822</v>
          </cell>
          <cell r="E193">
            <v>0.29000000000000026</v>
          </cell>
        </row>
        <row r="194">
          <cell r="A194">
            <v>1821</v>
          </cell>
          <cell r="E194">
            <v>0.27500000000000013</v>
          </cell>
        </row>
        <row r="195">
          <cell r="A195">
            <v>1820</v>
          </cell>
          <cell r="E195">
            <v>0.26000000000000023</v>
          </cell>
        </row>
        <row r="196">
          <cell r="A196">
            <v>1819</v>
          </cell>
          <cell r="E196">
            <v>0.24500000000000011</v>
          </cell>
        </row>
        <row r="197">
          <cell r="A197">
            <v>1818</v>
          </cell>
          <cell r="E197">
            <v>0.2300000000000002</v>
          </cell>
        </row>
        <row r="198">
          <cell r="A198">
            <v>1817</v>
          </cell>
          <cell r="E198">
            <v>0.21500000000000008</v>
          </cell>
        </row>
        <row r="199">
          <cell r="A199">
            <v>1816</v>
          </cell>
          <cell r="E199">
            <v>0.20000000000000018</v>
          </cell>
        </row>
        <row r="200">
          <cell r="A200">
            <v>1815</v>
          </cell>
          <cell r="E200">
            <v>0.18500000000000005</v>
          </cell>
        </row>
        <row r="201">
          <cell r="A201">
            <v>1814</v>
          </cell>
          <cell r="E201">
            <v>0.17000000000000037</v>
          </cell>
        </row>
        <row r="202">
          <cell r="A202">
            <v>1813</v>
          </cell>
          <cell r="E202">
            <v>0.15500000000000025</v>
          </cell>
        </row>
        <row r="203">
          <cell r="A203">
            <v>1812</v>
          </cell>
          <cell r="E203">
            <v>0.14000000000000012</v>
          </cell>
        </row>
        <row r="204">
          <cell r="A204">
            <v>1811</v>
          </cell>
          <cell r="E204">
            <v>0.125</v>
          </cell>
        </row>
        <row r="205">
          <cell r="A205">
            <v>1810</v>
          </cell>
          <cell r="E205">
            <v>0.11000000000000032</v>
          </cell>
        </row>
        <row r="206">
          <cell r="A206">
            <v>1809</v>
          </cell>
          <cell r="E206">
            <v>9.5000000000000195E-2</v>
          </cell>
        </row>
        <row r="207">
          <cell r="A207">
            <v>1808</v>
          </cell>
          <cell r="E207">
            <v>8.0000000000000071E-2</v>
          </cell>
        </row>
        <row r="208">
          <cell r="A208">
            <v>1807</v>
          </cell>
          <cell r="E208">
            <v>6.5000000000000391E-2</v>
          </cell>
        </row>
        <row r="209">
          <cell r="A209">
            <v>1806</v>
          </cell>
          <cell r="E209">
            <v>5.0000000000000266E-2</v>
          </cell>
        </row>
        <row r="210">
          <cell r="A210">
            <v>1805</v>
          </cell>
          <cell r="E210">
            <v>3.5000000000000142E-2</v>
          </cell>
        </row>
        <row r="211">
          <cell r="A211">
            <v>1804</v>
          </cell>
          <cell r="E211">
            <v>2.0000000000000018E-2</v>
          </cell>
        </row>
        <row r="212">
          <cell r="A212">
            <v>1803</v>
          </cell>
          <cell r="E212">
            <v>5.0000000000003375E-3</v>
          </cell>
        </row>
        <row r="213">
          <cell r="A213">
            <v>1802</v>
          </cell>
          <cell r="E213">
            <v>-9.9999999999997868E-3</v>
          </cell>
        </row>
        <row r="214">
          <cell r="A214">
            <v>1801</v>
          </cell>
          <cell r="E214">
            <v>-2.4999999999999911E-2</v>
          </cell>
        </row>
        <row r="215">
          <cell r="A215">
            <v>1800</v>
          </cell>
          <cell r="E215">
            <v>-4.0000000000000036E-2</v>
          </cell>
        </row>
        <row r="216">
          <cell r="A216">
            <v>1799</v>
          </cell>
          <cell r="E216">
            <v>-5.4999999999999716E-2</v>
          </cell>
        </row>
        <row r="217">
          <cell r="A217">
            <v>1798</v>
          </cell>
          <cell r="E217">
            <v>-6.999999999999984E-2</v>
          </cell>
        </row>
        <row r="218">
          <cell r="A218">
            <v>1797</v>
          </cell>
          <cell r="E218">
            <v>-8.4999999999999964E-2</v>
          </cell>
        </row>
        <row r="219">
          <cell r="A219">
            <v>1796</v>
          </cell>
          <cell r="E219">
            <v>-9.9999999999999645E-2</v>
          </cell>
        </row>
        <row r="220">
          <cell r="A220">
            <v>1795</v>
          </cell>
          <cell r="E220">
            <v>-0.11499999999999977</v>
          </cell>
        </row>
        <row r="221">
          <cell r="A221">
            <v>1794</v>
          </cell>
          <cell r="E221">
            <v>-0.12999999999999989</v>
          </cell>
        </row>
        <row r="222">
          <cell r="A222">
            <v>1793</v>
          </cell>
          <cell r="E222">
            <v>-0.14500000000000002</v>
          </cell>
        </row>
        <row r="223">
          <cell r="A223">
            <v>1792</v>
          </cell>
          <cell r="E223">
            <v>-0.1599999999999997</v>
          </cell>
        </row>
        <row r="224">
          <cell r="A224">
            <v>1791</v>
          </cell>
          <cell r="E224">
            <v>-0.17499999999999982</v>
          </cell>
        </row>
        <row r="225">
          <cell r="A225">
            <v>1790</v>
          </cell>
          <cell r="E225">
            <v>-0.18999999999999995</v>
          </cell>
        </row>
        <row r="226">
          <cell r="A226">
            <v>1789</v>
          </cell>
          <cell r="E226">
            <v>-0.20499999999999963</v>
          </cell>
        </row>
        <row r="227">
          <cell r="A227">
            <v>1788</v>
          </cell>
          <cell r="E227">
            <v>-0.21999999999999975</v>
          </cell>
        </row>
        <row r="228">
          <cell r="A228">
            <v>1787</v>
          </cell>
          <cell r="E228">
            <v>-0.23499999999999988</v>
          </cell>
        </row>
        <row r="229">
          <cell r="A229">
            <v>1786</v>
          </cell>
          <cell r="E229">
            <v>-0.25</v>
          </cell>
        </row>
        <row r="230">
          <cell r="A230">
            <v>1785</v>
          </cell>
          <cell r="E230">
            <v>-0.26499999999999968</v>
          </cell>
        </row>
        <row r="231">
          <cell r="A231">
            <v>1784</v>
          </cell>
          <cell r="E231">
            <v>-0.2799999999999998</v>
          </cell>
        </row>
        <row r="232">
          <cell r="A232">
            <v>1783</v>
          </cell>
          <cell r="E232">
            <v>-0.29499999999999993</v>
          </cell>
        </row>
        <row r="233">
          <cell r="A233">
            <v>1782</v>
          </cell>
          <cell r="E233">
            <v>-0.30999999999999961</v>
          </cell>
        </row>
        <row r="234">
          <cell r="A234">
            <v>1781</v>
          </cell>
          <cell r="E234">
            <v>-0.32499999999999973</v>
          </cell>
        </row>
        <row r="235">
          <cell r="A235">
            <v>1780</v>
          </cell>
          <cell r="E235">
            <v>-0.33999999999999986</v>
          </cell>
        </row>
        <row r="236">
          <cell r="A236">
            <v>1779</v>
          </cell>
          <cell r="E236">
            <v>-0.35499999999999998</v>
          </cell>
        </row>
        <row r="237">
          <cell r="A237">
            <v>1778</v>
          </cell>
          <cell r="E237">
            <v>-0.36999999999999966</v>
          </cell>
        </row>
        <row r="238">
          <cell r="A238">
            <v>1777</v>
          </cell>
          <cell r="E238">
            <v>-0.38499999999999979</v>
          </cell>
        </row>
        <row r="239">
          <cell r="A239">
            <v>1776</v>
          </cell>
          <cell r="E239">
            <v>-0.39999999999999991</v>
          </cell>
        </row>
        <row r="240">
          <cell r="A240">
            <v>1775</v>
          </cell>
        </row>
        <row r="241">
          <cell r="A241">
            <v>1774</v>
          </cell>
        </row>
        <row r="242">
          <cell r="A242">
            <v>1773</v>
          </cell>
        </row>
        <row r="243">
          <cell r="A243">
            <v>1772</v>
          </cell>
        </row>
        <row r="244">
          <cell r="A244">
            <v>1771</v>
          </cell>
        </row>
        <row r="245">
          <cell r="A245">
            <v>1770</v>
          </cell>
        </row>
        <row r="246">
          <cell r="A246">
            <v>1769</v>
          </cell>
        </row>
        <row r="247">
          <cell r="A247">
            <v>1768</v>
          </cell>
        </row>
        <row r="248">
          <cell r="A248">
            <v>1767</v>
          </cell>
        </row>
        <row r="249">
          <cell r="A249">
            <v>1766</v>
          </cell>
        </row>
        <row r="250">
          <cell r="A250">
            <v>1765</v>
          </cell>
        </row>
        <row r="251">
          <cell r="A251">
            <v>1764</v>
          </cell>
        </row>
        <row r="252">
          <cell r="A252">
            <v>1763</v>
          </cell>
        </row>
        <row r="253">
          <cell r="A253">
            <v>1762</v>
          </cell>
        </row>
        <row r="254">
          <cell r="A254">
            <v>1761</v>
          </cell>
        </row>
        <row r="255">
          <cell r="A255">
            <v>1760</v>
          </cell>
        </row>
        <row r="256">
          <cell r="A256">
            <v>1759</v>
          </cell>
        </row>
        <row r="257">
          <cell r="A257">
            <v>1758</v>
          </cell>
        </row>
        <row r="258">
          <cell r="A258">
            <v>1757</v>
          </cell>
        </row>
        <row r="259">
          <cell r="A259">
            <v>1756</v>
          </cell>
        </row>
        <row r="260">
          <cell r="A260">
            <v>1755</v>
          </cell>
        </row>
        <row r="261">
          <cell r="A261">
            <v>1754</v>
          </cell>
        </row>
        <row r="262">
          <cell r="A262">
            <v>1753</v>
          </cell>
        </row>
        <row r="263">
          <cell r="A263">
            <v>1752</v>
          </cell>
        </row>
        <row r="264">
          <cell r="A264">
            <v>1751</v>
          </cell>
        </row>
        <row r="265">
          <cell r="A265">
            <v>1750</v>
          </cell>
        </row>
        <row r="266">
          <cell r="A266">
            <v>1749</v>
          </cell>
        </row>
        <row r="267">
          <cell r="A267">
            <v>1748</v>
          </cell>
        </row>
        <row r="268">
          <cell r="A268">
            <v>1747</v>
          </cell>
        </row>
        <row r="269">
          <cell r="A269">
            <v>1746</v>
          </cell>
        </row>
        <row r="270">
          <cell r="A270">
            <v>1745</v>
          </cell>
        </row>
        <row r="271">
          <cell r="A271">
            <v>1744</v>
          </cell>
        </row>
        <row r="272">
          <cell r="A272">
            <v>1743</v>
          </cell>
        </row>
        <row r="273">
          <cell r="A273">
            <v>1742</v>
          </cell>
        </row>
        <row r="274">
          <cell r="A274">
            <v>1741</v>
          </cell>
        </row>
        <row r="275">
          <cell r="A275">
            <v>1740</v>
          </cell>
        </row>
        <row r="276">
          <cell r="A276">
            <v>1739</v>
          </cell>
        </row>
        <row r="277">
          <cell r="A277">
            <v>1738</v>
          </cell>
        </row>
        <row r="278">
          <cell r="A278">
            <v>1737</v>
          </cell>
        </row>
        <row r="279">
          <cell r="A279">
            <v>1736</v>
          </cell>
        </row>
        <row r="280">
          <cell r="A280">
            <v>1735</v>
          </cell>
        </row>
        <row r="281">
          <cell r="A281">
            <v>1734</v>
          </cell>
        </row>
        <row r="282">
          <cell r="A282">
            <v>1733</v>
          </cell>
        </row>
        <row r="283">
          <cell r="A283">
            <v>1732</v>
          </cell>
        </row>
        <row r="284">
          <cell r="A284">
            <v>1731</v>
          </cell>
        </row>
        <row r="285">
          <cell r="A285">
            <v>1730</v>
          </cell>
        </row>
        <row r="286">
          <cell r="A286">
            <v>1729</v>
          </cell>
        </row>
        <row r="287">
          <cell r="A287">
            <v>1728</v>
          </cell>
        </row>
        <row r="288">
          <cell r="A288">
            <v>1727</v>
          </cell>
        </row>
        <row r="289">
          <cell r="A289">
            <v>1726</v>
          </cell>
        </row>
        <row r="290">
          <cell r="A290">
            <v>1725</v>
          </cell>
        </row>
        <row r="291">
          <cell r="A291">
            <v>1724</v>
          </cell>
        </row>
        <row r="292">
          <cell r="A292">
            <v>1723</v>
          </cell>
        </row>
        <row r="293">
          <cell r="A293">
            <v>1722</v>
          </cell>
        </row>
        <row r="294">
          <cell r="A294">
            <v>1721</v>
          </cell>
        </row>
        <row r="295">
          <cell r="A295">
            <v>1720</v>
          </cell>
        </row>
        <row r="296">
          <cell r="A296">
            <v>1719</v>
          </cell>
        </row>
        <row r="297">
          <cell r="A297">
            <v>1718</v>
          </cell>
        </row>
        <row r="298">
          <cell r="A298">
            <v>1717</v>
          </cell>
        </row>
        <row r="299">
          <cell r="A299">
            <v>1716</v>
          </cell>
        </row>
        <row r="300">
          <cell r="A300">
            <v>1715</v>
          </cell>
        </row>
        <row r="301">
          <cell r="A301">
            <v>1714</v>
          </cell>
        </row>
        <row r="302">
          <cell r="A302">
            <v>1713</v>
          </cell>
        </row>
        <row r="303">
          <cell r="A303">
            <v>1712</v>
          </cell>
        </row>
        <row r="304">
          <cell r="A304">
            <v>1711</v>
          </cell>
        </row>
        <row r="305">
          <cell r="A305">
            <v>1710</v>
          </cell>
        </row>
        <row r="306">
          <cell r="A306">
            <v>1709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
          <cell r="B3">
            <v>2012.8</v>
          </cell>
          <cell r="F3">
            <v>0</v>
          </cell>
        </row>
        <row r="4">
          <cell r="B4">
            <v>2012</v>
          </cell>
          <cell r="F4">
            <v>-1.1000000000000001E-2</v>
          </cell>
        </row>
        <row r="5">
          <cell r="B5">
            <v>2011</v>
          </cell>
          <cell r="F5">
            <v>-2.1000000000000001E-2</v>
          </cell>
        </row>
        <row r="6">
          <cell r="B6">
            <v>2010</v>
          </cell>
          <cell r="F6">
            <v>-3.1E-2</v>
          </cell>
        </row>
        <row r="7">
          <cell r="B7">
            <v>2009</v>
          </cell>
          <cell r="F7">
            <v>-0.04</v>
          </cell>
        </row>
        <row r="8">
          <cell r="B8">
            <v>2008</v>
          </cell>
          <cell r="F8">
            <v>-4.8000000000000001E-2</v>
          </cell>
        </row>
        <row r="9">
          <cell r="B9">
            <v>2007</v>
          </cell>
          <cell r="F9">
            <v>-0.05</v>
          </cell>
        </row>
        <row r="10">
          <cell r="B10">
            <v>2006</v>
          </cell>
          <cell r="F10">
            <v>-4.8999999999999995E-2</v>
          </cell>
        </row>
        <row r="11">
          <cell r="B11">
            <v>2005</v>
          </cell>
          <cell r="F11">
            <v>-3.1E-2</v>
          </cell>
        </row>
        <row r="12">
          <cell r="B12">
            <v>2004</v>
          </cell>
          <cell r="F12">
            <v>-0.04</v>
          </cell>
        </row>
        <row r="13">
          <cell r="B13">
            <v>2003</v>
          </cell>
          <cell r="F13">
            <v>-0.05</v>
          </cell>
        </row>
        <row r="14">
          <cell r="B14">
            <v>2002</v>
          </cell>
          <cell r="F14">
            <v>-5.8999999999999997E-2</v>
          </cell>
        </row>
        <row r="15">
          <cell r="B15">
            <v>2001</v>
          </cell>
          <cell r="F15">
            <v>-6.6000000000000003E-2</v>
          </cell>
        </row>
        <row r="16">
          <cell r="B16">
            <v>2000</v>
          </cell>
          <cell r="F16">
            <v>-7.9000000000000001E-2</v>
          </cell>
        </row>
        <row r="17">
          <cell r="B17">
            <v>1999</v>
          </cell>
          <cell r="F17">
            <v>-8.900000000000001E-2</v>
          </cell>
        </row>
        <row r="18">
          <cell r="B18">
            <v>1998</v>
          </cell>
          <cell r="F18">
            <v>-9.6000000000000002E-2</v>
          </cell>
        </row>
        <row r="19">
          <cell r="B19">
            <v>1997</v>
          </cell>
          <cell r="F19">
            <v>-0.10400000000000001</v>
          </cell>
        </row>
        <row r="20">
          <cell r="B20">
            <v>1996</v>
          </cell>
          <cell r="F20">
            <v>-0.11199999999999999</v>
          </cell>
        </row>
        <row r="21">
          <cell r="B21">
            <v>1995</v>
          </cell>
          <cell r="F21">
            <v>-0.12299999999999998</v>
          </cell>
        </row>
        <row r="22">
          <cell r="B22">
            <v>1994</v>
          </cell>
          <cell r="F22">
            <v>-0.13500000000000001</v>
          </cell>
        </row>
        <row r="23">
          <cell r="B23">
            <v>1993</v>
          </cell>
          <cell r="F23">
            <v>-0.14400000000000002</v>
          </cell>
        </row>
        <row r="24">
          <cell r="B24">
            <v>1992</v>
          </cell>
          <cell r="F24">
            <v>-0.151</v>
          </cell>
        </row>
        <row r="25">
          <cell r="B25">
            <v>1991</v>
          </cell>
          <cell r="F25">
            <v>-0.16200000000000003</v>
          </cell>
        </row>
        <row r="26">
          <cell r="B26">
            <v>1990</v>
          </cell>
          <cell r="F26">
            <v>-0.17400000000000002</v>
          </cell>
        </row>
        <row r="27">
          <cell r="B27">
            <v>1989</v>
          </cell>
          <cell r="F27">
            <v>-0.18100000000000002</v>
          </cell>
        </row>
        <row r="28">
          <cell r="B28">
            <v>1988</v>
          </cell>
          <cell r="F28">
            <v>-0.191</v>
          </cell>
        </row>
        <row r="29">
          <cell r="B29">
            <v>1987</v>
          </cell>
          <cell r="F29">
            <v>-0.19500000000000001</v>
          </cell>
        </row>
        <row r="30">
          <cell r="B30">
            <v>1986</v>
          </cell>
          <cell r="F30">
            <v>-0.2</v>
          </cell>
        </row>
        <row r="31">
          <cell r="B31">
            <v>1985</v>
          </cell>
          <cell r="F31">
            <v>-0.20600000000000002</v>
          </cell>
        </row>
        <row r="32">
          <cell r="B32">
            <v>1984</v>
          </cell>
          <cell r="F32">
            <v>-0.21200000000000002</v>
          </cell>
        </row>
        <row r="33">
          <cell r="B33">
            <v>1983</v>
          </cell>
          <cell r="F33">
            <v>-0.22200000000000003</v>
          </cell>
        </row>
        <row r="34">
          <cell r="B34">
            <v>1982</v>
          </cell>
          <cell r="F34">
            <v>-0.22500000000000001</v>
          </cell>
        </row>
        <row r="35">
          <cell r="B35">
            <v>1981</v>
          </cell>
          <cell r="F35">
            <v>-0.22600000000000001</v>
          </cell>
        </row>
        <row r="36">
          <cell r="B36">
            <v>1980</v>
          </cell>
          <cell r="F36">
            <v>-0.22600000000000001</v>
          </cell>
        </row>
        <row r="37">
          <cell r="B37">
            <v>1979</v>
          </cell>
          <cell r="F37">
            <v>-0.22400000000000003</v>
          </cell>
        </row>
        <row r="38">
          <cell r="B38">
            <v>1978</v>
          </cell>
          <cell r="F38">
            <v>-0.21600000000000003</v>
          </cell>
        </row>
        <row r="39">
          <cell r="B39">
            <v>1977</v>
          </cell>
          <cell r="F39">
            <v>-0.21600000000000003</v>
          </cell>
        </row>
        <row r="40">
          <cell r="B40">
            <v>1976</v>
          </cell>
          <cell r="F40">
            <v>-0.21700000000000003</v>
          </cell>
        </row>
        <row r="41">
          <cell r="B41">
            <v>1975</v>
          </cell>
          <cell r="F41">
            <v>-0.18900000000000003</v>
          </cell>
        </row>
        <row r="42">
          <cell r="B42">
            <v>1974</v>
          </cell>
          <cell r="F42">
            <v>-0.18700000000000003</v>
          </cell>
        </row>
        <row r="43">
          <cell r="B43">
            <v>1973</v>
          </cell>
          <cell r="F43">
            <v>-0.12299999999999998</v>
          </cell>
        </row>
        <row r="44">
          <cell r="B44">
            <v>1972</v>
          </cell>
          <cell r="F44">
            <v>-0.11699999999999999</v>
          </cell>
        </row>
        <row r="45">
          <cell r="B45">
            <v>1971</v>
          </cell>
          <cell r="F45">
            <v>-0.111</v>
          </cell>
        </row>
        <row r="46">
          <cell r="B46">
            <v>1970</v>
          </cell>
          <cell r="F46">
            <v>-9.9000000000000005E-2</v>
          </cell>
        </row>
        <row r="47">
          <cell r="B47">
            <v>1969</v>
          </cell>
          <cell r="F47">
            <v>-0.10199999999999999</v>
          </cell>
        </row>
        <row r="48">
          <cell r="B48">
            <v>1968</v>
          </cell>
          <cell r="F48">
            <v>-0.109</v>
          </cell>
        </row>
        <row r="49">
          <cell r="B49">
            <v>1967</v>
          </cell>
          <cell r="F49">
            <v>-0.115</v>
          </cell>
        </row>
        <row r="50">
          <cell r="B50">
            <v>1966</v>
          </cell>
          <cell r="F50">
            <v>-0.125</v>
          </cell>
        </row>
        <row r="51">
          <cell r="B51">
            <v>1965</v>
          </cell>
          <cell r="F51">
            <v>-0.128</v>
          </cell>
        </row>
        <row r="52">
          <cell r="B52">
            <v>1964</v>
          </cell>
          <cell r="F52">
            <v>-0.13500000000000001</v>
          </cell>
        </row>
        <row r="53">
          <cell r="B53">
            <v>1963</v>
          </cell>
          <cell r="F53">
            <v>-0.14000000000000001</v>
          </cell>
        </row>
        <row r="54">
          <cell r="B54">
            <v>1962</v>
          </cell>
          <cell r="F54">
            <v>-0.13299999999999998</v>
          </cell>
        </row>
        <row r="55">
          <cell r="B55">
            <v>1961</v>
          </cell>
          <cell r="F55">
            <v>-0.13100000000000001</v>
          </cell>
        </row>
        <row r="56">
          <cell r="B56">
            <v>1960</v>
          </cell>
          <cell r="F56">
            <v>-0.126</v>
          </cell>
        </row>
        <row r="57">
          <cell r="B57">
            <v>1959</v>
          </cell>
          <cell r="F57">
            <v>-0.114</v>
          </cell>
        </row>
        <row r="58">
          <cell r="B58">
            <v>1958</v>
          </cell>
          <cell r="F58">
            <v>-0.111</v>
          </cell>
        </row>
        <row r="59">
          <cell r="B59">
            <v>1957</v>
          </cell>
          <cell r="F59">
            <v>-0.109</v>
          </cell>
        </row>
        <row r="60">
          <cell r="B60">
            <v>1956</v>
          </cell>
          <cell r="F60">
            <v>-0.10799999999999998</v>
          </cell>
        </row>
        <row r="61">
          <cell r="B61">
            <v>1955</v>
          </cell>
          <cell r="F61">
            <v>-0.11799999999999999</v>
          </cell>
        </row>
        <row r="62">
          <cell r="B62">
            <v>1954</v>
          </cell>
          <cell r="F62">
            <v>-0.11299999999999999</v>
          </cell>
        </row>
        <row r="63">
          <cell r="B63">
            <v>1953</v>
          </cell>
          <cell r="F63">
            <v>-0.10400000000000001</v>
          </cell>
        </row>
        <row r="64">
          <cell r="B64">
            <v>1952</v>
          </cell>
          <cell r="F64">
            <v>-0.10299999999999999</v>
          </cell>
        </row>
        <row r="65">
          <cell r="B65">
            <v>1951</v>
          </cell>
          <cell r="F65">
            <v>-0.109</v>
          </cell>
        </row>
        <row r="66">
          <cell r="B66">
            <v>1950</v>
          </cell>
          <cell r="F66">
            <v>-0.114</v>
          </cell>
        </row>
        <row r="67">
          <cell r="B67">
            <v>1949</v>
          </cell>
          <cell r="F67">
            <v>-0.10299999999999999</v>
          </cell>
        </row>
        <row r="68">
          <cell r="B68">
            <v>1948</v>
          </cell>
          <cell r="F68">
            <v>-0.105</v>
          </cell>
        </row>
        <row r="69">
          <cell r="B69">
            <v>1947</v>
          </cell>
          <cell r="F69">
            <v>-0.106</v>
          </cell>
        </row>
        <row r="70">
          <cell r="B70">
            <v>1946</v>
          </cell>
          <cell r="F70">
            <v>-0.109</v>
          </cell>
        </row>
        <row r="71">
          <cell r="B71">
            <v>1945</v>
          </cell>
          <cell r="F71">
            <v>-0.111</v>
          </cell>
        </row>
        <row r="72">
          <cell r="B72">
            <v>1944</v>
          </cell>
          <cell r="F72">
            <v>-0.121</v>
          </cell>
        </row>
        <row r="73">
          <cell r="B73">
            <v>1943</v>
          </cell>
          <cell r="F73">
            <v>-0.121</v>
          </cell>
        </row>
        <row r="74">
          <cell r="B74">
            <v>1942</v>
          </cell>
          <cell r="F74">
            <v>-9.0999999999999998E-2</v>
          </cell>
        </row>
        <row r="75">
          <cell r="B75">
            <v>1941</v>
          </cell>
          <cell r="F75">
            <v>-0.106</v>
          </cell>
        </row>
        <row r="76">
          <cell r="B76">
            <v>1940</v>
          </cell>
          <cell r="F76">
            <v>-0.11599999999999999</v>
          </cell>
        </row>
        <row r="77">
          <cell r="B77">
            <v>1939</v>
          </cell>
          <cell r="F77">
            <v>-0.124</v>
          </cell>
        </row>
        <row r="78">
          <cell r="B78">
            <v>1938</v>
          </cell>
          <cell r="F78">
            <v>-0.13299999999999998</v>
          </cell>
        </row>
        <row r="79">
          <cell r="B79">
            <v>1937</v>
          </cell>
          <cell r="F79">
            <v>-0.13900000000000001</v>
          </cell>
        </row>
        <row r="80">
          <cell r="B80">
            <v>1936</v>
          </cell>
          <cell r="F80">
            <v>-0.151</v>
          </cell>
        </row>
        <row r="81">
          <cell r="B81">
            <v>1935</v>
          </cell>
          <cell r="F81">
            <v>-0.156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
          <cell r="A3">
            <v>2012.8</v>
          </cell>
          <cell r="B3">
            <v>6</v>
          </cell>
          <cell r="D3">
            <v>0</v>
          </cell>
        </row>
        <row r="4">
          <cell r="A4">
            <v>2012</v>
          </cell>
          <cell r="B4">
            <v>6.7</v>
          </cell>
          <cell r="D4">
            <v>-7.0000000000000062E-3</v>
          </cell>
        </row>
        <row r="5">
          <cell r="A5">
            <v>2011</v>
          </cell>
          <cell r="B5">
            <v>7.2</v>
          </cell>
          <cell r="D5">
            <v>-1.2000000000000011E-2</v>
          </cell>
        </row>
        <row r="6">
          <cell r="A6">
            <v>2010</v>
          </cell>
          <cell r="B6">
            <v>7.8</v>
          </cell>
          <cell r="D6">
            <v>-1.8000000000000002E-2</v>
          </cell>
        </row>
        <row r="7">
          <cell r="A7">
            <v>2009</v>
          </cell>
          <cell r="B7">
            <v>8.6999999999999993</v>
          </cell>
          <cell r="D7">
            <v>-2.6999999999999996E-2</v>
          </cell>
        </row>
        <row r="8">
          <cell r="A8">
            <v>2008</v>
          </cell>
          <cell r="B8">
            <v>9.3000000000000007</v>
          </cell>
          <cell r="D8">
            <v>-3.3000000000000015E-2</v>
          </cell>
        </row>
        <row r="9">
          <cell r="A9">
            <v>2007</v>
          </cell>
          <cell r="B9">
            <v>10.3</v>
          </cell>
          <cell r="D9">
            <v>-4.300000000000001E-2</v>
          </cell>
        </row>
        <row r="10">
          <cell r="A10">
            <v>2006</v>
          </cell>
          <cell r="B10">
            <v>11</v>
          </cell>
          <cell r="D10">
            <v>-0.05</v>
          </cell>
        </row>
        <row r="11">
          <cell r="A11">
            <v>2005</v>
          </cell>
          <cell r="B11">
            <v>11.4</v>
          </cell>
          <cell r="D11">
            <v>-5.4000000000000006E-2</v>
          </cell>
        </row>
        <row r="12">
          <cell r="A12">
            <v>2004</v>
          </cell>
          <cell r="B12">
            <v>12.5</v>
          </cell>
          <cell r="D12">
            <v>-6.5000000000000002E-2</v>
          </cell>
        </row>
        <row r="13">
          <cell r="A13">
            <v>2003</v>
          </cell>
          <cell r="B13">
            <v>12.9</v>
          </cell>
          <cell r="D13">
            <v>-6.9000000000000006E-2</v>
          </cell>
        </row>
        <row r="14">
          <cell r="A14">
            <v>2002</v>
          </cell>
          <cell r="B14">
            <v>13.8</v>
          </cell>
          <cell r="D14">
            <v>-7.8000000000000014E-2</v>
          </cell>
        </row>
        <row r="15">
          <cell r="A15">
            <v>2001</v>
          </cell>
          <cell r="B15">
            <v>14.6</v>
          </cell>
          <cell r="D15">
            <v>-8.5999999999999993E-2</v>
          </cell>
        </row>
        <row r="16">
          <cell r="A16">
            <v>2000</v>
          </cell>
          <cell r="B16">
            <v>13.6</v>
          </cell>
          <cell r="D16">
            <v>-7.6000000000000012E-2</v>
          </cell>
        </row>
        <row r="17">
          <cell r="A17">
            <v>1999</v>
          </cell>
          <cell r="B17">
            <v>14.8</v>
          </cell>
          <cell r="D17">
            <v>-8.8000000000000023E-2</v>
          </cell>
        </row>
        <row r="18">
          <cell r="A18">
            <v>1998</v>
          </cell>
          <cell r="B18">
            <v>15.6</v>
          </cell>
          <cell r="D18">
            <v>-9.6000000000000002E-2</v>
          </cell>
        </row>
        <row r="19">
          <cell r="A19">
            <v>1997</v>
          </cell>
          <cell r="B19">
            <v>16.8</v>
          </cell>
          <cell r="D19">
            <v>-0.10800000000000001</v>
          </cell>
        </row>
        <row r="20">
          <cell r="A20">
            <v>1996</v>
          </cell>
          <cell r="B20">
            <v>17.8</v>
          </cell>
          <cell r="D20">
            <v>-0.11800000000000002</v>
          </cell>
        </row>
        <row r="21">
          <cell r="A21">
            <v>1995</v>
          </cell>
          <cell r="B21">
            <v>19</v>
          </cell>
          <cell r="D21">
            <v>-0.13</v>
          </cell>
        </row>
        <row r="22">
          <cell r="A22">
            <v>1994</v>
          </cell>
          <cell r="B22">
            <v>21.2</v>
          </cell>
          <cell r="D22">
            <v>-0.152</v>
          </cell>
        </row>
        <row r="23">
          <cell r="A23">
            <v>1993</v>
          </cell>
          <cell r="B23">
            <v>22</v>
          </cell>
          <cell r="D23">
            <v>-0.16</v>
          </cell>
        </row>
        <row r="24">
          <cell r="A24">
            <v>1992</v>
          </cell>
          <cell r="B24">
            <v>23.2</v>
          </cell>
          <cell r="D24">
            <v>-0.17199999999999999</v>
          </cell>
        </row>
        <row r="25">
          <cell r="A25">
            <v>1991</v>
          </cell>
          <cell r="B25">
            <v>24</v>
          </cell>
          <cell r="D25">
            <v>-0.18</v>
          </cell>
        </row>
        <row r="26">
          <cell r="A26">
            <v>1990</v>
          </cell>
          <cell r="B26">
            <v>24.3</v>
          </cell>
          <cell r="D26">
            <v>-0.183</v>
          </cell>
        </row>
        <row r="27">
          <cell r="A27">
            <v>1989</v>
          </cell>
          <cell r="B27">
            <v>25.2</v>
          </cell>
          <cell r="D27">
            <v>-0.192</v>
          </cell>
        </row>
        <row r="28">
          <cell r="A28">
            <v>1988</v>
          </cell>
          <cell r="B28">
            <v>26.5</v>
          </cell>
          <cell r="D28">
            <v>-0.20500000000000002</v>
          </cell>
        </row>
        <row r="29">
          <cell r="A29">
            <v>1987</v>
          </cell>
          <cell r="B29">
            <v>27.5</v>
          </cell>
          <cell r="D29">
            <v>-0.21500000000000002</v>
          </cell>
        </row>
        <row r="30">
          <cell r="A30">
            <v>1986</v>
          </cell>
          <cell r="B30">
            <v>28.7</v>
          </cell>
          <cell r="D30">
            <v>-0.22699999999999998</v>
          </cell>
        </row>
        <row r="31">
          <cell r="A31">
            <v>1985</v>
          </cell>
          <cell r="B31">
            <v>23.7</v>
          </cell>
          <cell r="D31">
            <v>-0.17699999999999999</v>
          </cell>
        </row>
        <row r="32">
          <cell r="A32">
            <v>1984</v>
          </cell>
          <cell r="B32">
            <v>24</v>
          </cell>
          <cell r="D32">
            <v>-0.18</v>
          </cell>
        </row>
        <row r="33">
          <cell r="A33">
            <v>1983</v>
          </cell>
          <cell r="B33">
            <v>25.6</v>
          </cell>
          <cell r="D33">
            <v>-0.19600000000000001</v>
          </cell>
        </row>
        <row r="34">
          <cell r="A34">
            <v>1982</v>
          </cell>
          <cell r="B34">
            <v>27.4</v>
          </cell>
          <cell r="D34">
            <v>-0.21399999999999997</v>
          </cell>
        </row>
        <row r="35">
          <cell r="A35">
            <v>1981</v>
          </cell>
          <cell r="B35">
            <v>28.1</v>
          </cell>
          <cell r="D35">
            <v>-0.22100000000000003</v>
          </cell>
        </row>
        <row r="36">
          <cell r="A36">
            <v>1980</v>
          </cell>
          <cell r="B36">
            <v>29.2</v>
          </cell>
          <cell r="D36">
            <v>-0.23199999999999998</v>
          </cell>
        </row>
        <row r="37">
          <cell r="A37">
            <v>1979</v>
          </cell>
          <cell r="B37">
            <v>29.8</v>
          </cell>
          <cell r="D37">
            <v>-0.23799999999999999</v>
          </cell>
        </row>
        <row r="38">
          <cell r="A38">
            <v>1978</v>
          </cell>
          <cell r="B38">
            <v>30.5</v>
          </cell>
          <cell r="D38">
            <v>-0.245</v>
          </cell>
        </row>
        <row r="39">
          <cell r="A39">
            <v>1977</v>
          </cell>
          <cell r="B39">
            <v>30.5</v>
          </cell>
          <cell r="D39">
            <v>-0.245</v>
          </cell>
        </row>
        <row r="40">
          <cell r="A40">
            <v>1976</v>
          </cell>
          <cell r="B40">
            <v>26</v>
          </cell>
          <cell r="D40">
            <v>-0.2</v>
          </cell>
        </row>
        <row r="41">
          <cell r="A41">
            <v>1975</v>
          </cell>
          <cell r="B41">
            <v>25.5</v>
          </cell>
          <cell r="D41">
            <v>-0.19500000000000001</v>
          </cell>
        </row>
        <row r="42">
          <cell r="A42">
            <v>1974</v>
          </cell>
          <cell r="B42">
            <v>25</v>
          </cell>
          <cell r="D42">
            <v>-0.19</v>
          </cell>
        </row>
        <row r="43">
          <cell r="A43">
            <v>1973</v>
          </cell>
          <cell r="B43">
            <v>24.3</v>
          </cell>
          <cell r="D43">
            <v>-0.183</v>
          </cell>
        </row>
        <row r="44">
          <cell r="A44">
            <v>1972</v>
          </cell>
          <cell r="B44">
            <v>21.2</v>
          </cell>
          <cell r="D44">
            <v>-0.152</v>
          </cell>
        </row>
        <row r="45">
          <cell r="A45">
            <v>1971</v>
          </cell>
          <cell r="B45">
            <v>16.3</v>
          </cell>
          <cell r="D45">
            <v>-0.10300000000000001</v>
          </cell>
        </row>
        <row r="46">
          <cell r="A46">
            <v>1970</v>
          </cell>
          <cell r="B46">
            <v>15.5</v>
          </cell>
          <cell r="D46">
            <v>-9.5000000000000001E-2</v>
          </cell>
        </row>
        <row r="47">
          <cell r="A47">
            <v>1969</v>
          </cell>
          <cell r="B47">
            <v>15.8</v>
          </cell>
          <cell r="D47">
            <v>-9.8000000000000004E-2</v>
          </cell>
        </row>
        <row r="48">
          <cell r="A48">
            <v>1968</v>
          </cell>
          <cell r="B48">
            <v>15.8</v>
          </cell>
          <cell r="D48">
            <v>-9.8000000000000004E-2</v>
          </cell>
        </row>
        <row r="49">
          <cell r="A49">
            <v>1967</v>
          </cell>
          <cell r="B49">
            <v>17</v>
          </cell>
          <cell r="D49">
            <v>-0.11000000000000001</v>
          </cell>
        </row>
        <row r="50">
          <cell r="A50">
            <v>1966</v>
          </cell>
          <cell r="B50">
            <v>17.2</v>
          </cell>
          <cell r="D50">
            <v>-0.11199999999999999</v>
          </cell>
        </row>
        <row r="51">
          <cell r="A51">
            <v>1965</v>
          </cell>
          <cell r="B51">
            <v>18.2</v>
          </cell>
          <cell r="D51">
            <v>-0.122</v>
          </cell>
        </row>
        <row r="52">
          <cell r="A52">
            <v>1964</v>
          </cell>
          <cell r="B52">
            <v>20</v>
          </cell>
          <cell r="D52">
            <v>-0.14000000000000001</v>
          </cell>
        </row>
        <row r="53">
          <cell r="A53">
            <v>1963</v>
          </cell>
          <cell r="B53">
            <v>20.9</v>
          </cell>
          <cell r="D53">
            <v>-0.14899999999999999</v>
          </cell>
        </row>
        <row r="54">
          <cell r="A54">
            <v>1962</v>
          </cell>
          <cell r="B54">
            <v>21.5</v>
          </cell>
          <cell r="D54">
            <v>-0.155</v>
          </cell>
        </row>
        <row r="55">
          <cell r="A55">
            <v>1961</v>
          </cell>
          <cell r="B55">
            <v>22.5</v>
          </cell>
          <cell r="D55">
            <v>-0.16500000000000001</v>
          </cell>
        </row>
        <row r="56">
          <cell r="A56">
            <v>1960</v>
          </cell>
          <cell r="B56">
            <v>22.6</v>
          </cell>
          <cell r="D56">
            <v>-0.16600000000000001</v>
          </cell>
        </row>
        <row r="57">
          <cell r="A57">
            <v>1959</v>
          </cell>
          <cell r="B57">
            <v>22.7</v>
          </cell>
          <cell r="D57">
            <v>-0.16699999999999998</v>
          </cell>
        </row>
        <row r="58">
          <cell r="A58">
            <v>1958</v>
          </cell>
          <cell r="B58">
            <v>22.9</v>
          </cell>
          <cell r="D58">
            <v>-0.16899999999999998</v>
          </cell>
        </row>
        <row r="59">
          <cell r="A59">
            <v>1957</v>
          </cell>
          <cell r="B59">
            <v>18.7</v>
          </cell>
          <cell r="D59">
            <v>-0.127</v>
          </cell>
        </row>
        <row r="60">
          <cell r="A60">
            <v>1956</v>
          </cell>
          <cell r="B60">
            <v>18.5</v>
          </cell>
          <cell r="D60">
            <v>-0.125</v>
          </cell>
        </row>
        <row r="61">
          <cell r="A61">
            <v>1955</v>
          </cell>
          <cell r="B61">
            <v>18.100000000000001</v>
          </cell>
          <cell r="D61">
            <v>-0.12100000000000002</v>
          </cell>
        </row>
        <row r="62">
          <cell r="A62">
            <v>1954</v>
          </cell>
          <cell r="B62">
            <v>18.2</v>
          </cell>
          <cell r="D62">
            <v>-0.122</v>
          </cell>
        </row>
        <row r="63">
          <cell r="A63">
            <v>1953</v>
          </cell>
          <cell r="B63">
            <v>19.399999999999999</v>
          </cell>
          <cell r="D63">
            <v>-0.13399999999999998</v>
          </cell>
        </row>
        <row r="64">
          <cell r="A64">
            <v>1952</v>
          </cell>
          <cell r="B64">
            <v>19.5</v>
          </cell>
          <cell r="D64">
            <v>-0.13500000000000001</v>
          </cell>
        </row>
        <row r="65">
          <cell r="A65">
            <v>1951</v>
          </cell>
          <cell r="B65">
            <v>20</v>
          </cell>
          <cell r="D65">
            <v>-0.14000000000000001</v>
          </cell>
        </row>
        <row r="66">
          <cell r="A66">
            <v>1950</v>
          </cell>
          <cell r="B66">
            <v>20.9</v>
          </cell>
          <cell r="D66">
            <v>-0.14899999999999999</v>
          </cell>
        </row>
        <row r="67">
          <cell r="A67">
            <v>1949</v>
          </cell>
          <cell r="B67">
            <v>22</v>
          </cell>
          <cell r="D67">
            <v>-0.16</v>
          </cell>
        </row>
        <row r="68">
          <cell r="A68">
            <v>1948</v>
          </cell>
          <cell r="B68">
            <v>24.9</v>
          </cell>
          <cell r="D68">
            <v>-0.189</v>
          </cell>
        </row>
        <row r="69">
          <cell r="A69">
            <v>1947</v>
          </cell>
          <cell r="B69">
            <v>25.5</v>
          </cell>
          <cell r="D69">
            <v>-0.19500000000000001</v>
          </cell>
        </row>
        <row r="70">
          <cell r="A70">
            <v>1946</v>
          </cell>
          <cell r="B70">
            <v>24.2</v>
          </cell>
          <cell r="D70">
            <v>-0.182</v>
          </cell>
        </row>
        <row r="71">
          <cell r="A71">
            <v>1945</v>
          </cell>
          <cell r="B71">
            <v>24</v>
          </cell>
          <cell r="D71">
            <v>-0.18</v>
          </cell>
        </row>
        <row r="72">
          <cell r="A72">
            <v>1944</v>
          </cell>
          <cell r="B72">
            <v>24</v>
          </cell>
          <cell r="D72">
            <v>-0.18</v>
          </cell>
        </row>
        <row r="73">
          <cell r="A73">
            <v>1943</v>
          </cell>
          <cell r="B73">
            <v>24.3</v>
          </cell>
          <cell r="D73">
            <v>-0.183</v>
          </cell>
        </row>
        <row r="74">
          <cell r="A74">
            <v>1942</v>
          </cell>
          <cell r="B74">
            <v>24</v>
          </cell>
          <cell r="D74">
            <v>-0.18</v>
          </cell>
        </row>
        <row r="75">
          <cell r="A75">
            <v>1941</v>
          </cell>
          <cell r="B75">
            <v>20.5</v>
          </cell>
          <cell r="D75">
            <v>-0.14499999999999999</v>
          </cell>
        </row>
        <row r="76">
          <cell r="A76">
            <v>1940</v>
          </cell>
          <cell r="B76">
            <v>18.600000000000001</v>
          </cell>
          <cell r="D76">
            <v>-0.12600000000000003</v>
          </cell>
        </row>
        <row r="77">
          <cell r="A77">
            <v>1939</v>
          </cell>
          <cell r="B77">
            <v>18.600000000000001</v>
          </cell>
          <cell r="D77">
            <v>-0.12600000000000003</v>
          </cell>
        </row>
        <row r="78">
          <cell r="A78">
            <v>1938</v>
          </cell>
          <cell r="B78">
            <v>17.8</v>
          </cell>
          <cell r="D78">
            <v>-0.11800000000000002</v>
          </cell>
        </row>
        <row r="79">
          <cell r="A79">
            <v>1937</v>
          </cell>
          <cell r="B79">
            <v>17.399999999999999</v>
          </cell>
          <cell r="D79">
            <v>-0.11399999999999999</v>
          </cell>
        </row>
        <row r="80">
          <cell r="A80">
            <v>1936</v>
          </cell>
          <cell r="B80">
            <v>17.5</v>
          </cell>
          <cell r="D80">
            <v>-0.11499999999999999</v>
          </cell>
        </row>
        <row r="81">
          <cell r="A81">
            <v>1935</v>
          </cell>
          <cell r="B81">
            <v>18</v>
          </cell>
          <cell r="D81">
            <v>-0.12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
          <cell r="A2">
            <v>2012.7</v>
          </cell>
          <cell r="D2">
            <v>0</v>
          </cell>
        </row>
        <row r="3">
          <cell r="A3">
            <v>2012</v>
          </cell>
          <cell r="D3">
            <v>4.0000000000000565E-3</v>
          </cell>
        </row>
        <row r="4">
          <cell r="A4">
            <v>2011</v>
          </cell>
          <cell r="D4">
            <v>-5.9999999999999429E-3</v>
          </cell>
        </row>
        <row r="5">
          <cell r="A5">
            <v>2010</v>
          </cell>
          <cell r="D5">
            <v>-1.5999999999999945E-2</v>
          </cell>
        </row>
        <row r="6">
          <cell r="A6">
            <v>2009</v>
          </cell>
          <cell r="D6">
            <v>-2.5999999999999943E-2</v>
          </cell>
        </row>
        <row r="7">
          <cell r="A7">
            <v>2008</v>
          </cell>
          <cell r="D7">
            <v>-3.7999999999999971E-2</v>
          </cell>
        </row>
        <row r="8">
          <cell r="A8">
            <v>2007.51</v>
          </cell>
          <cell r="D8">
            <v>-4.5999999999999944E-2</v>
          </cell>
        </row>
        <row r="9">
          <cell r="A9">
            <v>2007</v>
          </cell>
          <cell r="D9">
            <v>0.6140000000000001</v>
          </cell>
        </row>
        <row r="10">
          <cell r="A10">
            <v>2006</v>
          </cell>
          <cell r="D10">
            <v>0.59400000000000008</v>
          </cell>
        </row>
        <row r="11">
          <cell r="A11">
            <v>2005</v>
          </cell>
          <cell r="D11">
            <v>0.57400000000000007</v>
          </cell>
        </row>
        <row r="12">
          <cell r="A12">
            <v>2004</v>
          </cell>
          <cell r="D12">
            <v>0.55400000000000005</v>
          </cell>
        </row>
        <row r="13">
          <cell r="A13">
            <v>2003</v>
          </cell>
          <cell r="D13">
            <v>0.53400000000000003</v>
          </cell>
        </row>
        <row r="14">
          <cell r="A14">
            <v>2002</v>
          </cell>
          <cell r="D14">
            <v>0.52400000000000002</v>
          </cell>
        </row>
        <row r="15">
          <cell r="A15">
            <v>2001</v>
          </cell>
          <cell r="D15">
            <v>0.49400000000000005</v>
          </cell>
        </row>
        <row r="16">
          <cell r="A16">
            <v>2000</v>
          </cell>
          <cell r="D16">
            <v>0.48900000000000005</v>
          </cell>
        </row>
        <row r="17">
          <cell r="A17">
            <v>1999</v>
          </cell>
          <cell r="D17">
            <v>0.48400000000000004</v>
          </cell>
        </row>
        <row r="18">
          <cell r="A18">
            <v>1998</v>
          </cell>
          <cell r="D18">
            <v>0.47400000000000003</v>
          </cell>
        </row>
        <row r="19">
          <cell r="A19">
            <v>1997</v>
          </cell>
          <cell r="D19">
            <v>0.46900000000000008</v>
          </cell>
        </row>
        <row r="20">
          <cell r="A20">
            <v>1996</v>
          </cell>
          <cell r="D20">
            <v>0.47400000000000003</v>
          </cell>
        </row>
        <row r="21">
          <cell r="A21">
            <v>1995</v>
          </cell>
          <cell r="D21">
            <v>0.46400000000000008</v>
          </cell>
        </row>
        <row r="22">
          <cell r="A22">
            <v>1994</v>
          </cell>
          <cell r="D22">
            <v>0.45400000000000007</v>
          </cell>
        </row>
        <row r="23">
          <cell r="A23">
            <v>1993</v>
          </cell>
          <cell r="D23">
            <v>0.44400000000000006</v>
          </cell>
        </row>
        <row r="24">
          <cell r="A24">
            <v>1992</v>
          </cell>
          <cell r="D24">
            <v>0.43400000000000005</v>
          </cell>
        </row>
        <row r="25">
          <cell r="A25">
            <v>1991</v>
          </cell>
          <cell r="D25">
            <v>0.46400000000000008</v>
          </cell>
        </row>
        <row r="26">
          <cell r="A26">
            <v>1990</v>
          </cell>
          <cell r="D26">
            <v>0.44400000000000006</v>
          </cell>
        </row>
        <row r="27">
          <cell r="A27">
            <v>1989</v>
          </cell>
          <cell r="D27">
            <v>0.43400000000000005</v>
          </cell>
        </row>
        <row r="28">
          <cell r="A28">
            <v>1988</v>
          </cell>
          <cell r="D28">
            <v>0.42900000000000005</v>
          </cell>
        </row>
        <row r="29">
          <cell r="A29">
            <v>1987</v>
          </cell>
          <cell r="D29">
            <v>0.41400000000000003</v>
          </cell>
        </row>
        <row r="30">
          <cell r="A30">
            <v>1986</v>
          </cell>
          <cell r="D30">
            <v>0.41900000000000004</v>
          </cell>
        </row>
        <row r="31">
          <cell r="A31">
            <v>1985</v>
          </cell>
          <cell r="D31">
            <v>0.41400000000000003</v>
          </cell>
        </row>
        <row r="32">
          <cell r="A32">
            <v>1984</v>
          </cell>
          <cell r="D32">
            <v>0.41400000000000003</v>
          </cell>
        </row>
        <row r="33">
          <cell r="A33">
            <v>1983</v>
          </cell>
          <cell r="D33">
            <v>0.41900000000000004</v>
          </cell>
        </row>
        <row r="34">
          <cell r="A34">
            <v>1982</v>
          </cell>
          <cell r="D34">
            <v>0.42400000000000004</v>
          </cell>
        </row>
        <row r="35">
          <cell r="A35">
            <v>1981</v>
          </cell>
          <cell r="D35">
            <v>0.41900000000000004</v>
          </cell>
        </row>
        <row r="36">
          <cell r="A36">
            <v>1980</v>
          </cell>
          <cell r="D36">
            <v>0.42400000000000004</v>
          </cell>
        </row>
        <row r="37">
          <cell r="A37">
            <v>1979</v>
          </cell>
          <cell r="D37">
            <v>0.42800000000000005</v>
          </cell>
        </row>
        <row r="38">
          <cell r="A38">
            <v>1978</v>
          </cell>
          <cell r="D38">
            <v>0.43000000000000005</v>
          </cell>
        </row>
        <row r="39">
          <cell r="A39">
            <v>1977</v>
          </cell>
          <cell r="D39">
            <v>0.43400000000000005</v>
          </cell>
        </row>
        <row r="40">
          <cell r="A40">
            <v>1976</v>
          </cell>
          <cell r="D40">
            <v>0.43700000000000006</v>
          </cell>
        </row>
        <row r="41">
          <cell r="A41">
            <v>1975</v>
          </cell>
          <cell r="D41">
            <v>0.44400000000000006</v>
          </cell>
        </row>
        <row r="42">
          <cell r="A42">
            <v>1974</v>
          </cell>
          <cell r="D42">
            <v>0.44400000000000006</v>
          </cell>
        </row>
        <row r="43">
          <cell r="A43">
            <v>1973</v>
          </cell>
          <cell r="D43">
            <v>0.44900000000000007</v>
          </cell>
        </row>
        <row r="44">
          <cell r="A44">
            <v>1972</v>
          </cell>
          <cell r="D44">
            <v>0.59400000000000008</v>
          </cell>
        </row>
        <row r="45">
          <cell r="A45">
            <v>1971</v>
          </cell>
          <cell r="D45">
            <v>0.57400000000000007</v>
          </cell>
        </row>
        <row r="46">
          <cell r="A46">
            <v>1970</v>
          </cell>
          <cell r="D46">
            <v>0.56400000000000006</v>
          </cell>
        </row>
        <row r="47">
          <cell r="A47">
            <v>1969</v>
          </cell>
          <cell r="D47">
            <v>0.55900000000000005</v>
          </cell>
        </row>
        <row r="48">
          <cell r="A48">
            <v>1968</v>
          </cell>
          <cell r="D48">
            <v>0.55400000000000005</v>
          </cell>
        </row>
        <row r="49">
          <cell r="A49">
            <v>1967</v>
          </cell>
          <cell r="D49">
            <v>0.54400000000000004</v>
          </cell>
        </row>
        <row r="50">
          <cell r="A50">
            <v>1966</v>
          </cell>
          <cell r="D50">
            <v>0.53400000000000003</v>
          </cell>
        </row>
        <row r="51">
          <cell r="A51">
            <v>1965</v>
          </cell>
          <cell r="D51">
            <v>0.52400000000000002</v>
          </cell>
        </row>
        <row r="52">
          <cell r="A52">
            <v>1964</v>
          </cell>
          <cell r="D52">
            <v>0.51400000000000001</v>
          </cell>
        </row>
        <row r="53">
          <cell r="A53">
            <v>1963</v>
          </cell>
          <cell r="D53">
            <v>0.504</v>
          </cell>
        </row>
        <row r="54">
          <cell r="A54">
            <v>1962</v>
          </cell>
          <cell r="D54">
            <v>0.49900000000000005</v>
          </cell>
        </row>
        <row r="55">
          <cell r="A55">
            <v>1961</v>
          </cell>
          <cell r="D55">
            <v>0.52400000000000002</v>
          </cell>
        </row>
        <row r="56">
          <cell r="A56">
            <v>1960</v>
          </cell>
          <cell r="D56">
            <v>0.52900000000000003</v>
          </cell>
        </row>
        <row r="57">
          <cell r="A57">
            <v>1959</v>
          </cell>
          <cell r="D57">
            <v>0.53400000000000003</v>
          </cell>
        </row>
        <row r="58">
          <cell r="A58">
            <v>1958</v>
          </cell>
          <cell r="D58">
            <v>0.53900000000000003</v>
          </cell>
        </row>
        <row r="59">
          <cell r="A59">
            <v>1957</v>
          </cell>
          <cell r="D59">
            <v>0.54900000000000004</v>
          </cell>
        </row>
        <row r="60">
          <cell r="A60">
            <v>1956</v>
          </cell>
          <cell r="D60">
            <v>0.55900000000000005</v>
          </cell>
        </row>
        <row r="61">
          <cell r="A61">
            <v>1955</v>
          </cell>
          <cell r="D61">
            <v>0.63900000000000001</v>
          </cell>
        </row>
        <row r="62">
          <cell r="A62">
            <v>1954</v>
          </cell>
          <cell r="D62">
            <v>0.63400000000000001</v>
          </cell>
        </row>
        <row r="63">
          <cell r="A63">
            <v>1953</v>
          </cell>
          <cell r="D63">
            <v>0.63400000000000001</v>
          </cell>
        </row>
        <row r="64">
          <cell r="A64">
            <v>1952</v>
          </cell>
          <cell r="D64">
            <v>0.63400000000000001</v>
          </cell>
        </row>
        <row r="65">
          <cell r="A65">
            <v>1951</v>
          </cell>
          <cell r="D65">
            <v>0.61900000000000011</v>
          </cell>
        </row>
        <row r="66">
          <cell r="A66">
            <v>1950</v>
          </cell>
          <cell r="D66">
            <v>0.6090000000000001</v>
          </cell>
        </row>
        <row r="67">
          <cell r="A67">
            <v>1949</v>
          </cell>
          <cell r="D67">
            <v>0.59400000000000008</v>
          </cell>
        </row>
        <row r="68">
          <cell r="A68">
            <v>1948</v>
          </cell>
          <cell r="D68">
            <v>0.58400000000000007</v>
          </cell>
        </row>
        <row r="69">
          <cell r="A69">
            <v>1947</v>
          </cell>
          <cell r="D69">
            <v>0.56900000000000006</v>
          </cell>
        </row>
        <row r="70">
          <cell r="A70">
            <v>1946</v>
          </cell>
          <cell r="D70">
            <v>0.56400000000000006</v>
          </cell>
        </row>
        <row r="71">
          <cell r="A71">
            <v>1945</v>
          </cell>
          <cell r="D71">
            <v>0.54900000000000004</v>
          </cell>
        </row>
        <row r="72">
          <cell r="A72">
            <v>1944</v>
          </cell>
          <cell r="D72">
            <v>0.52400000000000002</v>
          </cell>
        </row>
        <row r="73">
          <cell r="A73">
            <v>1943</v>
          </cell>
          <cell r="D73">
            <v>0.51400000000000001</v>
          </cell>
        </row>
        <row r="74">
          <cell r="A74">
            <v>1942</v>
          </cell>
          <cell r="D74">
            <v>0.54400000000000004</v>
          </cell>
        </row>
        <row r="75">
          <cell r="A75">
            <v>1941</v>
          </cell>
          <cell r="D75">
            <v>0.53400000000000003</v>
          </cell>
        </row>
        <row r="76">
          <cell r="A76">
            <v>1940</v>
          </cell>
          <cell r="D76">
            <v>0.52400000000000002</v>
          </cell>
        </row>
        <row r="77">
          <cell r="A77">
            <v>1939</v>
          </cell>
          <cell r="D77">
            <v>0.51400000000000001</v>
          </cell>
        </row>
        <row r="78">
          <cell r="A78">
            <v>1938</v>
          </cell>
          <cell r="D78">
            <v>0.51200000000000001</v>
          </cell>
        </row>
        <row r="79">
          <cell r="A79">
            <v>1937</v>
          </cell>
          <cell r="D79">
            <v>0.51000000000000012</v>
          </cell>
        </row>
        <row r="80">
          <cell r="A80">
            <v>1936</v>
          </cell>
          <cell r="D80">
            <v>0.50800000000000001</v>
          </cell>
        </row>
        <row r="81">
          <cell r="A81">
            <v>1935</v>
          </cell>
          <cell r="D81">
            <v>0.50600000000000012</v>
          </cell>
        </row>
        <row r="82">
          <cell r="A82">
            <v>1934</v>
          </cell>
          <cell r="D82">
            <v>0.504</v>
          </cell>
        </row>
        <row r="83">
          <cell r="A83">
            <v>1933</v>
          </cell>
          <cell r="D83">
            <v>0.49900000000000005</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
          <cell r="H3">
            <v>2012.7</v>
          </cell>
          <cell r="I3">
            <v>-73.400000000000006</v>
          </cell>
        </row>
        <row r="4">
          <cell r="H4">
            <v>2012</v>
          </cell>
          <cell r="I4">
            <v>-73</v>
          </cell>
        </row>
        <row r="5">
          <cell r="H5">
            <v>2011</v>
          </cell>
          <cell r="I5">
            <v>-74</v>
          </cell>
        </row>
        <row r="6">
          <cell r="A6">
            <v>2010</v>
          </cell>
          <cell r="C6">
            <v>-60</v>
          </cell>
          <cell r="D6">
            <v>0</v>
          </cell>
          <cell r="H6">
            <v>2010</v>
          </cell>
          <cell r="I6">
            <v>-75</v>
          </cell>
        </row>
        <row r="7">
          <cell r="A7">
            <v>2009</v>
          </cell>
          <cell r="C7">
            <v>-50</v>
          </cell>
          <cell r="D7">
            <v>0.1</v>
          </cell>
          <cell r="H7">
            <v>2009</v>
          </cell>
          <cell r="I7">
            <v>-76</v>
          </cell>
        </row>
        <row r="8">
          <cell r="A8">
            <v>2008</v>
          </cell>
          <cell r="C8">
            <v>-42</v>
          </cell>
          <cell r="D8">
            <v>0.18</v>
          </cell>
          <cell r="H8">
            <v>2008</v>
          </cell>
          <cell r="I8">
            <v>-77.2</v>
          </cell>
        </row>
        <row r="9">
          <cell r="A9">
            <v>2007.51</v>
          </cell>
          <cell r="C9">
            <v>-43</v>
          </cell>
          <cell r="D9">
            <v>0.17</v>
          </cell>
          <cell r="H9">
            <v>2007.51</v>
          </cell>
          <cell r="I9">
            <v>-78</v>
          </cell>
        </row>
        <row r="10">
          <cell r="A10">
            <v>2007</v>
          </cell>
          <cell r="C10">
            <v>-22</v>
          </cell>
          <cell r="D10">
            <v>0.38</v>
          </cell>
          <cell r="H10">
            <v>2007</v>
          </cell>
          <cell r="I10">
            <v>-12</v>
          </cell>
        </row>
        <row r="11">
          <cell r="A11">
            <v>2006</v>
          </cell>
          <cell r="C11">
            <v>-23</v>
          </cell>
          <cell r="D11">
            <v>0.37</v>
          </cell>
          <cell r="H11">
            <v>2006</v>
          </cell>
          <cell r="I11">
            <v>-14</v>
          </cell>
        </row>
        <row r="12">
          <cell r="A12">
            <v>2005</v>
          </cell>
          <cell r="C12">
            <v>-25</v>
          </cell>
          <cell r="D12">
            <v>0.35</v>
          </cell>
          <cell r="H12">
            <v>2005</v>
          </cell>
          <cell r="I12">
            <v>-16</v>
          </cell>
        </row>
        <row r="13">
          <cell r="A13">
            <v>2004</v>
          </cell>
          <cell r="C13">
            <v>-28</v>
          </cell>
          <cell r="D13">
            <v>0.32</v>
          </cell>
          <cell r="H13">
            <v>2004</v>
          </cell>
          <cell r="I13">
            <v>-18</v>
          </cell>
        </row>
        <row r="14">
          <cell r="A14">
            <v>2003</v>
          </cell>
          <cell r="C14">
            <v>-30</v>
          </cell>
          <cell r="D14">
            <v>0.3</v>
          </cell>
          <cell r="H14">
            <v>2003</v>
          </cell>
          <cell r="I14">
            <v>-20</v>
          </cell>
        </row>
        <row r="15">
          <cell r="A15">
            <v>2002</v>
          </cell>
          <cell r="C15">
            <v>-32</v>
          </cell>
          <cell r="D15">
            <v>0.28000000000000003</v>
          </cell>
          <cell r="H15">
            <v>2002</v>
          </cell>
          <cell r="I15">
            <v>-21</v>
          </cell>
        </row>
        <row r="16">
          <cell r="A16">
            <v>2001</v>
          </cell>
          <cell r="C16">
            <v>-33</v>
          </cell>
          <cell r="D16">
            <v>0.27</v>
          </cell>
          <cell r="H16">
            <v>2001</v>
          </cell>
          <cell r="I16">
            <v>-24</v>
          </cell>
        </row>
        <row r="17">
          <cell r="A17">
            <v>2000</v>
          </cell>
          <cell r="C17">
            <v>-34</v>
          </cell>
          <cell r="D17">
            <v>0.26</v>
          </cell>
          <cell r="H17">
            <v>2000</v>
          </cell>
          <cell r="I17">
            <v>-24.5</v>
          </cell>
        </row>
        <row r="18">
          <cell r="A18">
            <v>1999</v>
          </cell>
          <cell r="C18">
            <v>-35</v>
          </cell>
          <cell r="D18">
            <v>0.25</v>
          </cell>
          <cell r="H18">
            <v>1999</v>
          </cell>
          <cell r="I18">
            <v>-25</v>
          </cell>
        </row>
        <row r="19">
          <cell r="A19">
            <v>1998</v>
          </cell>
          <cell r="C19">
            <v>-37</v>
          </cell>
          <cell r="D19">
            <v>0.23</v>
          </cell>
          <cell r="H19">
            <v>1998</v>
          </cell>
          <cell r="I19">
            <v>-26</v>
          </cell>
        </row>
        <row r="20">
          <cell r="A20">
            <v>1997</v>
          </cell>
          <cell r="C20">
            <v>-37.5</v>
          </cell>
          <cell r="D20">
            <v>0.22500000000000001</v>
          </cell>
          <cell r="H20">
            <v>1997</v>
          </cell>
          <cell r="I20">
            <v>-26.5</v>
          </cell>
        </row>
        <row r="21">
          <cell r="A21">
            <v>1996</v>
          </cell>
          <cell r="C21">
            <v>-38</v>
          </cell>
          <cell r="D21">
            <v>0.22</v>
          </cell>
          <cell r="H21">
            <v>1996</v>
          </cell>
          <cell r="I21">
            <v>-26</v>
          </cell>
        </row>
        <row r="22">
          <cell r="A22">
            <v>1995</v>
          </cell>
          <cell r="C22">
            <v>-38</v>
          </cell>
          <cell r="D22">
            <v>0.22</v>
          </cell>
          <cell r="H22">
            <v>1995</v>
          </cell>
          <cell r="I22">
            <v>-27</v>
          </cell>
        </row>
        <row r="23">
          <cell r="A23">
            <v>1994</v>
          </cell>
          <cell r="C23">
            <v>-40</v>
          </cell>
          <cell r="D23">
            <v>0.2</v>
          </cell>
          <cell r="H23">
            <v>1994</v>
          </cell>
          <cell r="I23">
            <v>-28</v>
          </cell>
        </row>
        <row r="24">
          <cell r="A24">
            <v>1993</v>
          </cell>
          <cell r="C24">
            <v>-36</v>
          </cell>
          <cell r="D24">
            <v>0.24</v>
          </cell>
          <cell r="H24">
            <v>1993</v>
          </cell>
          <cell r="I24">
            <v>-29</v>
          </cell>
        </row>
        <row r="25">
          <cell r="A25">
            <v>1992</v>
          </cell>
          <cell r="C25">
            <v>-36.5</v>
          </cell>
          <cell r="D25">
            <v>0.23499999999999999</v>
          </cell>
          <cell r="H25">
            <v>1992</v>
          </cell>
          <cell r="I25">
            <v>-30</v>
          </cell>
        </row>
        <row r="26">
          <cell r="A26">
            <v>1991</v>
          </cell>
          <cell r="C26">
            <v>-36.5</v>
          </cell>
          <cell r="D26">
            <v>0.23499999999999999</v>
          </cell>
          <cell r="H26">
            <v>1991</v>
          </cell>
          <cell r="I26">
            <v>-27</v>
          </cell>
        </row>
        <row r="27">
          <cell r="A27">
            <v>1990</v>
          </cell>
          <cell r="C27">
            <v>-37</v>
          </cell>
          <cell r="D27">
            <v>0.23</v>
          </cell>
          <cell r="H27">
            <v>1990</v>
          </cell>
          <cell r="I27">
            <v>-29</v>
          </cell>
        </row>
        <row r="28">
          <cell r="A28">
            <v>1989</v>
          </cell>
          <cell r="C28">
            <v>-38.5</v>
          </cell>
          <cell r="D28">
            <v>0.215</v>
          </cell>
          <cell r="H28">
            <v>1989</v>
          </cell>
          <cell r="I28">
            <v>-30</v>
          </cell>
        </row>
        <row r="29">
          <cell r="A29">
            <v>1988</v>
          </cell>
          <cell r="C29">
            <v>-40</v>
          </cell>
          <cell r="D29">
            <v>0.2</v>
          </cell>
          <cell r="H29">
            <v>1988</v>
          </cell>
          <cell r="I29">
            <v>-30.5</v>
          </cell>
        </row>
        <row r="30">
          <cell r="A30">
            <v>1987</v>
          </cell>
          <cell r="C30">
            <v>-40.5</v>
          </cell>
          <cell r="D30">
            <v>0.19500000000000001</v>
          </cell>
          <cell r="H30">
            <v>1987</v>
          </cell>
          <cell r="I30">
            <v>-32</v>
          </cell>
        </row>
        <row r="31">
          <cell r="A31">
            <v>1986</v>
          </cell>
          <cell r="C31">
            <v>-41</v>
          </cell>
          <cell r="D31">
            <v>0.19</v>
          </cell>
          <cell r="H31">
            <v>1986</v>
          </cell>
          <cell r="I31">
            <v>-31.5</v>
          </cell>
        </row>
        <row r="32">
          <cell r="A32">
            <v>1985</v>
          </cell>
          <cell r="C32">
            <v>-41.5</v>
          </cell>
          <cell r="D32">
            <v>0.185</v>
          </cell>
          <cell r="H32">
            <v>1985</v>
          </cell>
          <cell r="I32">
            <v>-32</v>
          </cell>
        </row>
        <row r="33">
          <cell r="A33">
            <v>1984</v>
          </cell>
          <cell r="C33">
            <v>-42.5</v>
          </cell>
          <cell r="D33">
            <v>0.17499999999999999</v>
          </cell>
          <cell r="H33">
            <v>1984</v>
          </cell>
          <cell r="I33">
            <v>-32</v>
          </cell>
        </row>
        <row r="34">
          <cell r="A34">
            <v>1983</v>
          </cell>
          <cell r="C34">
            <v>-43</v>
          </cell>
          <cell r="D34">
            <v>0.17</v>
          </cell>
          <cell r="H34">
            <v>1983</v>
          </cell>
          <cell r="I34">
            <v>-31.5</v>
          </cell>
        </row>
        <row r="35">
          <cell r="A35">
            <v>1982</v>
          </cell>
          <cell r="C35">
            <v>-44</v>
          </cell>
          <cell r="D35">
            <v>0.16</v>
          </cell>
          <cell r="H35">
            <v>1982</v>
          </cell>
          <cell r="I35">
            <v>-31</v>
          </cell>
        </row>
        <row r="36">
          <cell r="A36">
            <v>1981</v>
          </cell>
          <cell r="C36">
            <v>-44</v>
          </cell>
          <cell r="D36">
            <v>0.16</v>
          </cell>
          <cell r="H36">
            <v>1981</v>
          </cell>
          <cell r="I36">
            <v>-31.5</v>
          </cell>
        </row>
        <row r="37">
          <cell r="A37">
            <v>1980</v>
          </cell>
          <cell r="C37">
            <v>-44.5</v>
          </cell>
          <cell r="D37">
            <v>0.155</v>
          </cell>
          <cell r="H37">
            <v>1980</v>
          </cell>
          <cell r="I37">
            <v>-31</v>
          </cell>
        </row>
        <row r="38">
          <cell r="A38">
            <v>1979</v>
          </cell>
          <cell r="C38">
            <v>-45</v>
          </cell>
          <cell r="D38">
            <v>0.15</v>
          </cell>
          <cell r="H38">
            <v>1979</v>
          </cell>
          <cell r="I38">
            <v>-30.6</v>
          </cell>
        </row>
        <row r="39">
          <cell r="A39">
            <v>1978</v>
          </cell>
          <cell r="C39">
            <v>-46</v>
          </cell>
          <cell r="D39">
            <v>0.14000000000000001</v>
          </cell>
          <cell r="H39">
            <v>1978</v>
          </cell>
          <cell r="I39">
            <v>-30.4</v>
          </cell>
        </row>
        <row r="40">
          <cell r="A40">
            <v>1977</v>
          </cell>
          <cell r="C40">
            <v>-46.5</v>
          </cell>
          <cell r="D40">
            <v>0.13500000000000001</v>
          </cell>
          <cell r="H40">
            <v>1977</v>
          </cell>
          <cell r="I40">
            <v>-30</v>
          </cell>
        </row>
        <row r="41">
          <cell r="A41">
            <v>1976</v>
          </cell>
          <cell r="C41">
            <v>-46.5</v>
          </cell>
          <cell r="D41">
            <v>0.13500000000000001</v>
          </cell>
          <cell r="H41">
            <v>1976</v>
          </cell>
          <cell r="I41">
            <v>-29.7</v>
          </cell>
        </row>
        <row r="42">
          <cell r="A42">
            <v>1975</v>
          </cell>
          <cell r="C42">
            <v>-47.5</v>
          </cell>
          <cell r="D42">
            <v>0.125</v>
          </cell>
          <cell r="H42">
            <v>1975</v>
          </cell>
          <cell r="I42">
            <v>-29</v>
          </cell>
        </row>
        <row r="43">
          <cell r="A43">
            <v>1974</v>
          </cell>
          <cell r="C43">
            <v>-41</v>
          </cell>
          <cell r="D43">
            <v>0.19</v>
          </cell>
          <cell r="H43">
            <v>1974</v>
          </cell>
          <cell r="I43">
            <v>-29</v>
          </cell>
        </row>
        <row r="44">
          <cell r="A44">
            <v>1973</v>
          </cell>
          <cell r="C44">
            <v>-37</v>
          </cell>
          <cell r="D44">
            <v>0.23</v>
          </cell>
          <cell r="H44">
            <v>1973</v>
          </cell>
          <cell r="I44">
            <v>-28.5</v>
          </cell>
        </row>
        <row r="45">
          <cell r="A45">
            <v>1972</v>
          </cell>
          <cell r="C45">
            <v>-39</v>
          </cell>
          <cell r="D45">
            <v>0.21</v>
          </cell>
          <cell r="H45">
            <v>1972</v>
          </cell>
          <cell r="I45">
            <v>-14</v>
          </cell>
        </row>
        <row r="46">
          <cell r="A46">
            <v>1971</v>
          </cell>
          <cell r="C46">
            <v>-40.5</v>
          </cell>
          <cell r="D46">
            <v>0.19500000000000001</v>
          </cell>
          <cell r="H46">
            <v>1971</v>
          </cell>
          <cell r="I46">
            <v>-16</v>
          </cell>
        </row>
        <row r="47">
          <cell r="A47">
            <v>1970</v>
          </cell>
          <cell r="C47">
            <v>-41</v>
          </cell>
          <cell r="D47">
            <v>0.19</v>
          </cell>
          <cell r="H47">
            <v>1970</v>
          </cell>
          <cell r="I47">
            <v>-17</v>
          </cell>
        </row>
        <row r="48">
          <cell r="A48">
            <v>1969</v>
          </cell>
          <cell r="C48">
            <v>-42</v>
          </cell>
          <cell r="D48">
            <v>0.18</v>
          </cell>
          <cell r="H48">
            <v>1969</v>
          </cell>
          <cell r="I48">
            <v>-17.5</v>
          </cell>
        </row>
        <row r="49">
          <cell r="A49">
            <v>1968</v>
          </cell>
          <cell r="C49">
            <v>-43</v>
          </cell>
          <cell r="D49">
            <v>0.17</v>
          </cell>
          <cell r="H49">
            <v>1968</v>
          </cell>
          <cell r="I49">
            <v>-18</v>
          </cell>
        </row>
        <row r="50">
          <cell r="A50">
            <v>1967</v>
          </cell>
          <cell r="C50">
            <v>-45</v>
          </cell>
          <cell r="D50">
            <v>0.15</v>
          </cell>
          <cell r="H50">
            <v>1967</v>
          </cell>
          <cell r="I50">
            <v>-19</v>
          </cell>
        </row>
        <row r="51">
          <cell r="A51">
            <v>1966</v>
          </cell>
          <cell r="C51">
            <v>-46</v>
          </cell>
          <cell r="D51">
            <v>0.14000000000000001</v>
          </cell>
          <cell r="H51">
            <v>1966</v>
          </cell>
          <cell r="I51">
            <v>-20</v>
          </cell>
        </row>
        <row r="52">
          <cell r="A52">
            <v>1965</v>
          </cell>
          <cell r="C52">
            <v>-48</v>
          </cell>
          <cell r="D52">
            <v>0.12</v>
          </cell>
          <cell r="H52">
            <v>1965</v>
          </cell>
          <cell r="I52">
            <v>-21</v>
          </cell>
        </row>
        <row r="53">
          <cell r="A53">
            <v>1964</v>
          </cell>
          <cell r="C53">
            <v>-49.5</v>
          </cell>
          <cell r="D53">
            <v>0.105</v>
          </cell>
          <cell r="H53">
            <v>1964</v>
          </cell>
          <cell r="I53">
            <v>-22</v>
          </cell>
        </row>
        <row r="54">
          <cell r="A54">
            <v>1963</v>
          </cell>
          <cell r="C54">
            <v>-53</v>
          </cell>
          <cell r="D54">
            <v>7.0000000000000007E-2</v>
          </cell>
          <cell r="H54">
            <v>1963</v>
          </cell>
          <cell r="I54">
            <v>-23</v>
          </cell>
        </row>
        <row r="55">
          <cell r="A55">
            <v>1962</v>
          </cell>
          <cell r="C55">
            <v>-53.5</v>
          </cell>
          <cell r="D55">
            <v>6.5000000000000002E-2</v>
          </cell>
          <cell r="H55">
            <v>1962</v>
          </cell>
          <cell r="I55">
            <v>-23.5</v>
          </cell>
        </row>
        <row r="56">
          <cell r="A56">
            <v>1961</v>
          </cell>
          <cell r="C56">
            <v>-54</v>
          </cell>
          <cell r="D56">
            <v>0.06</v>
          </cell>
          <cell r="H56">
            <v>1961</v>
          </cell>
          <cell r="I56">
            <v>-21</v>
          </cell>
        </row>
        <row r="57">
          <cell r="A57">
            <v>1960</v>
          </cell>
          <cell r="C57">
            <v>-54.5</v>
          </cell>
          <cell r="D57">
            <v>5.5E-2</v>
          </cell>
          <cell r="H57">
            <v>1960</v>
          </cell>
          <cell r="I57">
            <v>-20.5</v>
          </cell>
        </row>
        <row r="58">
          <cell r="A58">
            <v>1959</v>
          </cell>
          <cell r="C58">
            <v>-55</v>
          </cell>
          <cell r="D58">
            <v>0.05</v>
          </cell>
          <cell r="H58">
            <v>1959</v>
          </cell>
          <cell r="I58">
            <v>-20</v>
          </cell>
        </row>
        <row r="59">
          <cell r="A59">
            <v>1958</v>
          </cell>
          <cell r="C59">
            <v>-56</v>
          </cell>
          <cell r="D59">
            <v>0.04</v>
          </cell>
          <cell r="H59">
            <v>1958</v>
          </cell>
          <cell r="I59">
            <v>-19.5</v>
          </cell>
        </row>
        <row r="60">
          <cell r="A60">
            <v>1957</v>
          </cell>
          <cell r="C60">
            <v>-57</v>
          </cell>
          <cell r="D60">
            <v>0.03</v>
          </cell>
          <cell r="H60">
            <v>1957</v>
          </cell>
          <cell r="I60">
            <v>-18.5</v>
          </cell>
        </row>
        <row r="61">
          <cell r="A61">
            <v>1956</v>
          </cell>
          <cell r="C61">
            <v>-47</v>
          </cell>
          <cell r="D61">
            <v>0.13</v>
          </cell>
          <cell r="H61">
            <v>1956</v>
          </cell>
          <cell r="I61">
            <v>-17.5</v>
          </cell>
        </row>
        <row r="62">
          <cell r="A62">
            <v>1955</v>
          </cell>
          <cell r="C62">
            <v>-46</v>
          </cell>
          <cell r="D62">
            <v>0.14000000000000001</v>
          </cell>
          <cell r="H62">
            <v>1955</v>
          </cell>
          <cell r="I62">
            <v>-9.5</v>
          </cell>
        </row>
        <row r="63">
          <cell r="A63">
            <v>1954</v>
          </cell>
          <cell r="C63">
            <v>-45.5</v>
          </cell>
          <cell r="D63">
            <v>0.14499999999999999</v>
          </cell>
          <cell r="H63">
            <v>1954</v>
          </cell>
          <cell r="I63">
            <v>-10</v>
          </cell>
        </row>
        <row r="64">
          <cell r="A64">
            <v>1953</v>
          </cell>
          <cell r="C64">
            <v>-45</v>
          </cell>
          <cell r="D64">
            <v>0.15</v>
          </cell>
          <cell r="H64">
            <v>1953</v>
          </cell>
          <cell r="I64">
            <v>-10</v>
          </cell>
        </row>
        <row r="65">
          <cell r="A65">
            <v>1952</v>
          </cell>
          <cell r="C65">
            <v>-44</v>
          </cell>
          <cell r="D65">
            <v>0.16</v>
          </cell>
          <cell r="H65">
            <v>1952</v>
          </cell>
          <cell r="I65">
            <v>-10</v>
          </cell>
        </row>
        <row r="66">
          <cell r="A66">
            <v>1951</v>
          </cell>
          <cell r="C66">
            <v>-35.5</v>
          </cell>
          <cell r="D66">
            <v>0.245</v>
          </cell>
          <cell r="H66">
            <v>1951</v>
          </cell>
          <cell r="I66">
            <v>-11.5</v>
          </cell>
        </row>
        <row r="67">
          <cell r="A67">
            <v>1950</v>
          </cell>
          <cell r="C67">
            <v>-36</v>
          </cell>
          <cell r="D67">
            <v>0.24</v>
          </cell>
          <cell r="H67">
            <v>1950</v>
          </cell>
          <cell r="I67">
            <v>-12.5</v>
          </cell>
        </row>
        <row r="68">
          <cell r="A68">
            <v>1949</v>
          </cell>
          <cell r="C68">
            <v>-38</v>
          </cell>
          <cell r="D68">
            <v>0.22</v>
          </cell>
          <cell r="H68">
            <v>1949</v>
          </cell>
          <cell r="I68">
            <v>-14</v>
          </cell>
        </row>
        <row r="69">
          <cell r="A69">
            <v>1948</v>
          </cell>
          <cell r="C69">
            <v>-39</v>
          </cell>
          <cell r="D69">
            <v>0.21</v>
          </cell>
          <cell r="H69">
            <v>1948</v>
          </cell>
          <cell r="I69">
            <v>-15</v>
          </cell>
        </row>
        <row r="70">
          <cell r="A70">
            <v>1947</v>
          </cell>
          <cell r="C70">
            <v>-41</v>
          </cell>
          <cell r="D70">
            <v>0.19</v>
          </cell>
          <cell r="H70">
            <v>1947</v>
          </cell>
          <cell r="I70">
            <v>-16.5</v>
          </cell>
        </row>
        <row r="71">
          <cell r="A71">
            <v>1946</v>
          </cell>
          <cell r="C71">
            <v>-43</v>
          </cell>
          <cell r="D71">
            <v>0.17</v>
          </cell>
          <cell r="H71">
            <v>1946</v>
          </cell>
          <cell r="I71">
            <v>-17</v>
          </cell>
        </row>
        <row r="72">
          <cell r="A72">
            <v>1945</v>
          </cell>
          <cell r="C72">
            <v>-44</v>
          </cell>
          <cell r="D72">
            <v>0.16</v>
          </cell>
          <cell r="H72">
            <v>1945</v>
          </cell>
          <cell r="I72">
            <v>-18.5</v>
          </cell>
        </row>
        <row r="73">
          <cell r="A73">
            <v>1944</v>
          </cell>
          <cell r="C73">
            <v>-44</v>
          </cell>
          <cell r="D73">
            <v>0.16</v>
          </cell>
          <cell r="H73">
            <v>1944</v>
          </cell>
          <cell r="I73">
            <v>-21</v>
          </cell>
        </row>
        <row r="74">
          <cell r="A74">
            <v>1943</v>
          </cell>
          <cell r="C74">
            <v>-45.5</v>
          </cell>
          <cell r="D74">
            <v>0.14499999999999999</v>
          </cell>
          <cell r="H74">
            <v>1943</v>
          </cell>
          <cell r="I74">
            <v>-22</v>
          </cell>
        </row>
        <row r="75">
          <cell r="A75">
            <v>1942</v>
          </cell>
          <cell r="C75">
            <v>-48</v>
          </cell>
          <cell r="D75">
            <v>0.12</v>
          </cell>
          <cell r="H75">
            <v>1942</v>
          </cell>
          <cell r="I75">
            <v>-19</v>
          </cell>
        </row>
        <row r="76">
          <cell r="A76">
            <v>1941</v>
          </cell>
          <cell r="C76">
            <v>-49</v>
          </cell>
          <cell r="D76">
            <v>0.11</v>
          </cell>
          <cell r="H76">
            <v>1941</v>
          </cell>
          <cell r="I76">
            <v>-20</v>
          </cell>
        </row>
        <row r="77">
          <cell r="A77">
            <v>1940</v>
          </cell>
          <cell r="C77">
            <v>-51</v>
          </cell>
          <cell r="D77">
            <v>0.09</v>
          </cell>
          <cell r="H77">
            <v>1940</v>
          </cell>
          <cell r="I77">
            <v>-21</v>
          </cell>
        </row>
        <row r="78">
          <cell r="A78">
            <v>1939</v>
          </cell>
          <cell r="C78">
            <v>-52</v>
          </cell>
          <cell r="D78">
            <v>0.08</v>
          </cell>
          <cell r="H78">
            <v>1939</v>
          </cell>
          <cell r="I78">
            <v>-22</v>
          </cell>
        </row>
        <row r="79">
          <cell r="A79">
            <v>1938</v>
          </cell>
          <cell r="C79">
            <v>-53</v>
          </cell>
          <cell r="D79">
            <v>7.0000000000000007E-2</v>
          </cell>
          <cell r="H79">
            <v>1938</v>
          </cell>
          <cell r="I79">
            <v>-22.2</v>
          </cell>
        </row>
        <row r="80">
          <cell r="A80">
            <v>1937</v>
          </cell>
          <cell r="C80">
            <v>-54</v>
          </cell>
          <cell r="D80">
            <v>0.06</v>
          </cell>
          <cell r="H80">
            <v>1937</v>
          </cell>
          <cell r="I80">
            <v>-22.4</v>
          </cell>
        </row>
        <row r="81">
          <cell r="A81">
            <v>1936</v>
          </cell>
          <cell r="C81">
            <v>-55</v>
          </cell>
          <cell r="D81">
            <v>0.05</v>
          </cell>
          <cell r="H81">
            <v>1936</v>
          </cell>
          <cell r="I81">
            <v>-22.6</v>
          </cell>
        </row>
        <row r="82">
          <cell r="A82">
            <v>1935</v>
          </cell>
          <cell r="C82">
            <v>-58</v>
          </cell>
          <cell r="D82">
            <v>0.02</v>
          </cell>
          <cell r="H82">
            <v>1935</v>
          </cell>
          <cell r="I82">
            <v>-22.8</v>
          </cell>
        </row>
        <row r="83">
          <cell r="A83">
            <v>1934</v>
          </cell>
          <cell r="C83">
            <v>-60</v>
          </cell>
          <cell r="D83">
            <v>0</v>
          </cell>
          <cell r="H83">
            <v>1934</v>
          </cell>
          <cell r="I83">
            <v>-23</v>
          </cell>
        </row>
        <row r="84">
          <cell r="A84">
            <v>1933</v>
          </cell>
          <cell r="C84">
            <v>-50</v>
          </cell>
          <cell r="D84">
            <v>0.1</v>
          </cell>
          <cell r="H84">
            <v>1933</v>
          </cell>
          <cell r="I84">
            <v>-23.5</v>
          </cell>
        </row>
        <row r="85">
          <cell r="A85">
            <v>1932</v>
          </cell>
          <cell r="C85">
            <v>-44</v>
          </cell>
          <cell r="D85">
            <v>0.16</v>
          </cell>
        </row>
        <row r="86">
          <cell r="A86">
            <v>1931</v>
          </cell>
          <cell r="C86">
            <v>-45.5</v>
          </cell>
          <cell r="D86">
            <v>0.14499999999999999</v>
          </cell>
        </row>
        <row r="87">
          <cell r="A87">
            <v>1930</v>
          </cell>
          <cell r="C87">
            <v>-47</v>
          </cell>
          <cell r="D87">
            <v>0.13</v>
          </cell>
        </row>
        <row r="88">
          <cell r="A88">
            <v>1929</v>
          </cell>
          <cell r="C88">
            <v>-48</v>
          </cell>
          <cell r="D88">
            <v>0.12</v>
          </cell>
        </row>
        <row r="89">
          <cell r="A89">
            <v>1928</v>
          </cell>
          <cell r="C89">
            <v>-49</v>
          </cell>
          <cell r="D89">
            <v>0.11</v>
          </cell>
        </row>
        <row r="90">
          <cell r="A90">
            <v>1927</v>
          </cell>
          <cell r="C90">
            <v>-51</v>
          </cell>
          <cell r="D90">
            <v>0.09</v>
          </cell>
        </row>
        <row r="91">
          <cell r="A91">
            <v>1926</v>
          </cell>
          <cell r="C91">
            <v>-52</v>
          </cell>
          <cell r="D91">
            <v>0.08</v>
          </cell>
        </row>
        <row r="92">
          <cell r="A92">
            <v>1925</v>
          </cell>
          <cell r="C92">
            <v>-53</v>
          </cell>
          <cell r="D92">
            <v>7.0000000000000007E-2</v>
          </cell>
        </row>
        <row r="93">
          <cell r="A93">
            <v>1924</v>
          </cell>
          <cell r="C93">
            <v>-54</v>
          </cell>
          <cell r="D93">
            <v>0.06</v>
          </cell>
        </row>
        <row r="94">
          <cell r="A94">
            <v>1923</v>
          </cell>
          <cell r="C94">
            <v>-55</v>
          </cell>
          <cell r="D94">
            <v>0.05</v>
          </cell>
        </row>
        <row r="95">
          <cell r="A95">
            <v>1922</v>
          </cell>
          <cell r="C95">
            <v>-56</v>
          </cell>
          <cell r="D95">
            <v>0.04</v>
          </cell>
        </row>
        <row r="96">
          <cell r="A96">
            <v>1921</v>
          </cell>
          <cell r="C96">
            <v>-58</v>
          </cell>
          <cell r="D96">
            <v>0.02</v>
          </cell>
        </row>
        <row r="97">
          <cell r="A97">
            <v>1920</v>
          </cell>
          <cell r="C97">
            <v>-60</v>
          </cell>
          <cell r="D97">
            <v>0</v>
          </cell>
        </row>
        <row r="98">
          <cell r="A98">
            <v>1919</v>
          </cell>
          <cell r="C98">
            <v>-62</v>
          </cell>
          <cell r="D98">
            <v>-0.02</v>
          </cell>
        </row>
        <row r="99">
          <cell r="A99">
            <v>1918</v>
          </cell>
          <cell r="C99">
            <v>-65</v>
          </cell>
          <cell r="D99">
            <v>-0.05</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
          <cell r="A2" t="str">
            <v>yr CE</v>
          </cell>
        </row>
        <row r="3">
          <cell r="A3">
            <v>2012.8</v>
          </cell>
          <cell r="D3">
            <v>0</v>
          </cell>
        </row>
        <row r="4">
          <cell r="A4">
            <v>2012</v>
          </cell>
          <cell r="D4">
            <v>-9.9999999999999811E-3</v>
          </cell>
        </row>
        <row r="5">
          <cell r="A5">
            <v>2011</v>
          </cell>
          <cell r="D5">
            <v>-1.999999999999999E-2</v>
          </cell>
        </row>
        <row r="6">
          <cell r="A6">
            <v>2010</v>
          </cell>
          <cell r="D6">
            <v>-0.03</v>
          </cell>
        </row>
        <row r="7">
          <cell r="A7">
            <v>2009</v>
          </cell>
          <cell r="D7">
            <v>-4.4999999999999984E-2</v>
          </cell>
        </row>
        <row r="8">
          <cell r="A8">
            <v>2008</v>
          </cell>
          <cell r="D8">
            <v>-0.06</v>
          </cell>
        </row>
        <row r="9">
          <cell r="A9">
            <v>2007</v>
          </cell>
          <cell r="D9">
            <v>-7.2499999999999981E-2</v>
          </cell>
        </row>
        <row r="10">
          <cell r="A10">
            <v>2006</v>
          </cell>
          <cell r="D10">
            <v>-8.7499999999999994E-2</v>
          </cell>
        </row>
        <row r="11">
          <cell r="A11">
            <v>2005</v>
          </cell>
          <cell r="D11">
            <v>-0.10500000000000001</v>
          </cell>
        </row>
        <row r="12">
          <cell r="A12">
            <v>2004</v>
          </cell>
          <cell r="D12">
            <v>-0.11999999999999997</v>
          </cell>
        </row>
        <row r="13">
          <cell r="A13">
            <v>2003</v>
          </cell>
          <cell r="D13">
            <v>-0.12999999999999998</v>
          </cell>
        </row>
        <row r="14">
          <cell r="A14">
            <v>2002</v>
          </cell>
          <cell r="D14">
            <v>-0.14499999999999999</v>
          </cell>
        </row>
        <row r="15">
          <cell r="A15">
            <v>2001</v>
          </cell>
          <cell r="D15">
            <v>-0.155</v>
          </cell>
        </row>
        <row r="16">
          <cell r="A16">
            <v>2000</v>
          </cell>
          <cell r="D16">
            <v>-0.17</v>
          </cell>
        </row>
        <row r="17">
          <cell r="A17">
            <v>1999</v>
          </cell>
          <cell r="D17">
            <v>-0.18499999999999997</v>
          </cell>
        </row>
        <row r="18">
          <cell r="A18">
            <v>1998</v>
          </cell>
          <cell r="D18">
            <v>-0.19499999999999998</v>
          </cell>
        </row>
        <row r="19">
          <cell r="A19">
            <v>1997</v>
          </cell>
          <cell r="D19">
            <v>-0.21</v>
          </cell>
        </row>
        <row r="20">
          <cell r="A20">
            <v>1996</v>
          </cell>
          <cell r="D20">
            <v>-0.23500000000000001</v>
          </cell>
        </row>
        <row r="21">
          <cell r="A21">
            <v>1995</v>
          </cell>
          <cell r="D21">
            <v>-0.24999999999999997</v>
          </cell>
        </row>
        <row r="22">
          <cell r="A22">
            <v>1994</v>
          </cell>
          <cell r="D22">
            <v>-0.26</v>
          </cell>
        </row>
        <row r="23">
          <cell r="A23">
            <v>1993</v>
          </cell>
          <cell r="D23">
            <v>-0.27500000000000002</v>
          </cell>
        </row>
        <row r="24">
          <cell r="A24">
            <v>1992</v>
          </cell>
          <cell r="D24">
            <v>-0.29000000000000004</v>
          </cell>
        </row>
        <row r="25">
          <cell r="A25">
            <v>1991</v>
          </cell>
          <cell r="D25">
            <v>-0.255</v>
          </cell>
        </row>
        <row r="26">
          <cell r="A26">
            <v>1990</v>
          </cell>
          <cell r="D26">
            <v>-0.26500000000000001</v>
          </cell>
        </row>
        <row r="27">
          <cell r="A27">
            <v>1989</v>
          </cell>
          <cell r="D27">
            <v>-0.27500000000000002</v>
          </cell>
        </row>
        <row r="28">
          <cell r="A28">
            <v>1988</v>
          </cell>
          <cell r="D28">
            <v>-0.28500000000000003</v>
          </cell>
        </row>
        <row r="29">
          <cell r="A29">
            <v>1987</v>
          </cell>
          <cell r="D29">
            <v>-0.29000000000000004</v>
          </cell>
        </row>
        <row r="30">
          <cell r="A30">
            <v>1986</v>
          </cell>
          <cell r="D30">
            <v>-0.28500000000000003</v>
          </cell>
        </row>
        <row r="31">
          <cell r="A31">
            <v>1985</v>
          </cell>
          <cell r="D31">
            <v>-0.28500000000000003</v>
          </cell>
        </row>
        <row r="32">
          <cell r="A32">
            <v>1984</v>
          </cell>
          <cell r="D32">
            <v>-0.28500000000000003</v>
          </cell>
        </row>
        <row r="33">
          <cell r="A33">
            <v>1983</v>
          </cell>
          <cell r="D33">
            <v>-0.28500000000000003</v>
          </cell>
        </row>
        <row r="34">
          <cell r="A34">
            <v>1982</v>
          </cell>
          <cell r="D34">
            <v>-0.28500000000000003</v>
          </cell>
        </row>
        <row r="35">
          <cell r="A35">
            <v>1981</v>
          </cell>
          <cell r="D35">
            <v>-0.28500000000000003</v>
          </cell>
        </row>
        <row r="36">
          <cell r="A36">
            <v>1980</v>
          </cell>
          <cell r="D36">
            <v>-0.29000000000000004</v>
          </cell>
        </row>
        <row r="37">
          <cell r="A37">
            <v>1979</v>
          </cell>
          <cell r="D37">
            <v>-0.29500000000000004</v>
          </cell>
        </row>
        <row r="38">
          <cell r="A38">
            <v>1978</v>
          </cell>
          <cell r="D38">
            <v>-0.30499999999999994</v>
          </cell>
        </row>
        <row r="39">
          <cell r="A39">
            <v>1977</v>
          </cell>
          <cell r="D39">
            <v>-0.30499999999999994</v>
          </cell>
        </row>
        <row r="40">
          <cell r="A40">
            <v>1976</v>
          </cell>
          <cell r="D40">
            <v>-0.30499999999999994</v>
          </cell>
        </row>
        <row r="41">
          <cell r="A41">
            <v>1975</v>
          </cell>
          <cell r="D41">
            <v>-0.30999999999999994</v>
          </cell>
        </row>
        <row r="42">
          <cell r="A42">
            <v>1974</v>
          </cell>
          <cell r="D42">
            <v>-0.30999999999999994</v>
          </cell>
        </row>
        <row r="43">
          <cell r="A43">
            <v>1973</v>
          </cell>
          <cell r="D43">
            <v>-0.30999999999999994</v>
          </cell>
        </row>
        <row r="44">
          <cell r="A44">
            <v>1972</v>
          </cell>
          <cell r="D44">
            <v>-0.31499999999999995</v>
          </cell>
        </row>
        <row r="45">
          <cell r="A45">
            <v>1971</v>
          </cell>
          <cell r="D45">
            <v>-0.31499999999999995</v>
          </cell>
        </row>
        <row r="46">
          <cell r="A46">
            <v>1970</v>
          </cell>
          <cell r="D46">
            <v>-0.31999999999999995</v>
          </cell>
        </row>
        <row r="47">
          <cell r="A47">
            <v>1969</v>
          </cell>
          <cell r="D47">
            <v>-0.31499999999999995</v>
          </cell>
        </row>
        <row r="48">
          <cell r="A48">
            <v>1968</v>
          </cell>
          <cell r="D48">
            <v>-0.24999999999999997</v>
          </cell>
        </row>
        <row r="49">
          <cell r="A49">
            <v>1967</v>
          </cell>
          <cell r="D49">
            <v>-0.23</v>
          </cell>
        </row>
        <row r="50">
          <cell r="A50">
            <v>1966</v>
          </cell>
          <cell r="D50">
            <v>-0.22500000000000001</v>
          </cell>
        </row>
        <row r="51">
          <cell r="A51">
            <v>1965</v>
          </cell>
          <cell r="D51">
            <v>-0.22</v>
          </cell>
        </row>
        <row r="52">
          <cell r="A52">
            <v>1964</v>
          </cell>
          <cell r="D52">
            <v>-0.215</v>
          </cell>
        </row>
        <row r="53">
          <cell r="A53">
            <v>1963</v>
          </cell>
          <cell r="D53">
            <v>-0.21</v>
          </cell>
        </row>
        <row r="54">
          <cell r="A54">
            <v>1962</v>
          </cell>
          <cell r="D54">
            <v>-0.20499999999999999</v>
          </cell>
        </row>
        <row r="55">
          <cell r="A55">
            <v>1961</v>
          </cell>
          <cell r="D55">
            <v>-0.19999999999999998</v>
          </cell>
        </row>
        <row r="56">
          <cell r="A56">
            <v>1960</v>
          </cell>
          <cell r="D56">
            <v>-0.19999999999999998</v>
          </cell>
        </row>
        <row r="57">
          <cell r="A57">
            <v>1959</v>
          </cell>
          <cell r="D57">
            <v>-0.19499999999999998</v>
          </cell>
        </row>
        <row r="58">
          <cell r="A58">
            <v>1958</v>
          </cell>
          <cell r="D58">
            <v>-0.19499999999999998</v>
          </cell>
        </row>
        <row r="59">
          <cell r="A59">
            <v>1957</v>
          </cell>
          <cell r="D59">
            <v>-0.19999999999999998</v>
          </cell>
        </row>
        <row r="60">
          <cell r="A60">
            <v>1956</v>
          </cell>
          <cell r="D60">
            <v>-0.19999999999999998</v>
          </cell>
        </row>
        <row r="61">
          <cell r="A61">
            <v>1955</v>
          </cell>
          <cell r="D61">
            <v>-0.19999999999999998</v>
          </cell>
        </row>
        <row r="62">
          <cell r="A62">
            <v>1954</v>
          </cell>
          <cell r="D62">
            <v>-0.19999999999999998</v>
          </cell>
        </row>
        <row r="63">
          <cell r="A63">
            <v>1953</v>
          </cell>
          <cell r="D63">
            <v>-0.19499999999999998</v>
          </cell>
        </row>
        <row r="64">
          <cell r="A64">
            <v>1952</v>
          </cell>
          <cell r="D64">
            <v>-0.19499999999999998</v>
          </cell>
        </row>
        <row r="65">
          <cell r="A65">
            <v>1951</v>
          </cell>
          <cell r="D65">
            <v>-0.19499999999999998</v>
          </cell>
        </row>
        <row r="66">
          <cell r="A66">
            <v>1950</v>
          </cell>
          <cell r="D66">
            <v>-0.18999999999999997</v>
          </cell>
        </row>
        <row r="67">
          <cell r="A67">
            <v>1949</v>
          </cell>
          <cell r="D67">
            <v>-0.18999999999999997</v>
          </cell>
        </row>
        <row r="68">
          <cell r="A68">
            <v>1948</v>
          </cell>
          <cell r="D68">
            <v>-0.18999999999999997</v>
          </cell>
        </row>
        <row r="69">
          <cell r="A69">
            <v>1947</v>
          </cell>
          <cell r="D69">
            <v>-0.18999999999999997</v>
          </cell>
        </row>
        <row r="70">
          <cell r="A70">
            <v>1946</v>
          </cell>
          <cell r="D70">
            <v>-0.18999999999999997</v>
          </cell>
        </row>
        <row r="71">
          <cell r="A71">
            <v>1945</v>
          </cell>
          <cell r="D71">
            <v>-0.19999999999999998</v>
          </cell>
        </row>
        <row r="72">
          <cell r="A72">
            <v>1944</v>
          </cell>
          <cell r="D72">
            <v>-0.20499999999999999</v>
          </cell>
        </row>
        <row r="73">
          <cell r="A73">
            <v>1943</v>
          </cell>
          <cell r="D73">
            <v>-0.19999999999999998</v>
          </cell>
        </row>
        <row r="74">
          <cell r="A74">
            <v>1942</v>
          </cell>
          <cell r="D74">
            <v>-0.19499999999999998</v>
          </cell>
        </row>
        <row r="75">
          <cell r="A75">
            <v>1941</v>
          </cell>
          <cell r="D75">
            <v>-0.19499999999999998</v>
          </cell>
        </row>
        <row r="76">
          <cell r="A76">
            <v>1940</v>
          </cell>
          <cell r="D76">
            <v>-0.215</v>
          </cell>
        </row>
        <row r="77">
          <cell r="A77">
            <v>1939</v>
          </cell>
          <cell r="D77">
            <v>-0.22</v>
          </cell>
        </row>
        <row r="78">
          <cell r="A78">
            <v>1938</v>
          </cell>
          <cell r="D78">
            <v>-0.19999999999999998</v>
          </cell>
        </row>
        <row r="79">
          <cell r="A79">
            <v>1937</v>
          </cell>
          <cell r="D79">
            <v>-0.21</v>
          </cell>
        </row>
        <row r="80">
          <cell r="A80">
            <v>1936</v>
          </cell>
          <cell r="D80">
            <v>-0.20499999999999999</v>
          </cell>
        </row>
        <row r="81">
          <cell r="A81">
            <v>1935</v>
          </cell>
          <cell r="D81">
            <v>-0.21</v>
          </cell>
        </row>
        <row r="82">
          <cell r="A82">
            <v>1934</v>
          </cell>
          <cell r="D82">
            <v>-0.20499999999999999</v>
          </cell>
        </row>
        <row r="83">
          <cell r="A83">
            <v>1933</v>
          </cell>
          <cell r="D83">
            <v>-0.17500000000000002</v>
          </cell>
        </row>
        <row r="84">
          <cell r="A84">
            <v>1932</v>
          </cell>
          <cell r="D84">
            <v>-0.18999999999999997</v>
          </cell>
        </row>
        <row r="85">
          <cell r="A85">
            <v>1931</v>
          </cell>
          <cell r="D85">
            <v>-0.19999999999999998</v>
          </cell>
        </row>
        <row r="86">
          <cell r="A86">
            <v>1930</v>
          </cell>
          <cell r="D86">
            <v>-0.20499999999999999</v>
          </cell>
        </row>
        <row r="87">
          <cell r="A87">
            <v>1929</v>
          </cell>
          <cell r="D87">
            <v>-0.215</v>
          </cell>
        </row>
        <row r="88">
          <cell r="A88">
            <v>1928</v>
          </cell>
          <cell r="D88">
            <v>-0.22500000000000001</v>
          </cell>
        </row>
        <row r="89">
          <cell r="A89">
            <v>1927</v>
          </cell>
          <cell r="D89">
            <v>-0.24000000000000002</v>
          </cell>
        </row>
        <row r="90">
          <cell r="A90">
            <v>1926</v>
          </cell>
          <cell r="D90">
            <v>-0.255</v>
          </cell>
        </row>
        <row r="91">
          <cell r="A91">
            <v>1925</v>
          </cell>
          <cell r="D91">
            <v>-0.27</v>
          </cell>
        </row>
        <row r="92">
          <cell r="A92">
            <v>1924</v>
          </cell>
          <cell r="D92">
            <v>-0.28500000000000003</v>
          </cell>
        </row>
        <row r="93">
          <cell r="A93">
            <v>1923</v>
          </cell>
          <cell r="D93">
            <v>-0.30000000000000004</v>
          </cell>
        </row>
        <row r="94">
          <cell r="A94">
            <v>1922</v>
          </cell>
          <cell r="D94">
            <v>-0.32499999999999996</v>
          </cell>
        </row>
        <row r="95">
          <cell r="A95">
            <v>1921</v>
          </cell>
          <cell r="D95">
            <v>-0.34499999999999997</v>
          </cell>
        </row>
        <row r="96">
          <cell r="A96">
            <v>1920</v>
          </cell>
          <cell r="D96">
            <v>-0.36</v>
          </cell>
        </row>
        <row r="97">
          <cell r="A97">
            <v>1919</v>
          </cell>
          <cell r="D97">
            <v>-0.37</v>
          </cell>
        </row>
        <row r="98">
          <cell r="A98">
            <v>1918</v>
          </cell>
          <cell r="D98">
            <v>-0.38500000000000001</v>
          </cell>
        </row>
        <row r="99">
          <cell r="A99">
            <v>1917</v>
          </cell>
          <cell r="D99">
            <v>-0.39999999999999991</v>
          </cell>
        </row>
        <row r="100">
          <cell r="A100">
            <v>1916</v>
          </cell>
          <cell r="D100">
            <v>-0.40999999999999992</v>
          </cell>
        </row>
        <row r="101">
          <cell r="A101">
            <v>1915</v>
          </cell>
          <cell r="D101">
            <v>-0.41999999999999993</v>
          </cell>
        </row>
        <row r="102">
          <cell r="A102">
            <v>1914</v>
          </cell>
          <cell r="D102">
            <v>-0.42999999999999994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
          <cell r="A2">
            <v>2012.5</v>
          </cell>
          <cell r="E2">
            <v>0</v>
          </cell>
        </row>
        <row r="3">
          <cell r="A3">
            <v>2012</v>
          </cell>
          <cell r="E3">
            <v>0</v>
          </cell>
        </row>
        <row r="4">
          <cell r="A4">
            <v>2011</v>
          </cell>
          <cell r="E4">
            <v>0</v>
          </cell>
        </row>
        <row r="5">
          <cell r="A5">
            <v>2010</v>
          </cell>
          <cell r="E5">
            <v>3.9999999999999862E-3</v>
          </cell>
        </row>
        <row r="6">
          <cell r="A6">
            <v>2009</v>
          </cell>
          <cell r="E6">
            <v>0.05</v>
          </cell>
        </row>
        <row r="7">
          <cell r="A7">
            <v>2008</v>
          </cell>
          <cell r="E7">
            <v>0.05</v>
          </cell>
        </row>
        <row r="8">
          <cell r="A8">
            <v>2007</v>
          </cell>
          <cell r="E8">
            <v>9.1999999999999998E-2</v>
          </cell>
        </row>
        <row r="9">
          <cell r="A9">
            <v>2006</v>
          </cell>
          <cell r="E9">
            <v>8.5000000000000006E-2</v>
          </cell>
        </row>
        <row r="10">
          <cell r="A10">
            <v>2005</v>
          </cell>
          <cell r="E10">
            <v>0.08</v>
          </cell>
        </row>
        <row r="11">
          <cell r="A11">
            <v>2004</v>
          </cell>
          <cell r="E11">
            <v>7.0000000000000007E-2</v>
          </cell>
        </row>
        <row r="12">
          <cell r="A12">
            <v>2003</v>
          </cell>
          <cell r="E12">
            <v>0.06</v>
          </cell>
        </row>
        <row r="13">
          <cell r="A13">
            <v>2002</v>
          </cell>
          <cell r="E13">
            <v>0.05</v>
          </cell>
        </row>
        <row r="14">
          <cell r="A14">
            <v>2001</v>
          </cell>
          <cell r="E14">
            <v>0.17</v>
          </cell>
        </row>
        <row r="15">
          <cell r="A15">
            <v>2000</v>
          </cell>
          <cell r="E15">
            <v>0.16200000000000001</v>
          </cell>
        </row>
        <row r="16">
          <cell r="A16">
            <v>1999</v>
          </cell>
          <cell r="E16">
            <v>0.154</v>
          </cell>
        </row>
        <row r="17">
          <cell r="A17">
            <v>1998</v>
          </cell>
          <cell r="E17">
            <v>0.14599999999999999</v>
          </cell>
        </row>
        <row r="18">
          <cell r="A18">
            <v>1997</v>
          </cell>
          <cell r="E18">
            <v>0.13800000000000001</v>
          </cell>
        </row>
        <row r="19">
          <cell r="A19">
            <v>1996</v>
          </cell>
          <cell r="E19">
            <v>0.13</v>
          </cell>
        </row>
        <row r="20">
          <cell r="A20">
            <v>1995</v>
          </cell>
          <cell r="E20">
            <v>0.122</v>
          </cell>
        </row>
        <row r="21">
          <cell r="A21">
            <v>1994</v>
          </cell>
          <cell r="E21">
            <v>0.114</v>
          </cell>
        </row>
        <row r="22">
          <cell r="A22">
            <v>1993</v>
          </cell>
          <cell r="E22">
            <v>0.106</v>
          </cell>
        </row>
        <row r="23">
          <cell r="A23">
            <v>1992</v>
          </cell>
          <cell r="E23">
            <v>9.8000000000000004E-2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0">
          <cell r="A10">
            <v>1910</v>
          </cell>
          <cell r="C10">
            <v>0.78</v>
          </cell>
        </row>
        <row r="11">
          <cell r="A11">
            <v>1909</v>
          </cell>
          <cell r="C11">
            <v>0.77500000000000002</v>
          </cell>
        </row>
        <row r="12">
          <cell r="A12">
            <v>1908</v>
          </cell>
          <cell r="C12">
            <v>0.77500000000000002</v>
          </cell>
        </row>
        <row r="13">
          <cell r="A13">
            <v>1907</v>
          </cell>
          <cell r="C13">
            <v>0.76</v>
          </cell>
        </row>
        <row r="14">
          <cell r="A14">
            <v>1906</v>
          </cell>
          <cell r="C14">
            <v>0.68</v>
          </cell>
        </row>
        <row r="15">
          <cell r="A15">
            <v>1905</v>
          </cell>
          <cell r="C15">
            <v>0.67</v>
          </cell>
        </row>
        <row r="16">
          <cell r="A16">
            <v>1904</v>
          </cell>
          <cell r="C16">
            <v>0.66</v>
          </cell>
        </row>
        <row r="17">
          <cell r="A17">
            <v>1903</v>
          </cell>
          <cell r="C17">
            <v>0.65500000000000003</v>
          </cell>
        </row>
        <row r="18">
          <cell r="A18">
            <v>1902</v>
          </cell>
          <cell r="C18">
            <v>0.65300000000000002</v>
          </cell>
        </row>
        <row r="19">
          <cell r="A19">
            <v>1901</v>
          </cell>
          <cell r="C19">
            <v>0.65</v>
          </cell>
        </row>
        <row r="20">
          <cell r="A20">
            <v>1900</v>
          </cell>
          <cell r="C20">
            <v>0.64</v>
          </cell>
        </row>
        <row r="21">
          <cell r="A21">
            <v>1899</v>
          </cell>
          <cell r="C21">
            <v>0.64</v>
          </cell>
        </row>
        <row r="22">
          <cell r="A22">
            <v>1898</v>
          </cell>
          <cell r="C22">
            <v>0.64</v>
          </cell>
        </row>
        <row r="23">
          <cell r="A23">
            <v>1897</v>
          </cell>
          <cell r="C23">
            <v>0.64</v>
          </cell>
        </row>
        <row r="24">
          <cell r="A24">
            <v>1896</v>
          </cell>
          <cell r="C24">
            <v>0.63600000000000001</v>
          </cell>
        </row>
        <row r="25">
          <cell r="A25">
            <v>1895</v>
          </cell>
          <cell r="C25">
            <v>0.63500000000000001</v>
          </cell>
        </row>
        <row r="26">
          <cell r="A26">
            <v>1894</v>
          </cell>
          <cell r="C26">
            <v>0.63</v>
          </cell>
        </row>
        <row r="27">
          <cell r="A27">
            <v>1893</v>
          </cell>
          <cell r="C27">
            <v>0.63</v>
          </cell>
        </row>
        <row r="28">
          <cell r="A28">
            <v>1892</v>
          </cell>
          <cell r="C28">
            <v>0.63</v>
          </cell>
        </row>
        <row r="29">
          <cell r="A29">
            <v>1891</v>
          </cell>
          <cell r="C29">
            <v>0.51</v>
          </cell>
        </row>
        <row r="30">
          <cell r="A30">
            <v>1890</v>
          </cell>
          <cell r="C30">
            <v>0.505</v>
          </cell>
        </row>
        <row r="31">
          <cell r="A31">
            <v>1889</v>
          </cell>
          <cell r="C31">
            <v>0.49</v>
          </cell>
        </row>
        <row r="32">
          <cell r="A32">
            <v>1888</v>
          </cell>
          <cell r="C32">
            <v>0.34499999999999997</v>
          </cell>
        </row>
        <row r="33">
          <cell r="A33">
            <v>1887</v>
          </cell>
          <cell r="C33">
            <v>0.35499999999999998</v>
          </cell>
        </row>
        <row r="34">
          <cell r="A34">
            <v>1886</v>
          </cell>
          <cell r="C34">
            <v>0.37</v>
          </cell>
        </row>
        <row r="35">
          <cell r="A35">
            <v>1885</v>
          </cell>
          <cell r="C35">
            <v>0.38</v>
          </cell>
        </row>
        <row r="36">
          <cell r="A36">
            <v>1884</v>
          </cell>
          <cell r="C36">
            <v>0.39</v>
          </cell>
        </row>
        <row r="37">
          <cell r="A37">
            <v>1883</v>
          </cell>
          <cell r="C37">
            <v>0.4</v>
          </cell>
        </row>
        <row r="38">
          <cell r="A38">
            <v>1882</v>
          </cell>
          <cell r="C38">
            <v>0.44</v>
          </cell>
        </row>
        <row r="39">
          <cell r="A39">
            <v>1881</v>
          </cell>
          <cell r="C39">
            <v>0.45</v>
          </cell>
        </row>
        <row r="40">
          <cell r="A40">
            <v>1880</v>
          </cell>
          <cell r="C40">
            <v>0.45</v>
          </cell>
        </row>
        <row r="41">
          <cell r="A41">
            <v>1879</v>
          </cell>
          <cell r="C41">
            <v>0.45</v>
          </cell>
        </row>
        <row r="42">
          <cell r="A42">
            <v>1878</v>
          </cell>
          <cell r="C42">
            <v>0.45</v>
          </cell>
        </row>
        <row r="43">
          <cell r="A43">
            <v>1877</v>
          </cell>
          <cell r="C43">
            <v>0.45500000000000002</v>
          </cell>
        </row>
        <row r="44">
          <cell r="A44">
            <v>1876</v>
          </cell>
          <cell r="C44">
            <v>0.41</v>
          </cell>
        </row>
        <row r="45">
          <cell r="A45">
            <v>1875</v>
          </cell>
          <cell r="C45">
            <v>0.42</v>
          </cell>
        </row>
        <row r="46">
          <cell r="A46">
            <v>1874</v>
          </cell>
          <cell r="C46">
            <v>0.43</v>
          </cell>
        </row>
        <row r="47">
          <cell r="A47">
            <v>1873</v>
          </cell>
          <cell r="C47">
            <v>0.42</v>
          </cell>
        </row>
        <row r="48">
          <cell r="A48">
            <v>1872</v>
          </cell>
          <cell r="C48">
            <v>0.42</v>
          </cell>
        </row>
        <row r="49">
          <cell r="A49">
            <v>1871</v>
          </cell>
          <cell r="C49">
            <v>0.42499999999999999</v>
          </cell>
        </row>
        <row r="50">
          <cell r="A50">
            <v>1870</v>
          </cell>
          <cell r="C50">
            <v>0.42499999999999999</v>
          </cell>
        </row>
        <row r="51">
          <cell r="A51">
            <v>1869</v>
          </cell>
          <cell r="C51">
            <v>0.42499999999999999</v>
          </cell>
        </row>
        <row r="52">
          <cell r="A52">
            <v>1868</v>
          </cell>
          <cell r="C52">
            <v>0.42499999999999999</v>
          </cell>
        </row>
        <row r="53">
          <cell r="A53">
            <v>1867</v>
          </cell>
          <cell r="C53">
            <v>0.43</v>
          </cell>
        </row>
        <row r="54">
          <cell r="A54">
            <v>1866</v>
          </cell>
          <cell r="C54">
            <v>0.42499999999999999</v>
          </cell>
        </row>
        <row r="55">
          <cell r="A55">
            <v>1865</v>
          </cell>
          <cell r="C55">
            <v>0.39</v>
          </cell>
        </row>
        <row r="56">
          <cell r="A56">
            <v>1864</v>
          </cell>
          <cell r="C56">
            <v>0.37</v>
          </cell>
        </row>
        <row r="57">
          <cell r="A57">
            <v>1863</v>
          </cell>
          <cell r="C57">
            <v>0.36</v>
          </cell>
        </row>
        <row r="58">
          <cell r="A58">
            <v>1862</v>
          </cell>
          <cell r="C58">
            <v>0.33</v>
          </cell>
        </row>
        <row r="59">
          <cell r="A59">
            <v>1861</v>
          </cell>
          <cell r="C59">
            <v>0.33</v>
          </cell>
        </row>
        <row r="60">
          <cell r="A60">
            <v>1860</v>
          </cell>
          <cell r="C60">
            <v>0.33</v>
          </cell>
        </row>
        <row r="61">
          <cell r="A61">
            <v>1859</v>
          </cell>
          <cell r="C61">
            <v>0.33</v>
          </cell>
        </row>
        <row r="62">
          <cell r="A62">
            <v>1858</v>
          </cell>
          <cell r="C62">
            <v>0.34</v>
          </cell>
        </row>
        <row r="63">
          <cell r="A63">
            <v>1857</v>
          </cell>
          <cell r="C63">
            <v>0.35499999999999998</v>
          </cell>
        </row>
        <row r="64">
          <cell r="A64">
            <v>1856</v>
          </cell>
          <cell r="C64">
            <v>0.36</v>
          </cell>
        </row>
        <row r="65">
          <cell r="A65">
            <v>1855</v>
          </cell>
          <cell r="C65">
            <v>0.36</v>
          </cell>
        </row>
        <row r="66">
          <cell r="A66">
            <v>1854</v>
          </cell>
          <cell r="C66">
            <v>0.36499999999999999</v>
          </cell>
        </row>
        <row r="67">
          <cell r="A67">
            <v>1853</v>
          </cell>
          <cell r="C67">
            <v>0.37</v>
          </cell>
        </row>
        <row r="68">
          <cell r="A68">
            <v>1852</v>
          </cell>
          <cell r="C68">
            <v>0.38</v>
          </cell>
        </row>
        <row r="69">
          <cell r="A69">
            <v>1851</v>
          </cell>
          <cell r="C69">
            <v>0.39</v>
          </cell>
        </row>
        <row r="70">
          <cell r="A70">
            <v>1850</v>
          </cell>
          <cell r="C70">
            <v>0.4</v>
          </cell>
        </row>
        <row r="71">
          <cell r="A71">
            <v>1849</v>
          </cell>
          <cell r="C71">
            <v>0.40500000000000003</v>
          </cell>
        </row>
        <row r="72">
          <cell r="A72">
            <v>1848</v>
          </cell>
          <cell r="C72">
            <v>0.42</v>
          </cell>
        </row>
        <row r="73">
          <cell r="A73">
            <v>1847</v>
          </cell>
          <cell r="C73">
            <v>0.435</v>
          </cell>
        </row>
        <row r="74">
          <cell r="A74">
            <v>1846</v>
          </cell>
          <cell r="C74">
            <v>0.45</v>
          </cell>
        </row>
        <row r="75">
          <cell r="A75">
            <v>1845</v>
          </cell>
          <cell r="C75">
            <v>0.46</v>
          </cell>
        </row>
        <row r="76">
          <cell r="A76">
            <v>1844</v>
          </cell>
          <cell r="C76">
            <v>0.47</v>
          </cell>
        </row>
        <row r="77">
          <cell r="A77">
            <v>1843</v>
          </cell>
          <cell r="C77">
            <v>0.48</v>
          </cell>
        </row>
        <row r="78">
          <cell r="A78">
            <v>1842</v>
          </cell>
          <cell r="C78">
            <v>0.495</v>
          </cell>
        </row>
        <row r="79">
          <cell r="A79">
            <v>1841</v>
          </cell>
          <cell r="C79">
            <v>0.51</v>
          </cell>
        </row>
        <row r="80">
          <cell r="A80">
            <v>1840</v>
          </cell>
          <cell r="C80">
            <v>0.52</v>
          </cell>
        </row>
        <row r="81">
          <cell r="A81">
            <v>1839</v>
          </cell>
          <cell r="C81">
            <v>0.53</v>
          </cell>
        </row>
        <row r="82">
          <cell r="A82">
            <v>1838</v>
          </cell>
          <cell r="C82">
            <v>0.54</v>
          </cell>
        </row>
        <row r="83">
          <cell r="A83">
            <v>1837</v>
          </cell>
          <cell r="C83">
            <v>0.55500000000000005</v>
          </cell>
        </row>
        <row r="84">
          <cell r="A84">
            <v>1836</v>
          </cell>
          <cell r="C84">
            <v>0.56499999999999995</v>
          </cell>
        </row>
        <row r="85">
          <cell r="A85">
            <v>1835</v>
          </cell>
          <cell r="C85">
            <v>0.57999999999999996</v>
          </cell>
        </row>
        <row r="86">
          <cell r="A86">
            <v>1834</v>
          </cell>
          <cell r="C86">
            <v>0.58499999999999996</v>
          </cell>
        </row>
        <row r="87">
          <cell r="A87">
            <v>1833</v>
          </cell>
          <cell r="C87">
            <v>0.59499999999999997</v>
          </cell>
        </row>
        <row r="88">
          <cell r="A88">
            <v>1832</v>
          </cell>
          <cell r="C88">
            <v>0.60499999999999998</v>
          </cell>
        </row>
        <row r="89">
          <cell r="A89">
            <v>1831</v>
          </cell>
          <cell r="C89">
            <v>0.62</v>
          </cell>
        </row>
        <row r="90">
          <cell r="A90">
            <v>1830</v>
          </cell>
          <cell r="C90">
            <v>0.63</v>
          </cell>
        </row>
        <row r="91">
          <cell r="A91">
            <v>1829</v>
          </cell>
          <cell r="C91">
            <v>0.64500000000000002</v>
          </cell>
        </row>
        <row r="92">
          <cell r="A92">
            <v>1828</v>
          </cell>
          <cell r="C92">
            <v>0.66</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157"/>
  <sheetViews>
    <sheetView workbookViewId="0">
      <selection activeCell="T157" activeCellId="1" sqref="Q4:Q157 T4:T157"/>
    </sheetView>
  </sheetViews>
  <sheetFormatPr defaultRowHeight="14.5" x14ac:dyDescent="0.35"/>
  <cols>
    <col min="1" max="1" width="12" customWidth="1"/>
  </cols>
  <sheetData>
    <row r="2" spans="1:20" x14ac:dyDescent="0.35">
      <c r="C2" s="4"/>
    </row>
    <row r="3" spans="1:20" x14ac:dyDescent="0.35">
      <c r="C3" s="4"/>
    </row>
    <row r="4" spans="1:20" x14ac:dyDescent="0.35">
      <c r="C4" s="4"/>
      <c r="L4">
        <v>1875</v>
      </c>
      <c r="Q4">
        <v>2013</v>
      </c>
      <c r="R4">
        <v>2.44</v>
      </c>
      <c r="S4">
        <v>-2.44</v>
      </c>
      <c r="T4">
        <v>0.06</v>
      </c>
    </row>
    <row r="5" spans="1:20" x14ac:dyDescent="0.35">
      <c r="C5" s="4"/>
      <c r="L5">
        <f>L4+1</f>
        <v>1876</v>
      </c>
      <c r="Q5">
        <v>2012</v>
      </c>
      <c r="R5">
        <v>2.46</v>
      </c>
      <c r="S5">
        <v>-2.46</v>
      </c>
      <c r="T5">
        <v>0.05</v>
      </c>
    </row>
    <row r="6" spans="1:20" x14ac:dyDescent="0.35">
      <c r="A6" s="11" t="s">
        <v>186</v>
      </c>
      <c r="C6" s="4"/>
      <c r="L6">
        <f t="shared" ref="L6:L69" si="0">L5+1</f>
        <v>1877</v>
      </c>
      <c r="Q6">
        <v>2011</v>
      </c>
      <c r="R6">
        <v>2.48</v>
      </c>
      <c r="S6">
        <v>-2.48</v>
      </c>
      <c r="T6">
        <v>0.04</v>
      </c>
    </row>
    <row r="7" spans="1:20" x14ac:dyDescent="0.35">
      <c r="A7" t="s">
        <v>187</v>
      </c>
      <c r="C7" s="4"/>
      <c r="L7">
        <f t="shared" si="0"/>
        <v>1878</v>
      </c>
      <c r="Q7">
        <v>2010</v>
      </c>
      <c r="R7">
        <v>2.5</v>
      </c>
      <c r="S7">
        <v>-2.5</v>
      </c>
      <c r="T7">
        <v>0.03</v>
      </c>
    </row>
    <row r="8" spans="1:20" x14ac:dyDescent="0.35">
      <c r="A8" s="5">
        <v>41536</v>
      </c>
      <c r="B8" t="s">
        <v>188</v>
      </c>
      <c r="C8" s="4"/>
      <c r="L8">
        <f t="shared" si="0"/>
        <v>1879</v>
      </c>
      <c r="M8">
        <v>1.8</v>
      </c>
      <c r="N8">
        <f t="shared" ref="N8:N71" si="1">-1*M8</f>
        <v>-1.8</v>
      </c>
      <c r="Q8">
        <v>2009</v>
      </c>
      <c r="R8">
        <v>2.52</v>
      </c>
      <c r="S8">
        <v>-2.52</v>
      </c>
      <c r="T8">
        <v>0.02</v>
      </c>
    </row>
    <row r="9" spans="1:20" x14ac:dyDescent="0.35">
      <c r="A9" t="s">
        <v>189</v>
      </c>
      <c r="B9" t="s">
        <v>190</v>
      </c>
      <c r="C9" s="4" t="s">
        <v>191</v>
      </c>
      <c r="D9" s="4"/>
      <c r="L9">
        <f t="shared" si="0"/>
        <v>1880</v>
      </c>
      <c r="M9">
        <f>M8-0.014</f>
        <v>1.786</v>
      </c>
      <c r="N9">
        <f t="shared" si="1"/>
        <v>-1.786</v>
      </c>
      <c r="Q9">
        <v>2008</v>
      </c>
      <c r="R9">
        <v>2.54</v>
      </c>
      <c r="S9">
        <v>-2.54</v>
      </c>
      <c r="T9">
        <v>0.01</v>
      </c>
    </row>
    <row r="10" spans="1:20" x14ac:dyDescent="0.35">
      <c r="A10">
        <v>1</v>
      </c>
      <c r="B10">
        <v>1</v>
      </c>
      <c r="C10" s="4">
        <v>2.5299999999999998</v>
      </c>
      <c r="D10" s="4"/>
      <c r="F10" t="s">
        <v>192</v>
      </c>
      <c r="L10">
        <f t="shared" si="0"/>
        <v>1881</v>
      </c>
      <c r="M10">
        <f t="shared" ref="M10:M73" si="2">M9-0.014</f>
        <v>1.772</v>
      </c>
      <c r="N10">
        <f t="shared" si="1"/>
        <v>-1.772</v>
      </c>
      <c r="Q10">
        <v>2007</v>
      </c>
      <c r="R10">
        <v>2.59</v>
      </c>
      <c r="S10">
        <v>-2.59</v>
      </c>
      <c r="T10">
        <v>0</v>
      </c>
    </row>
    <row r="11" spans="1:20" x14ac:dyDescent="0.35">
      <c r="B11">
        <v>2</v>
      </c>
      <c r="C11" s="4">
        <v>2.54</v>
      </c>
      <c r="D11" s="4"/>
      <c r="F11" t="s">
        <v>193</v>
      </c>
      <c r="L11">
        <f t="shared" si="0"/>
        <v>1882</v>
      </c>
      <c r="M11">
        <f t="shared" si="2"/>
        <v>1.758</v>
      </c>
      <c r="N11">
        <f t="shared" si="1"/>
        <v>-1.758</v>
      </c>
      <c r="Q11">
        <v>2006</v>
      </c>
      <c r="R11">
        <v>2.1999999999998576E-2</v>
      </c>
      <c r="S11">
        <v>-2.1999999999998576E-2</v>
      </c>
      <c r="T11">
        <v>2.59</v>
      </c>
    </row>
    <row r="12" spans="1:20" x14ac:dyDescent="0.35">
      <c r="B12">
        <v>3</v>
      </c>
      <c r="C12" s="4">
        <v>2.5</v>
      </c>
      <c r="D12" s="4"/>
      <c r="F12" t="s">
        <v>193</v>
      </c>
      <c r="L12">
        <f t="shared" si="0"/>
        <v>1883</v>
      </c>
      <c r="M12">
        <f t="shared" si="2"/>
        <v>1.744</v>
      </c>
      <c r="N12">
        <f t="shared" si="1"/>
        <v>-1.744</v>
      </c>
      <c r="Q12">
        <v>2005</v>
      </c>
      <c r="R12">
        <v>3.5999999999998575E-2</v>
      </c>
      <c r="S12">
        <v>-3.5999999999998575E-2</v>
      </c>
      <c r="T12">
        <f>T11-0.012</f>
        <v>2.5779999999999998</v>
      </c>
    </row>
    <row r="13" spans="1:20" x14ac:dyDescent="0.35">
      <c r="B13">
        <v>4</v>
      </c>
      <c r="C13" s="4">
        <v>2.63</v>
      </c>
      <c r="D13" s="4"/>
      <c r="F13" t="s">
        <v>193</v>
      </c>
      <c r="L13">
        <f t="shared" si="0"/>
        <v>1884</v>
      </c>
      <c r="M13">
        <f t="shared" si="2"/>
        <v>1.73</v>
      </c>
      <c r="N13">
        <f t="shared" si="1"/>
        <v>-1.73</v>
      </c>
      <c r="Q13">
        <v>2004</v>
      </c>
      <c r="R13">
        <v>4.9999999999998573E-2</v>
      </c>
      <c r="S13">
        <v>-4.9999999999998573E-2</v>
      </c>
      <c r="T13">
        <f t="shared" ref="T13:T76" si="3">T12-0.012</f>
        <v>2.5659999999999998</v>
      </c>
    </row>
    <row r="14" spans="1:20" x14ac:dyDescent="0.35">
      <c r="B14">
        <v>5</v>
      </c>
      <c r="C14" s="4">
        <v>2.58</v>
      </c>
      <c r="D14" s="4"/>
      <c r="F14" t="s">
        <v>193</v>
      </c>
      <c r="L14">
        <f t="shared" si="0"/>
        <v>1885</v>
      </c>
      <c r="M14">
        <f t="shared" si="2"/>
        <v>1.716</v>
      </c>
      <c r="N14">
        <f t="shared" si="1"/>
        <v>-1.716</v>
      </c>
      <c r="Q14">
        <v>2003</v>
      </c>
      <c r="R14">
        <v>6.3999999999998572E-2</v>
      </c>
      <c r="S14">
        <v>-6.3999999999998572E-2</v>
      </c>
      <c r="T14">
        <f t="shared" si="3"/>
        <v>2.5539999999999998</v>
      </c>
    </row>
    <row r="15" spans="1:20" x14ac:dyDescent="0.35">
      <c r="B15">
        <v>6</v>
      </c>
      <c r="C15" s="4">
        <v>2.54</v>
      </c>
      <c r="D15" s="4"/>
      <c r="F15" t="s">
        <v>193</v>
      </c>
      <c r="L15">
        <f t="shared" si="0"/>
        <v>1886</v>
      </c>
      <c r="M15">
        <f t="shared" si="2"/>
        <v>1.702</v>
      </c>
      <c r="N15">
        <f t="shared" si="1"/>
        <v>-1.702</v>
      </c>
      <c r="Q15">
        <v>2002</v>
      </c>
      <c r="R15">
        <v>7.799999999999857E-2</v>
      </c>
      <c r="S15">
        <v>-7.799999999999857E-2</v>
      </c>
      <c r="T15">
        <f t="shared" si="3"/>
        <v>2.5419999999999998</v>
      </c>
    </row>
    <row r="16" spans="1:20" x14ac:dyDescent="0.35">
      <c r="B16">
        <v>7</v>
      </c>
      <c r="C16" s="4">
        <v>2.56</v>
      </c>
      <c r="D16" s="4"/>
      <c r="F16" t="s">
        <v>193</v>
      </c>
      <c r="L16">
        <f t="shared" si="0"/>
        <v>1887</v>
      </c>
      <c r="M16">
        <f t="shared" si="2"/>
        <v>1.6879999999999999</v>
      </c>
      <c r="N16">
        <f t="shared" si="1"/>
        <v>-1.6879999999999999</v>
      </c>
      <c r="Q16">
        <v>2001</v>
      </c>
      <c r="R16">
        <v>9.1999999999998569E-2</v>
      </c>
      <c r="S16">
        <v>-9.1999999999998569E-2</v>
      </c>
      <c r="T16">
        <f t="shared" si="3"/>
        <v>2.5299999999999998</v>
      </c>
    </row>
    <row r="17" spans="1:20" x14ac:dyDescent="0.35">
      <c r="B17">
        <v>8</v>
      </c>
      <c r="C17" s="4">
        <v>2.58</v>
      </c>
      <c r="D17" s="4"/>
      <c r="F17" t="s">
        <v>193</v>
      </c>
      <c r="L17">
        <f t="shared" si="0"/>
        <v>1888</v>
      </c>
      <c r="M17">
        <f t="shared" si="2"/>
        <v>1.6739999999999999</v>
      </c>
      <c r="N17">
        <f t="shared" si="1"/>
        <v>-1.6739999999999999</v>
      </c>
      <c r="Q17">
        <v>2000</v>
      </c>
      <c r="R17">
        <v>0.10599999999999857</v>
      </c>
      <c r="S17">
        <v>-0.10599999999999857</v>
      </c>
      <c r="T17">
        <f t="shared" si="3"/>
        <v>2.5179999999999998</v>
      </c>
    </row>
    <row r="18" spans="1:20" x14ac:dyDescent="0.35">
      <c r="A18" t="s">
        <v>194</v>
      </c>
      <c r="C18" s="4"/>
      <c r="D18" s="4">
        <f>SUM(C10:C17)/8</f>
        <v>2.5575000000000001</v>
      </c>
      <c r="L18">
        <f t="shared" si="0"/>
        <v>1889</v>
      </c>
      <c r="M18">
        <f t="shared" si="2"/>
        <v>1.66</v>
      </c>
      <c r="N18">
        <f t="shared" si="1"/>
        <v>-1.66</v>
      </c>
      <c r="Q18">
        <v>1999</v>
      </c>
      <c r="R18">
        <v>0.11999999999999857</v>
      </c>
      <c r="S18">
        <v>-0.11999999999999857</v>
      </c>
      <c r="T18">
        <f t="shared" si="3"/>
        <v>2.5059999999999998</v>
      </c>
    </row>
    <row r="19" spans="1:20" x14ac:dyDescent="0.35">
      <c r="B19">
        <v>9</v>
      </c>
      <c r="C19" s="4">
        <v>0.72</v>
      </c>
      <c r="D19" s="4"/>
      <c r="F19" t="s">
        <v>195</v>
      </c>
      <c r="L19">
        <f t="shared" si="0"/>
        <v>1890</v>
      </c>
      <c r="M19">
        <f t="shared" si="2"/>
        <v>1.6459999999999999</v>
      </c>
      <c r="N19">
        <f t="shared" si="1"/>
        <v>-1.6459999999999999</v>
      </c>
      <c r="Q19">
        <v>1998</v>
      </c>
      <c r="R19">
        <v>0.13399999999999856</v>
      </c>
      <c r="S19">
        <v>-0.13399999999999856</v>
      </c>
      <c r="T19">
        <f t="shared" si="3"/>
        <v>2.4939999999999998</v>
      </c>
    </row>
    <row r="20" spans="1:20" x14ac:dyDescent="0.35">
      <c r="B20">
        <v>10</v>
      </c>
      <c r="C20" s="4">
        <v>0.75</v>
      </c>
      <c r="D20" s="4"/>
      <c r="L20">
        <f t="shared" si="0"/>
        <v>1891</v>
      </c>
      <c r="M20">
        <f t="shared" si="2"/>
        <v>1.6319999999999999</v>
      </c>
      <c r="N20">
        <f t="shared" si="1"/>
        <v>-1.6319999999999999</v>
      </c>
      <c r="Q20">
        <v>1997</v>
      </c>
      <c r="R20">
        <v>0.14799999999999858</v>
      </c>
      <c r="S20">
        <v>-0.14799999999999858</v>
      </c>
      <c r="T20">
        <f t="shared" si="3"/>
        <v>2.4819999999999998</v>
      </c>
    </row>
    <row r="21" spans="1:20" x14ac:dyDescent="0.35">
      <c r="B21">
        <v>11</v>
      </c>
      <c r="C21" s="4">
        <v>0.53</v>
      </c>
      <c r="D21" s="4"/>
      <c r="L21">
        <f t="shared" si="0"/>
        <v>1892</v>
      </c>
      <c r="M21">
        <f t="shared" si="2"/>
        <v>1.6179999999999999</v>
      </c>
      <c r="N21">
        <f t="shared" si="1"/>
        <v>-1.6179999999999999</v>
      </c>
      <c r="Q21">
        <v>1996</v>
      </c>
      <c r="R21">
        <v>0.16199999999999859</v>
      </c>
      <c r="S21">
        <v>-0.16199999999999859</v>
      </c>
      <c r="T21">
        <f t="shared" si="3"/>
        <v>2.4699999999999998</v>
      </c>
    </row>
    <row r="22" spans="1:20" x14ac:dyDescent="0.35">
      <c r="B22">
        <v>12</v>
      </c>
      <c r="C22" s="4">
        <v>0.46</v>
      </c>
      <c r="D22" s="4"/>
      <c r="L22">
        <f t="shared" si="0"/>
        <v>1893</v>
      </c>
      <c r="M22">
        <f t="shared" si="2"/>
        <v>1.6039999999999999</v>
      </c>
      <c r="N22">
        <f t="shared" si="1"/>
        <v>-1.6039999999999999</v>
      </c>
      <c r="Q22">
        <v>1995</v>
      </c>
      <c r="R22">
        <v>0.1759999999999986</v>
      </c>
      <c r="S22">
        <v>-0.1759999999999986</v>
      </c>
      <c r="T22">
        <f t="shared" si="3"/>
        <v>2.4579999999999997</v>
      </c>
    </row>
    <row r="23" spans="1:20" x14ac:dyDescent="0.35">
      <c r="B23">
        <v>13</v>
      </c>
      <c r="C23" s="4">
        <v>0.51</v>
      </c>
      <c r="D23" s="4"/>
      <c r="F23" t="s">
        <v>196</v>
      </c>
      <c r="L23">
        <f t="shared" si="0"/>
        <v>1894</v>
      </c>
      <c r="M23">
        <f t="shared" si="2"/>
        <v>1.5899999999999999</v>
      </c>
      <c r="N23">
        <f t="shared" si="1"/>
        <v>-1.5899999999999999</v>
      </c>
      <c r="Q23">
        <v>1994</v>
      </c>
      <c r="R23">
        <v>0.18999999999999861</v>
      </c>
      <c r="S23">
        <v>-0.18999999999999861</v>
      </c>
      <c r="T23">
        <f t="shared" si="3"/>
        <v>2.4459999999999997</v>
      </c>
    </row>
    <row r="24" spans="1:20" x14ac:dyDescent="0.35">
      <c r="B24">
        <v>14</v>
      </c>
      <c r="C24" s="4">
        <v>0.47</v>
      </c>
      <c r="D24" s="4"/>
      <c r="L24">
        <f t="shared" si="0"/>
        <v>1895</v>
      </c>
      <c r="M24">
        <f t="shared" si="2"/>
        <v>1.5759999999999998</v>
      </c>
      <c r="N24">
        <f t="shared" si="1"/>
        <v>-1.5759999999999998</v>
      </c>
      <c r="Q24">
        <v>1993</v>
      </c>
      <c r="R24">
        <v>0.20399999999999863</v>
      </c>
      <c r="S24">
        <v>-0.20399999999999863</v>
      </c>
      <c r="T24">
        <f t="shared" si="3"/>
        <v>2.4339999999999997</v>
      </c>
    </row>
    <row r="25" spans="1:20" x14ac:dyDescent="0.35">
      <c r="B25">
        <v>15</v>
      </c>
      <c r="C25" s="4">
        <v>0.71</v>
      </c>
      <c r="D25" s="4"/>
      <c r="L25">
        <f t="shared" si="0"/>
        <v>1896</v>
      </c>
      <c r="M25">
        <f t="shared" si="2"/>
        <v>1.5619999999999998</v>
      </c>
      <c r="N25">
        <f t="shared" si="1"/>
        <v>-1.5619999999999998</v>
      </c>
      <c r="Q25">
        <v>1992</v>
      </c>
      <c r="R25">
        <v>0.21799999999999864</v>
      </c>
      <c r="S25">
        <v>-0.21799999999999864</v>
      </c>
      <c r="T25">
        <f t="shared" si="3"/>
        <v>2.4219999999999997</v>
      </c>
    </row>
    <row r="26" spans="1:20" x14ac:dyDescent="0.35">
      <c r="B26">
        <v>16</v>
      </c>
      <c r="C26" s="4">
        <v>0.69</v>
      </c>
      <c r="D26" s="4"/>
      <c r="L26">
        <f t="shared" si="0"/>
        <v>1897</v>
      </c>
      <c r="M26">
        <f t="shared" si="2"/>
        <v>1.5479999999999998</v>
      </c>
      <c r="N26">
        <f t="shared" si="1"/>
        <v>-1.5479999999999998</v>
      </c>
      <c r="Q26">
        <v>1991</v>
      </c>
      <c r="R26">
        <v>0.23199999999999865</v>
      </c>
      <c r="S26">
        <v>-0.23199999999999865</v>
      </c>
      <c r="T26">
        <f t="shared" si="3"/>
        <v>2.4099999999999997</v>
      </c>
    </row>
    <row r="27" spans="1:20" x14ac:dyDescent="0.35">
      <c r="B27">
        <v>17</v>
      </c>
      <c r="C27" s="4">
        <v>0.56999999999999995</v>
      </c>
      <c r="D27" s="4"/>
      <c r="L27">
        <f t="shared" si="0"/>
        <v>1898</v>
      </c>
      <c r="M27">
        <f t="shared" si="2"/>
        <v>1.5339999999999998</v>
      </c>
      <c r="N27">
        <f t="shared" si="1"/>
        <v>-1.5339999999999998</v>
      </c>
      <c r="Q27">
        <v>1990</v>
      </c>
      <c r="R27">
        <v>0.24599999999999866</v>
      </c>
      <c r="S27">
        <v>-0.24599999999999866</v>
      </c>
      <c r="T27">
        <f t="shared" si="3"/>
        <v>2.3979999999999997</v>
      </c>
    </row>
    <row r="28" spans="1:20" x14ac:dyDescent="0.35">
      <c r="A28" t="s">
        <v>194</v>
      </c>
      <c r="C28" s="4"/>
      <c r="D28" s="4">
        <f>SUM(C21+C22+C23+C24+C27)/5</f>
        <v>0.50800000000000001</v>
      </c>
      <c r="L28">
        <f t="shared" si="0"/>
        <v>1899</v>
      </c>
      <c r="M28">
        <f t="shared" si="2"/>
        <v>1.5199999999999998</v>
      </c>
      <c r="N28">
        <f t="shared" si="1"/>
        <v>-1.5199999999999998</v>
      </c>
      <c r="Q28">
        <v>1989</v>
      </c>
      <c r="R28">
        <v>0.25999999999999868</v>
      </c>
      <c r="S28">
        <v>-0.25999999999999868</v>
      </c>
      <c r="T28">
        <f t="shared" si="3"/>
        <v>2.3859999999999997</v>
      </c>
    </row>
    <row r="29" spans="1:20" x14ac:dyDescent="0.35">
      <c r="A29" t="s">
        <v>197</v>
      </c>
      <c r="C29" s="4"/>
      <c r="D29" s="4"/>
      <c r="E29" s="12">
        <f>D18-D28</f>
        <v>2.0495000000000001</v>
      </c>
      <c r="F29" t="s">
        <v>198</v>
      </c>
      <c r="L29">
        <f t="shared" si="0"/>
        <v>1900</v>
      </c>
      <c r="M29">
        <f t="shared" si="2"/>
        <v>1.5059999999999998</v>
      </c>
      <c r="N29">
        <f t="shared" si="1"/>
        <v>-1.5059999999999998</v>
      </c>
      <c r="Q29">
        <v>1988</v>
      </c>
      <c r="R29">
        <v>0.27399999999999869</v>
      </c>
      <c r="S29">
        <v>-0.27399999999999869</v>
      </c>
      <c r="T29">
        <f t="shared" si="3"/>
        <v>2.3739999999999997</v>
      </c>
    </row>
    <row r="30" spans="1:20" x14ac:dyDescent="0.35">
      <c r="C30" s="4"/>
      <c r="D30" s="4"/>
      <c r="F30" t="s">
        <v>199</v>
      </c>
      <c r="L30">
        <f t="shared" si="0"/>
        <v>1901</v>
      </c>
      <c r="M30">
        <f t="shared" si="2"/>
        <v>1.4919999999999998</v>
      </c>
      <c r="N30">
        <f t="shared" si="1"/>
        <v>-1.4919999999999998</v>
      </c>
      <c r="Q30">
        <v>1987</v>
      </c>
      <c r="R30">
        <v>0.2879999999999987</v>
      </c>
      <c r="S30">
        <v>-0.2879999999999987</v>
      </c>
      <c r="T30">
        <f t="shared" si="3"/>
        <v>2.3619999999999997</v>
      </c>
    </row>
    <row r="31" spans="1:20" x14ac:dyDescent="0.35">
      <c r="A31">
        <v>2</v>
      </c>
      <c r="B31">
        <v>1</v>
      </c>
      <c r="C31" s="4">
        <v>3</v>
      </c>
      <c r="D31" s="4"/>
      <c r="F31" t="s">
        <v>200</v>
      </c>
      <c r="L31">
        <f t="shared" si="0"/>
        <v>1902</v>
      </c>
      <c r="M31">
        <f t="shared" si="2"/>
        <v>1.4779999999999998</v>
      </c>
      <c r="N31">
        <f t="shared" si="1"/>
        <v>-1.4779999999999998</v>
      </c>
      <c r="Q31">
        <v>1986</v>
      </c>
      <c r="R31">
        <v>0.30199999999999871</v>
      </c>
      <c r="S31">
        <v>-0.30199999999999871</v>
      </c>
      <c r="T31">
        <f t="shared" si="3"/>
        <v>2.3499999999999996</v>
      </c>
    </row>
    <row r="32" spans="1:20" x14ac:dyDescent="0.35">
      <c r="B32">
        <v>2</v>
      </c>
      <c r="C32" s="4">
        <v>2.97</v>
      </c>
      <c r="D32" s="4"/>
      <c r="L32">
        <f t="shared" si="0"/>
        <v>1903</v>
      </c>
      <c r="M32">
        <f t="shared" si="2"/>
        <v>1.4639999999999997</v>
      </c>
      <c r="N32">
        <f t="shared" si="1"/>
        <v>-1.4639999999999997</v>
      </c>
      <c r="Q32">
        <v>1985</v>
      </c>
      <c r="R32">
        <v>0.31599999999999873</v>
      </c>
      <c r="S32">
        <v>-0.31599999999999873</v>
      </c>
      <c r="T32">
        <f t="shared" si="3"/>
        <v>2.3379999999999996</v>
      </c>
    </row>
    <row r="33" spans="1:20" x14ac:dyDescent="0.35">
      <c r="B33">
        <v>3</v>
      </c>
      <c r="C33" s="4">
        <v>2.95</v>
      </c>
      <c r="D33" s="4"/>
      <c r="L33">
        <f t="shared" si="0"/>
        <v>1904</v>
      </c>
      <c r="M33">
        <f t="shared" si="2"/>
        <v>1.4499999999999997</v>
      </c>
      <c r="N33">
        <f t="shared" si="1"/>
        <v>-1.4499999999999997</v>
      </c>
      <c r="Q33">
        <v>1984</v>
      </c>
      <c r="R33">
        <v>0.32999999999999874</v>
      </c>
      <c r="S33">
        <v>-0.32999999999999874</v>
      </c>
      <c r="T33">
        <f t="shared" si="3"/>
        <v>2.3259999999999996</v>
      </c>
    </row>
    <row r="34" spans="1:20" x14ac:dyDescent="0.35">
      <c r="B34">
        <v>4</v>
      </c>
      <c r="C34" s="4">
        <v>3.33</v>
      </c>
      <c r="D34" s="4"/>
      <c r="F34" t="s">
        <v>201</v>
      </c>
      <c r="L34">
        <f t="shared" si="0"/>
        <v>1905</v>
      </c>
      <c r="M34">
        <f t="shared" si="2"/>
        <v>1.4359999999999997</v>
      </c>
      <c r="N34">
        <f t="shared" si="1"/>
        <v>-1.4359999999999997</v>
      </c>
      <c r="Q34">
        <v>1983</v>
      </c>
      <c r="R34">
        <v>0.34399999999999875</v>
      </c>
      <c r="S34">
        <v>-0.34399999999999875</v>
      </c>
      <c r="T34">
        <f t="shared" si="3"/>
        <v>2.3139999999999996</v>
      </c>
    </row>
    <row r="35" spans="1:20" x14ac:dyDescent="0.35">
      <c r="B35">
        <v>5</v>
      </c>
      <c r="C35" s="4">
        <v>2.97</v>
      </c>
      <c r="D35" s="4"/>
      <c r="L35">
        <f t="shared" si="0"/>
        <v>1906</v>
      </c>
      <c r="M35">
        <f t="shared" si="2"/>
        <v>1.4219999999999997</v>
      </c>
      <c r="N35">
        <f t="shared" si="1"/>
        <v>-1.4219999999999997</v>
      </c>
      <c r="Q35">
        <v>1982</v>
      </c>
      <c r="R35">
        <v>0.35799999999999876</v>
      </c>
      <c r="S35">
        <v>-0.35799999999999876</v>
      </c>
      <c r="T35">
        <f t="shared" si="3"/>
        <v>2.3019999999999996</v>
      </c>
    </row>
    <row r="36" spans="1:20" x14ac:dyDescent="0.35">
      <c r="B36">
        <v>6</v>
      </c>
      <c r="C36" s="4">
        <v>2.99</v>
      </c>
      <c r="D36" s="4"/>
      <c r="L36">
        <f t="shared" si="0"/>
        <v>1907</v>
      </c>
      <c r="M36">
        <f t="shared" si="2"/>
        <v>1.4079999999999997</v>
      </c>
      <c r="N36">
        <f t="shared" si="1"/>
        <v>-1.4079999999999997</v>
      </c>
      <c r="Q36">
        <v>1981</v>
      </c>
      <c r="R36">
        <v>0.37199999999999878</v>
      </c>
      <c r="S36">
        <v>-0.37199999999999878</v>
      </c>
      <c r="T36">
        <f t="shared" si="3"/>
        <v>2.2899999999999996</v>
      </c>
    </row>
    <row r="37" spans="1:20" x14ac:dyDescent="0.35">
      <c r="B37">
        <v>7</v>
      </c>
      <c r="C37" s="4">
        <v>3</v>
      </c>
      <c r="D37" s="4"/>
      <c r="L37">
        <f t="shared" si="0"/>
        <v>1908</v>
      </c>
      <c r="M37">
        <f t="shared" si="2"/>
        <v>1.3939999999999997</v>
      </c>
      <c r="N37">
        <f t="shared" si="1"/>
        <v>-1.3939999999999997</v>
      </c>
      <c r="Q37">
        <v>1980</v>
      </c>
      <c r="R37">
        <v>0.38599999999999879</v>
      </c>
      <c r="S37">
        <v>-0.38599999999999879</v>
      </c>
      <c r="T37">
        <f t="shared" si="3"/>
        <v>2.2779999999999996</v>
      </c>
    </row>
    <row r="38" spans="1:20" x14ac:dyDescent="0.35">
      <c r="A38" t="s">
        <v>194</v>
      </c>
      <c r="C38" s="4"/>
      <c r="D38" s="4">
        <f>SUM(C31+C32+C33+C35+C36+C37)/6</f>
        <v>2.9800000000000004</v>
      </c>
      <c r="L38">
        <f t="shared" si="0"/>
        <v>1909</v>
      </c>
      <c r="M38">
        <f t="shared" si="2"/>
        <v>1.3799999999999997</v>
      </c>
      <c r="N38">
        <f t="shared" si="1"/>
        <v>-1.3799999999999997</v>
      </c>
      <c r="Q38">
        <v>1979</v>
      </c>
      <c r="R38">
        <v>0.3999999999999988</v>
      </c>
      <c r="S38">
        <v>-0.3999999999999988</v>
      </c>
      <c r="T38">
        <f t="shared" si="3"/>
        <v>2.2659999999999996</v>
      </c>
    </row>
    <row r="39" spans="1:20" x14ac:dyDescent="0.35">
      <c r="C39" s="4"/>
      <c r="D39" s="4"/>
      <c r="L39">
        <f t="shared" si="0"/>
        <v>1910</v>
      </c>
      <c r="M39">
        <f t="shared" si="2"/>
        <v>1.3659999999999997</v>
      </c>
      <c r="N39">
        <f t="shared" si="1"/>
        <v>-1.3659999999999997</v>
      </c>
      <c r="Q39">
        <v>1978</v>
      </c>
      <c r="R39">
        <v>0.41399999999999881</v>
      </c>
      <c r="S39">
        <v>-0.41399999999999881</v>
      </c>
      <c r="T39">
        <f t="shared" si="3"/>
        <v>2.2539999999999996</v>
      </c>
    </row>
    <row r="40" spans="1:20" x14ac:dyDescent="0.35">
      <c r="B40">
        <v>8</v>
      </c>
      <c r="C40" s="4">
        <v>0.4</v>
      </c>
      <c r="D40" s="4"/>
      <c r="F40" t="s">
        <v>202</v>
      </c>
      <c r="L40">
        <f t="shared" si="0"/>
        <v>1911</v>
      </c>
      <c r="M40">
        <f t="shared" si="2"/>
        <v>1.3519999999999996</v>
      </c>
      <c r="N40">
        <f t="shared" si="1"/>
        <v>-1.3519999999999996</v>
      </c>
      <c r="Q40">
        <v>1977</v>
      </c>
      <c r="R40">
        <v>0.42799999999999883</v>
      </c>
      <c r="S40">
        <v>-0.42799999999999883</v>
      </c>
      <c r="T40">
        <f t="shared" si="3"/>
        <v>2.2419999999999995</v>
      </c>
    </row>
    <row r="41" spans="1:20" x14ac:dyDescent="0.35">
      <c r="B41">
        <v>9</v>
      </c>
      <c r="C41" s="4">
        <v>0.32</v>
      </c>
      <c r="D41" s="4"/>
      <c r="L41">
        <f t="shared" si="0"/>
        <v>1912</v>
      </c>
      <c r="M41">
        <f t="shared" si="2"/>
        <v>1.3379999999999996</v>
      </c>
      <c r="N41">
        <f t="shared" si="1"/>
        <v>-1.3379999999999996</v>
      </c>
      <c r="Q41">
        <v>1976</v>
      </c>
      <c r="R41">
        <v>0.44199999999999884</v>
      </c>
      <c r="S41">
        <v>-0.44199999999999884</v>
      </c>
      <c r="T41">
        <f t="shared" si="3"/>
        <v>2.2299999999999995</v>
      </c>
    </row>
    <row r="42" spans="1:20" x14ac:dyDescent="0.35">
      <c r="B42">
        <v>10</v>
      </c>
      <c r="C42" s="4">
        <v>0.96</v>
      </c>
      <c r="D42" s="4"/>
      <c r="F42" t="s">
        <v>203</v>
      </c>
      <c r="L42">
        <f t="shared" si="0"/>
        <v>1913</v>
      </c>
      <c r="M42">
        <f t="shared" si="2"/>
        <v>1.3239999999999996</v>
      </c>
      <c r="N42">
        <f t="shared" si="1"/>
        <v>-1.3239999999999996</v>
      </c>
      <c r="Q42">
        <v>1975</v>
      </c>
      <c r="R42">
        <v>0.45599999999999885</v>
      </c>
      <c r="S42">
        <v>-0.45599999999999885</v>
      </c>
      <c r="T42">
        <f t="shared" si="3"/>
        <v>2.2179999999999995</v>
      </c>
    </row>
    <row r="43" spans="1:20" x14ac:dyDescent="0.35">
      <c r="B43">
        <v>11</v>
      </c>
      <c r="C43" s="4">
        <v>0.46</v>
      </c>
      <c r="D43" s="4"/>
      <c r="L43">
        <f t="shared" si="0"/>
        <v>1914</v>
      </c>
      <c r="M43">
        <f t="shared" si="2"/>
        <v>1.3099999999999996</v>
      </c>
      <c r="N43">
        <f t="shared" si="1"/>
        <v>-1.3099999999999996</v>
      </c>
      <c r="Q43">
        <v>1974</v>
      </c>
      <c r="R43">
        <v>0.46999999999999886</v>
      </c>
      <c r="S43">
        <v>-0.46999999999999886</v>
      </c>
      <c r="T43">
        <f t="shared" si="3"/>
        <v>2.2059999999999995</v>
      </c>
    </row>
    <row r="44" spans="1:20" x14ac:dyDescent="0.35">
      <c r="A44" t="s">
        <v>194</v>
      </c>
      <c r="C44" s="4"/>
      <c r="D44" s="4">
        <f>SUM(C40+C41+C43)/3</f>
        <v>0.39333333333333331</v>
      </c>
      <c r="L44">
        <f t="shared" si="0"/>
        <v>1915</v>
      </c>
      <c r="M44">
        <f t="shared" si="2"/>
        <v>1.2959999999999996</v>
      </c>
      <c r="N44">
        <f t="shared" si="1"/>
        <v>-1.2959999999999996</v>
      </c>
      <c r="Q44">
        <v>1973</v>
      </c>
      <c r="R44">
        <v>0.48399999999999888</v>
      </c>
      <c r="S44">
        <v>-0.48399999999999888</v>
      </c>
      <c r="T44">
        <f t="shared" si="3"/>
        <v>2.1939999999999995</v>
      </c>
    </row>
    <row r="45" spans="1:20" x14ac:dyDescent="0.35">
      <c r="A45" t="s">
        <v>197</v>
      </c>
      <c r="C45" s="4"/>
      <c r="E45" s="12">
        <f>D38-D44</f>
        <v>2.5866666666666669</v>
      </c>
      <c r="F45" t="s">
        <v>204</v>
      </c>
      <c r="L45">
        <f t="shared" si="0"/>
        <v>1916</v>
      </c>
      <c r="M45">
        <f t="shared" si="2"/>
        <v>1.2819999999999996</v>
      </c>
      <c r="N45">
        <f t="shared" si="1"/>
        <v>-1.2819999999999996</v>
      </c>
      <c r="Q45">
        <v>1972</v>
      </c>
      <c r="R45">
        <v>0.49799999999999889</v>
      </c>
      <c r="S45">
        <v>-0.49799999999999889</v>
      </c>
      <c r="T45">
        <f t="shared" si="3"/>
        <v>2.1819999999999995</v>
      </c>
    </row>
    <row r="46" spans="1:20" x14ac:dyDescent="0.35">
      <c r="C46" s="4"/>
      <c r="L46">
        <f t="shared" si="0"/>
        <v>1917</v>
      </c>
      <c r="M46">
        <f t="shared" si="2"/>
        <v>1.2679999999999996</v>
      </c>
      <c r="N46">
        <f t="shared" si="1"/>
        <v>-1.2679999999999996</v>
      </c>
      <c r="Q46">
        <v>1971</v>
      </c>
      <c r="R46">
        <v>0.5119999999999989</v>
      </c>
      <c r="S46">
        <v>-0.5119999999999989</v>
      </c>
      <c r="T46">
        <f t="shared" si="3"/>
        <v>2.1699999999999995</v>
      </c>
    </row>
    <row r="47" spans="1:20" x14ac:dyDescent="0.35">
      <c r="C47" s="4"/>
      <c r="L47">
        <f t="shared" si="0"/>
        <v>1918</v>
      </c>
      <c r="M47">
        <f t="shared" si="2"/>
        <v>1.2539999999999996</v>
      </c>
      <c r="N47">
        <f t="shared" si="1"/>
        <v>-1.2539999999999996</v>
      </c>
      <c r="Q47">
        <v>1970</v>
      </c>
      <c r="R47">
        <v>0.52599999999999891</v>
      </c>
      <c r="S47">
        <v>-0.52599999999999891</v>
      </c>
      <c r="T47">
        <f t="shared" si="3"/>
        <v>2.1579999999999995</v>
      </c>
    </row>
    <row r="48" spans="1:20" x14ac:dyDescent="0.35">
      <c r="A48" t="s">
        <v>205</v>
      </c>
      <c r="C48" s="4"/>
      <c r="L48">
        <f t="shared" si="0"/>
        <v>1919</v>
      </c>
      <c r="M48">
        <f t="shared" si="2"/>
        <v>1.2399999999999995</v>
      </c>
      <c r="N48">
        <f t="shared" si="1"/>
        <v>-1.2399999999999995</v>
      </c>
      <c r="Q48">
        <v>1969</v>
      </c>
      <c r="R48">
        <v>0.53999999999999893</v>
      </c>
      <c r="S48">
        <v>-0.53999999999999893</v>
      </c>
      <c r="T48">
        <f t="shared" si="3"/>
        <v>2.1459999999999995</v>
      </c>
    </row>
    <row r="49" spans="1:20" x14ac:dyDescent="0.35">
      <c r="A49" t="s">
        <v>206</v>
      </c>
      <c r="C49" s="4"/>
      <c r="L49">
        <f t="shared" si="0"/>
        <v>1920</v>
      </c>
      <c r="M49">
        <f t="shared" si="2"/>
        <v>1.2259999999999995</v>
      </c>
      <c r="N49">
        <f t="shared" si="1"/>
        <v>-1.2259999999999995</v>
      </c>
      <c r="Q49">
        <v>1968</v>
      </c>
      <c r="R49">
        <v>0.55399999999999894</v>
      </c>
      <c r="S49">
        <v>-0.55399999999999894</v>
      </c>
      <c r="T49">
        <f t="shared" si="3"/>
        <v>2.1339999999999995</v>
      </c>
    </row>
    <row r="50" spans="1:20" x14ac:dyDescent="0.35">
      <c r="A50">
        <v>1</v>
      </c>
      <c r="B50">
        <v>1.5</v>
      </c>
      <c r="C50" s="4"/>
      <c r="D50" t="s">
        <v>207</v>
      </c>
      <c r="L50">
        <f t="shared" si="0"/>
        <v>1921</v>
      </c>
      <c r="M50">
        <f t="shared" si="2"/>
        <v>1.2119999999999995</v>
      </c>
      <c r="N50">
        <f t="shared" si="1"/>
        <v>-1.2119999999999995</v>
      </c>
      <c r="Q50">
        <v>1967</v>
      </c>
      <c r="R50">
        <v>0.56799999999999895</v>
      </c>
      <c r="S50">
        <v>-0.56799999999999895</v>
      </c>
      <c r="T50">
        <f t="shared" si="3"/>
        <v>2.1219999999999994</v>
      </c>
    </row>
    <row r="51" spans="1:20" x14ac:dyDescent="0.35">
      <c r="A51">
        <v>2</v>
      </c>
      <c r="B51">
        <v>1.8</v>
      </c>
      <c r="C51" s="4"/>
      <c r="D51" t="s">
        <v>208</v>
      </c>
      <c r="L51">
        <f t="shared" si="0"/>
        <v>1922</v>
      </c>
      <c r="M51">
        <f t="shared" si="2"/>
        <v>1.1979999999999995</v>
      </c>
      <c r="N51">
        <f t="shared" si="1"/>
        <v>-1.1979999999999995</v>
      </c>
      <c r="Q51">
        <v>1966</v>
      </c>
      <c r="R51">
        <v>0.58199999999999896</v>
      </c>
      <c r="S51">
        <v>-0.58199999999999896</v>
      </c>
      <c r="T51">
        <f t="shared" si="3"/>
        <v>2.1099999999999994</v>
      </c>
    </row>
    <row r="52" spans="1:20" x14ac:dyDescent="0.35">
      <c r="A52">
        <v>3</v>
      </c>
      <c r="B52">
        <v>1.8</v>
      </c>
      <c r="C52" s="4"/>
      <c r="D52" t="s">
        <v>209</v>
      </c>
      <c r="L52">
        <f t="shared" si="0"/>
        <v>1923</v>
      </c>
      <c r="M52">
        <f t="shared" si="2"/>
        <v>1.1839999999999995</v>
      </c>
      <c r="N52">
        <f t="shared" si="1"/>
        <v>-1.1839999999999995</v>
      </c>
      <c r="Q52">
        <v>1965</v>
      </c>
      <c r="R52">
        <v>0.59599999999999898</v>
      </c>
      <c r="S52">
        <v>-0.59599999999999898</v>
      </c>
      <c r="T52">
        <f t="shared" si="3"/>
        <v>2.0979999999999994</v>
      </c>
    </row>
    <row r="53" spans="1:20" x14ac:dyDescent="0.35">
      <c r="A53">
        <v>4</v>
      </c>
      <c r="B53">
        <v>1.7</v>
      </c>
      <c r="C53" s="4"/>
      <c r="D53" t="s">
        <v>210</v>
      </c>
      <c r="L53">
        <f t="shared" si="0"/>
        <v>1924</v>
      </c>
      <c r="M53">
        <f t="shared" si="2"/>
        <v>1.1699999999999995</v>
      </c>
      <c r="N53">
        <f t="shared" si="1"/>
        <v>-1.1699999999999995</v>
      </c>
      <c r="Q53">
        <v>1964</v>
      </c>
      <c r="R53">
        <v>0.60999999999999899</v>
      </c>
      <c r="S53">
        <v>-0.60999999999999899</v>
      </c>
      <c r="T53">
        <f t="shared" si="3"/>
        <v>2.0859999999999994</v>
      </c>
    </row>
    <row r="54" spans="1:20" x14ac:dyDescent="0.35">
      <c r="A54">
        <v>5</v>
      </c>
      <c r="B54">
        <v>1.8</v>
      </c>
      <c r="C54" s="4"/>
      <c r="L54">
        <f t="shared" si="0"/>
        <v>1925</v>
      </c>
      <c r="M54">
        <f t="shared" si="2"/>
        <v>1.1559999999999995</v>
      </c>
      <c r="N54">
        <f t="shared" si="1"/>
        <v>-1.1559999999999995</v>
      </c>
      <c r="Q54">
        <v>1963</v>
      </c>
      <c r="R54">
        <v>0.623999999999999</v>
      </c>
      <c r="S54">
        <v>-0.623999999999999</v>
      </c>
      <c r="T54">
        <f t="shared" si="3"/>
        <v>2.0739999999999994</v>
      </c>
    </row>
    <row r="55" spans="1:20" x14ac:dyDescent="0.35">
      <c r="A55">
        <v>6</v>
      </c>
      <c r="B55">
        <v>1.8</v>
      </c>
      <c r="C55" s="4"/>
      <c r="L55">
        <f t="shared" si="0"/>
        <v>1926</v>
      </c>
      <c r="M55">
        <f t="shared" si="2"/>
        <v>1.1419999999999995</v>
      </c>
      <c r="N55">
        <f t="shared" si="1"/>
        <v>-1.1419999999999995</v>
      </c>
      <c r="Q55">
        <v>1962</v>
      </c>
      <c r="R55">
        <v>0.63799999999999901</v>
      </c>
      <c r="S55">
        <v>-0.63799999999999901</v>
      </c>
      <c r="T55">
        <f t="shared" si="3"/>
        <v>2.0619999999999994</v>
      </c>
    </row>
    <row r="56" spans="1:20" x14ac:dyDescent="0.35">
      <c r="A56">
        <v>7</v>
      </c>
      <c r="B56">
        <v>1.6</v>
      </c>
      <c r="C56" s="4"/>
      <c r="L56">
        <f t="shared" si="0"/>
        <v>1927</v>
      </c>
      <c r="M56">
        <f t="shared" si="2"/>
        <v>1.1279999999999994</v>
      </c>
      <c r="N56">
        <f t="shared" si="1"/>
        <v>-1.1279999999999994</v>
      </c>
      <c r="Q56">
        <v>1961</v>
      </c>
      <c r="R56">
        <v>0.65199999999999902</v>
      </c>
      <c r="S56">
        <v>-0.65199999999999902</v>
      </c>
      <c r="T56">
        <f t="shared" si="3"/>
        <v>2.0499999999999994</v>
      </c>
    </row>
    <row r="57" spans="1:20" x14ac:dyDescent="0.35">
      <c r="A57">
        <v>8</v>
      </c>
      <c r="B57">
        <v>1.7</v>
      </c>
      <c r="C57" s="4"/>
      <c r="L57">
        <f t="shared" si="0"/>
        <v>1928</v>
      </c>
      <c r="M57">
        <f t="shared" si="2"/>
        <v>1.1139999999999994</v>
      </c>
      <c r="N57">
        <f t="shared" si="1"/>
        <v>-1.1139999999999994</v>
      </c>
      <c r="Q57">
        <v>1960</v>
      </c>
      <c r="R57">
        <v>0.66599999999999904</v>
      </c>
      <c r="S57">
        <v>-0.66599999999999904</v>
      </c>
      <c r="T57">
        <f t="shared" si="3"/>
        <v>2.0379999999999994</v>
      </c>
    </row>
    <row r="58" spans="1:20" x14ac:dyDescent="0.35">
      <c r="A58">
        <v>9</v>
      </c>
      <c r="B58">
        <v>1.6</v>
      </c>
      <c r="C58" s="4"/>
      <c r="L58">
        <f t="shared" si="0"/>
        <v>1929</v>
      </c>
      <c r="M58">
        <f t="shared" si="2"/>
        <v>1.0999999999999994</v>
      </c>
      <c r="N58">
        <f t="shared" si="1"/>
        <v>-1.0999999999999994</v>
      </c>
      <c r="Q58">
        <v>1959</v>
      </c>
      <c r="R58">
        <v>0.67999999999999905</v>
      </c>
      <c r="S58">
        <v>-0.67999999999999905</v>
      </c>
      <c r="T58">
        <f t="shared" si="3"/>
        <v>2.0259999999999994</v>
      </c>
    </row>
    <row r="59" spans="1:20" x14ac:dyDescent="0.35">
      <c r="C59" s="4"/>
      <c r="L59">
        <f t="shared" si="0"/>
        <v>1930</v>
      </c>
      <c r="M59">
        <f t="shared" si="2"/>
        <v>1.0859999999999994</v>
      </c>
      <c r="N59">
        <f t="shared" si="1"/>
        <v>-1.0859999999999994</v>
      </c>
      <c r="Q59">
        <v>1958</v>
      </c>
      <c r="R59">
        <v>0.69399999999999906</v>
      </c>
      <c r="S59">
        <v>-0.69399999999999906</v>
      </c>
      <c r="T59">
        <f t="shared" si="3"/>
        <v>2.0139999999999993</v>
      </c>
    </row>
    <row r="60" spans="1:20" x14ac:dyDescent="0.35">
      <c r="C60" s="4"/>
      <c r="L60">
        <f t="shared" si="0"/>
        <v>1931</v>
      </c>
      <c r="M60">
        <f t="shared" si="2"/>
        <v>1.0719999999999994</v>
      </c>
      <c r="N60">
        <f t="shared" si="1"/>
        <v>-1.0719999999999994</v>
      </c>
      <c r="Q60">
        <v>1957</v>
      </c>
      <c r="R60">
        <v>0.70799999999999907</v>
      </c>
      <c r="S60">
        <v>-0.70799999999999907</v>
      </c>
      <c r="T60">
        <f t="shared" si="3"/>
        <v>2.0019999999999993</v>
      </c>
    </row>
    <row r="61" spans="1:20" x14ac:dyDescent="0.35">
      <c r="C61" s="4"/>
      <c r="L61">
        <f t="shared" si="0"/>
        <v>1932</v>
      </c>
      <c r="M61">
        <f t="shared" si="2"/>
        <v>1.0579999999999994</v>
      </c>
      <c r="N61">
        <f t="shared" si="1"/>
        <v>-1.0579999999999994</v>
      </c>
      <c r="Q61">
        <v>1956</v>
      </c>
      <c r="R61">
        <v>0.72199999999999909</v>
      </c>
      <c r="S61">
        <v>-0.72199999999999909</v>
      </c>
      <c r="T61">
        <f t="shared" si="3"/>
        <v>1.9899999999999993</v>
      </c>
    </row>
    <row r="62" spans="1:20" x14ac:dyDescent="0.35">
      <c r="C62" s="4"/>
      <c r="L62">
        <f t="shared" si="0"/>
        <v>1933</v>
      </c>
      <c r="M62">
        <f t="shared" si="2"/>
        <v>1.0439999999999994</v>
      </c>
      <c r="N62">
        <f t="shared" si="1"/>
        <v>-1.0439999999999994</v>
      </c>
      <c r="Q62">
        <v>1955</v>
      </c>
      <c r="R62">
        <v>0.7359999999999991</v>
      </c>
      <c r="S62">
        <v>-0.7359999999999991</v>
      </c>
      <c r="T62">
        <f t="shared" si="3"/>
        <v>1.9779999999999993</v>
      </c>
    </row>
    <row r="63" spans="1:20" x14ac:dyDescent="0.35">
      <c r="C63" s="4"/>
      <c r="L63">
        <f t="shared" si="0"/>
        <v>1934</v>
      </c>
      <c r="M63">
        <f t="shared" si="2"/>
        <v>1.0299999999999994</v>
      </c>
      <c r="N63">
        <f t="shared" si="1"/>
        <v>-1.0299999999999994</v>
      </c>
      <c r="Q63">
        <v>1954</v>
      </c>
      <c r="R63">
        <v>0.74999999999999911</v>
      </c>
      <c r="S63">
        <v>-0.74999999999999911</v>
      </c>
      <c r="T63">
        <f t="shared" si="3"/>
        <v>1.9659999999999993</v>
      </c>
    </row>
    <row r="64" spans="1:20" x14ac:dyDescent="0.35">
      <c r="C64" s="4"/>
      <c r="L64">
        <f t="shared" si="0"/>
        <v>1935</v>
      </c>
      <c r="M64">
        <f t="shared" si="2"/>
        <v>1.0159999999999993</v>
      </c>
      <c r="N64">
        <f t="shared" si="1"/>
        <v>-1.0159999999999993</v>
      </c>
      <c r="Q64">
        <v>1953</v>
      </c>
      <c r="R64">
        <v>0.76399999999999912</v>
      </c>
      <c r="S64">
        <v>-0.76399999999999912</v>
      </c>
      <c r="T64">
        <f t="shared" si="3"/>
        <v>1.9539999999999993</v>
      </c>
    </row>
    <row r="65" spans="3:20" x14ac:dyDescent="0.35">
      <c r="C65" s="4"/>
      <c r="L65">
        <f t="shared" si="0"/>
        <v>1936</v>
      </c>
      <c r="M65">
        <f t="shared" si="2"/>
        <v>1.0019999999999993</v>
      </c>
      <c r="N65">
        <f t="shared" si="1"/>
        <v>-1.0019999999999993</v>
      </c>
      <c r="Q65">
        <v>1952</v>
      </c>
      <c r="R65">
        <v>0.77799999999999914</v>
      </c>
      <c r="S65">
        <v>-0.77799999999999914</v>
      </c>
      <c r="T65">
        <f t="shared" si="3"/>
        <v>1.9419999999999993</v>
      </c>
    </row>
    <row r="66" spans="3:20" x14ac:dyDescent="0.35">
      <c r="C66" s="4"/>
      <c r="L66">
        <f t="shared" si="0"/>
        <v>1937</v>
      </c>
      <c r="M66">
        <f t="shared" si="2"/>
        <v>0.98799999999999932</v>
      </c>
      <c r="N66">
        <f t="shared" si="1"/>
        <v>-0.98799999999999932</v>
      </c>
      <c r="Q66">
        <v>1951</v>
      </c>
      <c r="R66">
        <v>0.79199999999999915</v>
      </c>
      <c r="S66">
        <v>-0.79199999999999915</v>
      </c>
      <c r="T66">
        <f t="shared" si="3"/>
        <v>1.9299999999999993</v>
      </c>
    </row>
    <row r="67" spans="3:20" x14ac:dyDescent="0.35">
      <c r="C67" s="4"/>
      <c r="L67">
        <f t="shared" si="0"/>
        <v>1938</v>
      </c>
      <c r="M67">
        <f t="shared" si="2"/>
        <v>0.97399999999999931</v>
      </c>
      <c r="N67">
        <f t="shared" si="1"/>
        <v>-0.97399999999999931</v>
      </c>
      <c r="Q67">
        <v>1950</v>
      </c>
      <c r="R67">
        <v>0.80599999999999916</v>
      </c>
      <c r="S67">
        <v>-0.80599999999999916</v>
      </c>
      <c r="T67">
        <f t="shared" si="3"/>
        <v>1.9179999999999993</v>
      </c>
    </row>
    <row r="68" spans="3:20" x14ac:dyDescent="0.35">
      <c r="C68" s="4"/>
      <c r="L68">
        <f t="shared" si="0"/>
        <v>1939</v>
      </c>
      <c r="M68">
        <f t="shared" si="2"/>
        <v>0.9599999999999993</v>
      </c>
      <c r="N68">
        <f t="shared" si="1"/>
        <v>-0.9599999999999993</v>
      </c>
      <c r="Q68">
        <v>1949</v>
      </c>
      <c r="R68">
        <v>0.81999999999999917</v>
      </c>
      <c r="S68">
        <v>-0.81999999999999917</v>
      </c>
      <c r="T68">
        <f t="shared" si="3"/>
        <v>1.9059999999999993</v>
      </c>
    </row>
    <row r="69" spans="3:20" x14ac:dyDescent="0.35">
      <c r="C69" s="4"/>
      <c r="L69">
        <f t="shared" si="0"/>
        <v>1940</v>
      </c>
      <c r="M69">
        <f t="shared" si="2"/>
        <v>0.94599999999999929</v>
      </c>
      <c r="N69">
        <f t="shared" si="1"/>
        <v>-0.94599999999999929</v>
      </c>
      <c r="Q69">
        <v>1948</v>
      </c>
      <c r="R69">
        <v>0.83399999999999919</v>
      </c>
      <c r="S69">
        <v>-0.83399999999999919</v>
      </c>
      <c r="T69">
        <f t="shared" si="3"/>
        <v>1.8939999999999992</v>
      </c>
    </row>
    <row r="70" spans="3:20" x14ac:dyDescent="0.35">
      <c r="C70" s="4"/>
      <c r="L70">
        <f t="shared" ref="L70:L133" si="4">L69+1</f>
        <v>1941</v>
      </c>
      <c r="M70">
        <f t="shared" si="2"/>
        <v>0.93199999999999927</v>
      </c>
      <c r="N70">
        <f t="shared" si="1"/>
        <v>-0.93199999999999927</v>
      </c>
      <c r="Q70">
        <v>1947</v>
      </c>
      <c r="R70">
        <v>0.8479999999999992</v>
      </c>
      <c r="S70">
        <v>-0.8479999999999992</v>
      </c>
      <c r="T70">
        <f t="shared" si="3"/>
        <v>1.8819999999999992</v>
      </c>
    </row>
    <row r="71" spans="3:20" x14ac:dyDescent="0.35">
      <c r="C71" s="4"/>
      <c r="L71">
        <f t="shared" si="4"/>
        <v>1942</v>
      </c>
      <c r="M71">
        <f t="shared" si="2"/>
        <v>0.91799999999999926</v>
      </c>
      <c r="N71">
        <f t="shared" si="1"/>
        <v>-0.91799999999999926</v>
      </c>
      <c r="Q71">
        <v>1946</v>
      </c>
      <c r="R71">
        <v>0.86199999999999921</v>
      </c>
      <c r="S71">
        <v>-0.86199999999999921</v>
      </c>
      <c r="T71">
        <f t="shared" si="3"/>
        <v>1.8699999999999992</v>
      </c>
    </row>
    <row r="72" spans="3:20" x14ac:dyDescent="0.35">
      <c r="C72" s="4"/>
      <c r="L72">
        <f t="shared" si="4"/>
        <v>1943</v>
      </c>
      <c r="M72">
        <f t="shared" si="2"/>
        <v>0.90399999999999925</v>
      </c>
      <c r="N72">
        <f t="shared" ref="N72:N135" si="5">-1*M72</f>
        <v>-0.90399999999999925</v>
      </c>
      <c r="Q72">
        <v>1945</v>
      </c>
      <c r="R72">
        <v>0.87599999999999922</v>
      </c>
      <c r="S72">
        <v>-0.87599999999999922</v>
      </c>
      <c r="T72">
        <f t="shared" si="3"/>
        <v>1.8579999999999992</v>
      </c>
    </row>
    <row r="73" spans="3:20" x14ac:dyDescent="0.35">
      <c r="C73" s="4"/>
      <c r="L73">
        <f t="shared" si="4"/>
        <v>1944</v>
      </c>
      <c r="M73">
        <f t="shared" si="2"/>
        <v>0.88999999999999924</v>
      </c>
      <c r="N73">
        <f t="shared" si="5"/>
        <v>-0.88999999999999924</v>
      </c>
      <c r="Q73">
        <v>1944</v>
      </c>
      <c r="R73">
        <v>0.88999999999999924</v>
      </c>
      <c r="S73">
        <v>-0.88999999999999924</v>
      </c>
      <c r="T73">
        <f t="shared" si="3"/>
        <v>1.8459999999999992</v>
      </c>
    </row>
    <row r="74" spans="3:20" x14ac:dyDescent="0.35">
      <c r="C74" s="4"/>
      <c r="L74">
        <f t="shared" si="4"/>
        <v>1945</v>
      </c>
      <c r="M74">
        <f t="shared" ref="M74:M135" si="6">M73-0.014</f>
        <v>0.87599999999999922</v>
      </c>
      <c r="N74">
        <f t="shared" si="5"/>
        <v>-0.87599999999999922</v>
      </c>
      <c r="Q74">
        <v>1943</v>
      </c>
      <c r="R74">
        <v>0.90399999999999925</v>
      </c>
      <c r="S74">
        <v>-0.90399999999999925</v>
      </c>
      <c r="T74">
        <f t="shared" si="3"/>
        <v>1.8339999999999992</v>
      </c>
    </row>
    <row r="75" spans="3:20" x14ac:dyDescent="0.35">
      <c r="C75" s="4"/>
      <c r="L75">
        <f t="shared" si="4"/>
        <v>1946</v>
      </c>
      <c r="M75">
        <f t="shared" si="6"/>
        <v>0.86199999999999921</v>
      </c>
      <c r="N75">
        <f t="shared" si="5"/>
        <v>-0.86199999999999921</v>
      </c>
      <c r="Q75">
        <v>1942</v>
      </c>
      <c r="R75">
        <v>0.91799999999999926</v>
      </c>
      <c r="S75">
        <v>-0.91799999999999926</v>
      </c>
      <c r="T75">
        <f t="shared" si="3"/>
        <v>1.8219999999999992</v>
      </c>
    </row>
    <row r="76" spans="3:20" x14ac:dyDescent="0.35">
      <c r="C76" s="4"/>
      <c r="L76">
        <f t="shared" si="4"/>
        <v>1947</v>
      </c>
      <c r="M76">
        <f t="shared" si="6"/>
        <v>0.8479999999999992</v>
      </c>
      <c r="N76">
        <f t="shared" si="5"/>
        <v>-0.8479999999999992</v>
      </c>
      <c r="Q76">
        <v>1941</v>
      </c>
      <c r="R76">
        <v>0.93199999999999927</v>
      </c>
      <c r="S76">
        <v>-0.93199999999999927</v>
      </c>
      <c r="T76">
        <f t="shared" si="3"/>
        <v>1.8099999999999992</v>
      </c>
    </row>
    <row r="77" spans="3:20" x14ac:dyDescent="0.35">
      <c r="C77" s="4"/>
      <c r="L77">
        <f t="shared" si="4"/>
        <v>1948</v>
      </c>
      <c r="M77">
        <f t="shared" si="6"/>
        <v>0.83399999999999919</v>
      </c>
      <c r="N77">
        <f t="shared" si="5"/>
        <v>-0.83399999999999919</v>
      </c>
      <c r="Q77">
        <v>1940</v>
      </c>
      <c r="R77">
        <v>0.94599999999999929</v>
      </c>
      <c r="S77">
        <v>-0.94599999999999929</v>
      </c>
      <c r="T77">
        <f t="shared" ref="T77:T140" si="7">T76-0.012</f>
        <v>1.7979999999999992</v>
      </c>
    </row>
    <row r="78" spans="3:20" x14ac:dyDescent="0.35">
      <c r="C78" s="4"/>
      <c r="L78">
        <f t="shared" si="4"/>
        <v>1949</v>
      </c>
      <c r="M78">
        <f t="shared" si="6"/>
        <v>0.81999999999999917</v>
      </c>
      <c r="N78">
        <f t="shared" si="5"/>
        <v>-0.81999999999999917</v>
      </c>
      <c r="Q78">
        <v>1939</v>
      </c>
      <c r="R78">
        <v>0.9599999999999993</v>
      </c>
      <c r="S78">
        <v>-0.9599999999999993</v>
      </c>
      <c r="T78">
        <f t="shared" si="7"/>
        <v>1.7859999999999991</v>
      </c>
    </row>
    <row r="79" spans="3:20" x14ac:dyDescent="0.35">
      <c r="C79" s="4"/>
      <c r="L79">
        <f t="shared" si="4"/>
        <v>1950</v>
      </c>
      <c r="M79">
        <f t="shared" si="6"/>
        <v>0.80599999999999916</v>
      </c>
      <c r="N79">
        <f t="shared" si="5"/>
        <v>-0.80599999999999916</v>
      </c>
      <c r="Q79">
        <v>1938</v>
      </c>
      <c r="R79">
        <v>0.97399999999999931</v>
      </c>
      <c r="S79">
        <v>-0.97399999999999931</v>
      </c>
      <c r="T79">
        <f t="shared" si="7"/>
        <v>1.7739999999999991</v>
      </c>
    </row>
    <row r="80" spans="3:20" x14ac:dyDescent="0.35">
      <c r="C80" s="4"/>
      <c r="L80">
        <f t="shared" si="4"/>
        <v>1951</v>
      </c>
      <c r="M80">
        <f t="shared" si="6"/>
        <v>0.79199999999999915</v>
      </c>
      <c r="N80">
        <f t="shared" si="5"/>
        <v>-0.79199999999999915</v>
      </c>
      <c r="Q80">
        <v>1937</v>
      </c>
      <c r="R80">
        <v>0.98799999999999932</v>
      </c>
      <c r="S80">
        <v>-0.98799999999999932</v>
      </c>
      <c r="T80">
        <f t="shared" si="7"/>
        <v>1.7619999999999991</v>
      </c>
    </row>
    <row r="81" spans="3:20" x14ac:dyDescent="0.35">
      <c r="C81" s="4"/>
      <c r="L81">
        <f t="shared" si="4"/>
        <v>1952</v>
      </c>
      <c r="M81">
        <f t="shared" si="6"/>
        <v>0.77799999999999914</v>
      </c>
      <c r="N81">
        <f t="shared" si="5"/>
        <v>-0.77799999999999914</v>
      </c>
      <c r="Q81">
        <v>1936</v>
      </c>
      <c r="R81">
        <v>1.0019999999999993</v>
      </c>
      <c r="S81">
        <v>-1.0019999999999993</v>
      </c>
      <c r="T81">
        <f t="shared" si="7"/>
        <v>1.7499999999999991</v>
      </c>
    </row>
    <row r="82" spans="3:20" x14ac:dyDescent="0.35">
      <c r="C82" s="4"/>
      <c r="L82">
        <f t="shared" si="4"/>
        <v>1953</v>
      </c>
      <c r="M82">
        <f t="shared" si="6"/>
        <v>0.76399999999999912</v>
      </c>
      <c r="N82">
        <f t="shared" si="5"/>
        <v>-0.76399999999999912</v>
      </c>
      <c r="Q82">
        <v>1935</v>
      </c>
      <c r="R82">
        <v>1.0159999999999993</v>
      </c>
      <c r="S82">
        <v>-1.0159999999999993</v>
      </c>
      <c r="T82">
        <f t="shared" si="7"/>
        <v>1.7379999999999991</v>
      </c>
    </row>
    <row r="83" spans="3:20" x14ac:dyDescent="0.35">
      <c r="C83" s="4"/>
      <c r="L83">
        <f t="shared" si="4"/>
        <v>1954</v>
      </c>
      <c r="M83">
        <f t="shared" si="6"/>
        <v>0.74999999999999911</v>
      </c>
      <c r="N83">
        <f t="shared" si="5"/>
        <v>-0.74999999999999911</v>
      </c>
      <c r="Q83">
        <v>1934</v>
      </c>
      <c r="R83">
        <v>1.0299999999999994</v>
      </c>
      <c r="S83">
        <v>-1.0299999999999994</v>
      </c>
      <c r="T83">
        <f t="shared" si="7"/>
        <v>1.7259999999999991</v>
      </c>
    </row>
    <row r="84" spans="3:20" x14ac:dyDescent="0.35">
      <c r="C84" s="4"/>
      <c r="L84">
        <f t="shared" si="4"/>
        <v>1955</v>
      </c>
      <c r="M84">
        <f t="shared" si="6"/>
        <v>0.7359999999999991</v>
      </c>
      <c r="N84">
        <f t="shared" si="5"/>
        <v>-0.7359999999999991</v>
      </c>
      <c r="Q84">
        <v>1933</v>
      </c>
      <c r="R84">
        <v>1.0439999999999994</v>
      </c>
      <c r="S84">
        <v>-1.0439999999999994</v>
      </c>
      <c r="T84">
        <f t="shared" si="7"/>
        <v>1.7139999999999991</v>
      </c>
    </row>
    <row r="85" spans="3:20" x14ac:dyDescent="0.35">
      <c r="C85" s="4"/>
      <c r="L85">
        <f t="shared" si="4"/>
        <v>1956</v>
      </c>
      <c r="M85">
        <f t="shared" si="6"/>
        <v>0.72199999999999909</v>
      </c>
      <c r="N85">
        <f t="shared" si="5"/>
        <v>-0.72199999999999909</v>
      </c>
      <c r="Q85">
        <v>1932</v>
      </c>
      <c r="R85">
        <v>1.0579999999999994</v>
      </c>
      <c r="S85">
        <v>-1.0579999999999994</v>
      </c>
      <c r="T85">
        <f t="shared" si="7"/>
        <v>1.7019999999999991</v>
      </c>
    </row>
    <row r="86" spans="3:20" x14ac:dyDescent="0.35">
      <c r="C86" s="4"/>
      <c r="L86">
        <f t="shared" si="4"/>
        <v>1957</v>
      </c>
      <c r="M86">
        <f t="shared" si="6"/>
        <v>0.70799999999999907</v>
      </c>
      <c r="N86">
        <f t="shared" si="5"/>
        <v>-0.70799999999999907</v>
      </c>
      <c r="Q86">
        <v>1931</v>
      </c>
      <c r="R86">
        <v>1.0719999999999994</v>
      </c>
      <c r="S86">
        <v>-1.0719999999999994</v>
      </c>
      <c r="T86">
        <f t="shared" si="7"/>
        <v>1.6899999999999991</v>
      </c>
    </row>
    <row r="87" spans="3:20" x14ac:dyDescent="0.35">
      <c r="C87" s="4"/>
      <c r="L87">
        <f t="shared" si="4"/>
        <v>1958</v>
      </c>
      <c r="M87">
        <f t="shared" si="6"/>
        <v>0.69399999999999906</v>
      </c>
      <c r="N87">
        <f t="shared" si="5"/>
        <v>-0.69399999999999906</v>
      </c>
      <c r="Q87">
        <v>1930</v>
      </c>
      <c r="R87">
        <v>1.0859999999999994</v>
      </c>
      <c r="S87">
        <v>-1.0859999999999994</v>
      </c>
      <c r="T87">
        <f t="shared" si="7"/>
        <v>1.677999999999999</v>
      </c>
    </row>
    <row r="88" spans="3:20" x14ac:dyDescent="0.35">
      <c r="C88" s="4"/>
      <c r="L88">
        <f t="shared" si="4"/>
        <v>1959</v>
      </c>
      <c r="M88">
        <f t="shared" si="6"/>
        <v>0.67999999999999905</v>
      </c>
      <c r="N88">
        <f t="shared" si="5"/>
        <v>-0.67999999999999905</v>
      </c>
      <c r="Q88">
        <v>1929</v>
      </c>
      <c r="R88">
        <v>1.0999999999999994</v>
      </c>
      <c r="S88">
        <v>-1.0999999999999994</v>
      </c>
      <c r="T88">
        <f t="shared" si="7"/>
        <v>1.665999999999999</v>
      </c>
    </row>
    <row r="89" spans="3:20" x14ac:dyDescent="0.35">
      <c r="C89" s="4"/>
      <c r="L89">
        <f t="shared" si="4"/>
        <v>1960</v>
      </c>
      <c r="M89">
        <f t="shared" si="6"/>
        <v>0.66599999999999904</v>
      </c>
      <c r="N89">
        <f t="shared" si="5"/>
        <v>-0.66599999999999904</v>
      </c>
      <c r="Q89">
        <v>1928</v>
      </c>
      <c r="R89">
        <v>1.1139999999999994</v>
      </c>
      <c r="S89">
        <v>-1.1139999999999994</v>
      </c>
      <c r="T89">
        <f t="shared" si="7"/>
        <v>1.653999999999999</v>
      </c>
    </row>
    <row r="90" spans="3:20" x14ac:dyDescent="0.35">
      <c r="C90" s="4"/>
      <c r="L90">
        <f t="shared" si="4"/>
        <v>1961</v>
      </c>
      <c r="M90">
        <f t="shared" si="6"/>
        <v>0.65199999999999902</v>
      </c>
      <c r="N90">
        <f t="shared" si="5"/>
        <v>-0.65199999999999902</v>
      </c>
      <c r="Q90">
        <v>1927</v>
      </c>
      <c r="R90">
        <v>1.1279999999999994</v>
      </c>
      <c r="S90">
        <v>-1.1279999999999994</v>
      </c>
      <c r="T90">
        <f t="shared" si="7"/>
        <v>1.641999999999999</v>
      </c>
    </row>
    <row r="91" spans="3:20" x14ac:dyDescent="0.35">
      <c r="C91" s="4"/>
      <c r="L91">
        <f t="shared" si="4"/>
        <v>1962</v>
      </c>
      <c r="M91">
        <f t="shared" si="6"/>
        <v>0.63799999999999901</v>
      </c>
      <c r="N91">
        <f t="shared" si="5"/>
        <v>-0.63799999999999901</v>
      </c>
      <c r="Q91">
        <v>1926</v>
      </c>
      <c r="R91">
        <v>1.1419999999999995</v>
      </c>
      <c r="S91">
        <v>-1.1419999999999995</v>
      </c>
      <c r="T91">
        <f t="shared" si="7"/>
        <v>1.629999999999999</v>
      </c>
    </row>
    <row r="92" spans="3:20" x14ac:dyDescent="0.35">
      <c r="C92" s="4"/>
      <c r="L92">
        <f t="shared" si="4"/>
        <v>1963</v>
      </c>
      <c r="M92">
        <f t="shared" si="6"/>
        <v>0.623999999999999</v>
      </c>
      <c r="N92">
        <f t="shared" si="5"/>
        <v>-0.623999999999999</v>
      </c>
      <c r="Q92">
        <v>1925</v>
      </c>
      <c r="R92">
        <v>1.1559999999999995</v>
      </c>
      <c r="S92">
        <v>-1.1559999999999995</v>
      </c>
      <c r="T92">
        <f t="shared" si="7"/>
        <v>1.617999999999999</v>
      </c>
    </row>
    <row r="93" spans="3:20" x14ac:dyDescent="0.35">
      <c r="C93" s="4"/>
      <c r="L93">
        <f t="shared" si="4"/>
        <v>1964</v>
      </c>
      <c r="M93">
        <f t="shared" si="6"/>
        <v>0.60999999999999899</v>
      </c>
      <c r="N93">
        <f t="shared" si="5"/>
        <v>-0.60999999999999899</v>
      </c>
      <c r="Q93">
        <v>1924</v>
      </c>
      <c r="R93">
        <v>1.1699999999999995</v>
      </c>
      <c r="S93">
        <v>-1.1699999999999995</v>
      </c>
      <c r="T93">
        <f t="shared" si="7"/>
        <v>1.605999999999999</v>
      </c>
    </row>
    <row r="94" spans="3:20" x14ac:dyDescent="0.35">
      <c r="C94" s="4"/>
      <c r="L94">
        <f t="shared" si="4"/>
        <v>1965</v>
      </c>
      <c r="M94">
        <f t="shared" si="6"/>
        <v>0.59599999999999898</v>
      </c>
      <c r="N94">
        <f t="shared" si="5"/>
        <v>-0.59599999999999898</v>
      </c>
      <c r="Q94">
        <v>1923</v>
      </c>
      <c r="R94">
        <v>1.1839999999999995</v>
      </c>
      <c r="S94">
        <v>-1.1839999999999995</v>
      </c>
      <c r="T94">
        <f t="shared" si="7"/>
        <v>1.593999999999999</v>
      </c>
    </row>
    <row r="95" spans="3:20" x14ac:dyDescent="0.35">
      <c r="C95" s="4"/>
      <c r="L95">
        <f t="shared" si="4"/>
        <v>1966</v>
      </c>
      <c r="M95">
        <f t="shared" si="6"/>
        <v>0.58199999999999896</v>
      </c>
      <c r="N95">
        <f t="shared" si="5"/>
        <v>-0.58199999999999896</v>
      </c>
      <c r="Q95">
        <v>1922</v>
      </c>
      <c r="R95">
        <v>1.1979999999999995</v>
      </c>
      <c r="S95">
        <v>-1.1979999999999995</v>
      </c>
      <c r="T95">
        <f t="shared" si="7"/>
        <v>1.581999999999999</v>
      </c>
    </row>
    <row r="96" spans="3:20" x14ac:dyDescent="0.35">
      <c r="C96" s="4"/>
      <c r="L96">
        <f t="shared" si="4"/>
        <v>1967</v>
      </c>
      <c r="M96">
        <f t="shared" si="6"/>
        <v>0.56799999999999895</v>
      </c>
      <c r="N96">
        <f t="shared" si="5"/>
        <v>-0.56799999999999895</v>
      </c>
      <c r="Q96">
        <v>1921</v>
      </c>
      <c r="R96">
        <v>1.2119999999999995</v>
      </c>
      <c r="S96">
        <v>-1.2119999999999995</v>
      </c>
      <c r="T96">
        <f t="shared" si="7"/>
        <v>1.569999999999999</v>
      </c>
    </row>
    <row r="97" spans="3:20" x14ac:dyDescent="0.35">
      <c r="C97" s="4"/>
      <c r="L97">
        <f t="shared" si="4"/>
        <v>1968</v>
      </c>
      <c r="M97">
        <f t="shared" si="6"/>
        <v>0.55399999999999894</v>
      </c>
      <c r="N97">
        <f t="shared" si="5"/>
        <v>-0.55399999999999894</v>
      </c>
      <c r="Q97">
        <v>1920</v>
      </c>
      <c r="R97">
        <v>1.2259999999999995</v>
      </c>
      <c r="S97">
        <v>-1.2259999999999995</v>
      </c>
      <c r="T97">
        <f t="shared" si="7"/>
        <v>1.5579999999999989</v>
      </c>
    </row>
    <row r="98" spans="3:20" x14ac:dyDescent="0.35">
      <c r="C98" s="4"/>
      <c r="L98">
        <f t="shared" si="4"/>
        <v>1969</v>
      </c>
      <c r="M98">
        <f t="shared" si="6"/>
        <v>0.53999999999999893</v>
      </c>
      <c r="N98">
        <f t="shared" si="5"/>
        <v>-0.53999999999999893</v>
      </c>
      <c r="Q98">
        <v>1919</v>
      </c>
      <c r="R98">
        <v>1.2399999999999995</v>
      </c>
      <c r="S98">
        <v>-1.2399999999999995</v>
      </c>
      <c r="T98">
        <f t="shared" si="7"/>
        <v>1.5459999999999989</v>
      </c>
    </row>
    <row r="99" spans="3:20" x14ac:dyDescent="0.35">
      <c r="C99" s="4"/>
      <c r="L99">
        <f t="shared" si="4"/>
        <v>1970</v>
      </c>
      <c r="M99">
        <f t="shared" si="6"/>
        <v>0.52599999999999891</v>
      </c>
      <c r="N99">
        <f t="shared" si="5"/>
        <v>-0.52599999999999891</v>
      </c>
      <c r="Q99">
        <v>1918</v>
      </c>
      <c r="R99">
        <v>1.2539999999999996</v>
      </c>
      <c r="S99">
        <v>-1.2539999999999996</v>
      </c>
      <c r="T99">
        <f t="shared" si="7"/>
        <v>1.5339999999999989</v>
      </c>
    </row>
    <row r="100" spans="3:20" x14ac:dyDescent="0.35">
      <c r="C100" s="4"/>
      <c r="L100">
        <f t="shared" si="4"/>
        <v>1971</v>
      </c>
      <c r="M100">
        <f t="shared" si="6"/>
        <v>0.5119999999999989</v>
      </c>
      <c r="N100">
        <f t="shared" si="5"/>
        <v>-0.5119999999999989</v>
      </c>
      <c r="Q100">
        <v>1917</v>
      </c>
      <c r="R100">
        <v>1.2679999999999996</v>
      </c>
      <c r="S100">
        <v>-1.2679999999999996</v>
      </c>
      <c r="T100">
        <f t="shared" si="7"/>
        <v>1.5219999999999989</v>
      </c>
    </row>
    <row r="101" spans="3:20" x14ac:dyDescent="0.35">
      <c r="C101" s="4"/>
      <c r="L101">
        <f t="shared" si="4"/>
        <v>1972</v>
      </c>
      <c r="M101">
        <f t="shared" si="6"/>
        <v>0.49799999999999889</v>
      </c>
      <c r="N101">
        <f t="shared" si="5"/>
        <v>-0.49799999999999889</v>
      </c>
      <c r="Q101">
        <v>1916</v>
      </c>
      <c r="R101">
        <v>1.2819999999999996</v>
      </c>
      <c r="S101">
        <v>-1.2819999999999996</v>
      </c>
      <c r="T101">
        <f t="shared" si="7"/>
        <v>1.5099999999999989</v>
      </c>
    </row>
    <row r="102" spans="3:20" x14ac:dyDescent="0.35">
      <c r="C102" s="4"/>
      <c r="L102">
        <f t="shared" si="4"/>
        <v>1973</v>
      </c>
      <c r="M102">
        <f t="shared" si="6"/>
        <v>0.48399999999999888</v>
      </c>
      <c r="N102">
        <f t="shared" si="5"/>
        <v>-0.48399999999999888</v>
      </c>
      <c r="Q102">
        <v>1915</v>
      </c>
      <c r="R102">
        <v>1.2959999999999996</v>
      </c>
      <c r="S102">
        <v>-1.2959999999999996</v>
      </c>
      <c r="T102">
        <f t="shared" si="7"/>
        <v>1.4979999999999989</v>
      </c>
    </row>
    <row r="103" spans="3:20" x14ac:dyDescent="0.35">
      <c r="C103" s="4"/>
      <c r="L103">
        <f t="shared" si="4"/>
        <v>1974</v>
      </c>
      <c r="M103">
        <f t="shared" si="6"/>
        <v>0.46999999999999886</v>
      </c>
      <c r="N103">
        <f t="shared" si="5"/>
        <v>-0.46999999999999886</v>
      </c>
      <c r="Q103">
        <v>1914</v>
      </c>
      <c r="R103">
        <v>1.3099999999999996</v>
      </c>
      <c r="S103">
        <v>-1.3099999999999996</v>
      </c>
      <c r="T103">
        <f t="shared" si="7"/>
        <v>1.4859999999999989</v>
      </c>
    </row>
    <row r="104" spans="3:20" x14ac:dyDescent="0.35">
      <c r="C104" s="4"/>
      <c r="L104">
        <f t="shared" si="4"/>
        <v>1975</v>
      </c>
      <c r="M104">
        <f t="shared" si="6"/>
        <v>0.45599999999999885</v>
      </c>
      <c r="N104">
        <f t="shared" si="5"/>
        <v>-0.45599999999999885</v>
      </c>
      <c r="Q104">
        <v>1913</v>
      </c>
      <c r="R104">
        <v>1.3239999999999996</v>
      </c>
      <c r="S104">
        <v>-1.3239999999999996</v>
      </c>
      <c r="T104">
        <f t="shared" si="7"/>
        <v>1.4739999999999989</v>
      </c>
    </row>
    <row r="105" spans="3:20" x14ac:dyDescent="0.35">
      <c r="C105" s="4"/>
      <c r="L105">
        <f t="shared" si="4"/>
        <v>1976</v>
      </c>
      <c r="M105">
        <f t="shared" si="6"/>
        <v>0.44199999999999884</v>
      </c>
      <c r="N105">
        <f t="shared" si="5"/>
        <v>-0.44199999999999884</v>
      </c>
      <c r="Q105">
        <v>1912</v>
      </c>
      <c r="R105">
        <v>1.3379999999999996</v>
      </c>
      <c r="S105">
        <v>-1.3379999999999996</v>
      </c>
      <c r="T105">
        <f t="shared" si="7"/>
        <v>1.4619999999999989</v>
      </c>
    </row>
    <row r="106" spans="3:20" x14ac:dyDescent="0.35">
      <c r="C106" s="4"/>
      <c r="L106">
        <f t="shared" si="4"/>
        <v>1977</v>
      </c>
      <c r="M106">
        <f t="shared" si="6"/>
        <v>0.42799999999999883</v>
      </c>
      <c r="N106">
        <f t="shared" si="5"/>
        <v>-0.42799999999999883</v>
      </c>
      <c r="Q106">
        <v>1911</v>
      </c>
      <c r="R106">
        <v>1.3519999999999996</v>
      </c>
      <c r="S106">
        <v>-1.3519999999999996</v>
      </c>
      <c r="T106">
        <f t="shared" si="7"/>
        <v>1.4499999999999988</v>
      </c>
    </row>
    <row r="107" spans="3:20" x14ac:dyDescent="0.35">
      <c r="C107" s="4"/>
      <c r="L107">
        <f t="shared" si="4"/>
        <v>1978</v>
      </c>
      <c r="M107">
        <f t="shared" si="6"/>
        <v>0.41399999999999881</v>
      </c>
      <c r="N107">
        <f t="shared" si="5"/>
        <v>-0.41399999999999881</v>
      </c>
      <c r="Q107">
        <v>1910</v>
      </c>
      <c r="R107">
        <v>1.3659999999999997</v>
      </c>
      <c r="S107">
        <v>-1.3659999999999997</v>
      </c>
      <c r="T107">
        <f t="shared" si="7"/>
        <v>1.4379999999999988</v>
      </c>
    </row>
    <row r="108" spans="3:20" x14ac:dyDescent="0.35">
      <c r="C108" s="4"/>
      <c r="L108">
        <f t="shared" si="4"/>
        <v>1979</v>
      </c>
      <c r="M108">
        <f t="shared" si="6"/>
        <v>0.3999999999999988</v>
      </c>
      <c r="N108">
        <f t="shared" si="5"/>
        <v>-0.3999999999999988</v>
      </c>
      <c r="Q108">
        <v>1909</v>
      </c>
      <c r="R108">
        <v>1.3799999999999997</v>
      </c>
      <c r="S108">
        <v>-1.3799999999999997</v>
      </c>
      <c r="T108">
        <f t="shared" si="7"/>
        <v>1.4259999999999988</v>
      </c>
    </row>
    <row r="109" spans="3:20" x14ac:dyDescent="0.35">
      <c r="C109" s="4"/>
      <c r="L109">
        <f t="shared" si="4"/>
        <v>1980</v>
      </c>
      <c r="M109">
        <f t="shared" si="6"/>
        <v>0.38599999999999879</v>
      </c>
      <c r="N109">
        <f t="shared" si="5"/>
        <v>-0.38599999999999879</v>
      </c>
      <c r="Q109">
        <v>1908</v>
      </c>
      <c r="R109">
        <v>1.3939999999999997</v>
      </c>
      <c r="S109">
        <v>-1.3939999999999997</v>
      </c>
      <c r="T109">
        <f t="shared" si="7"/>
        <v>1.4139999999999988</v>
      </c>
    </row>
    <row r="110" spans="3:20" x14ac:dyDescent="0.35">
      <c r="C110" s="4"/>
      <c r="L110">
        <f t="shared" si="4"/>
        <v>1981</v>
      </c>
      <c r="M110">
        <f t="shared" si="6"/>
        <v>0.37199999999999878</v>
      </c>
      <c r="N110">
        <f t="shared" si="5"/>
        <v>-0.37199999999999878</v>
      </c>
      <c r="Q110">
        <v>1907</v>
      </c>
      <c r="R110">
        <v>1.4079999999999997</v>
      </c>
      <c r="S110">
        <v>-1.4079999999999997</v>
      </c>
      <c r="T110">
        <f t="shared" si="7"/>
        <v>1.4019999999999988</v>
      </c>
    </row>
    <row r="111" spans="3:20" x14ac:dyDescent="0.35">
      <c r="C111" s="4"/>
      <c r="L111">
        <f t="shared" si="4"/>
        <v>1982</v>
      </c>
      <c r="M111">
        <f t="shared" si="6"/>
        <v>0.35799999999999876</v>
      </c>
      <c r="N111">
        <f t="shared" si="5"/>
        <v>-0.35799999999999876</v>
      </c>
      <c r="Q111">
        <v>1906</v>
      </c>
      <c r="R111">
        <v>1.4219999999999997</v>
      </c>
      <c r="S111">
        <v>-1.4219999999999997</v>
      </c>
      <c r="T111">
        <f t="shared" si="7"/>
        <v>1.3899999999999988</v>
      </c>
    </row>
    <row r="112" spans="3:20" x14ac:dyDescent="0.35">
      <c r="C112" s="4"/>
      <c r="L112">
        <f t="shared" si="4"/>
        <v>1983</v>
      </c>
      <c r="M112">
        <f t="shared" si="6"/>
        <v>0.34399999999999875</v>
      </c>
      <c r="N112">
        <f t="shared" si="5"/>
        <v>-0.34399999999999875</v>
      </c>
      <c r="Q112">
        <v>1905</v>
      </c>
      <c r="R112">
        <v>1.4359999999999997</v>
      </c>
      <c r="S112">
        <v>-1.4359999999999997</v>
      </c>
      <c r="T112">
        <f t="shared" si="7"/>
        <v>1.3779999999999988</v>
      </c>
    </row>
    <row r="113" spans="3:20" x14ac:dyDescent="0.35">
      <c r="C113" s="4"/>
      <c r="L113">
        <f t="shared" si="4"/>
        <v>1984</v>
      </c>
      <c r="M113">
        <f t="shared" si="6"/>
        <v>0.32999999999999874</v>
      </c>
      <c r="N113">
        <f t="shared" si="5"/>
        <v>-0.32999999999999874</v>
      </c>
      <c r="Q113">
        <v>1904</v>
      </c>
      <c r="R113">
        <v>1.4499999999999997</v>
      </c>
      <c r="S113">
        <v>-1.4499999999999997</v>
      </c>
      <c r="T113">
        <f t="shared" si="7"/>
        <v>1.3659999999999988</v>
      </c>
    </row>
    <row r="114" spans="3:20" x14ac:dyDescent="0.35">
      <c r="C114" s="4"/>
      <c r="L114">
        <f t="shared" si="4"/>
        <v>1985</v>
      </c>
      <c r="M114">
        <f t="shared" si="6"/>
        <v>0.31599999999999873</v>
      </c>
      <c r="N114">
        <f t="shared" si="5"/>
        <v>-0.31599999999999873</v>
      </c>
      <c r="Q114">
        <v>1903</v>
      </c>
      <c r="R114">
        <v>1.4639999999999997</v>
      </c>
      <c r="S114">
        <v>-1.4639999999999997</v>
      </c>
      <c r="T114">
        <f t="shared" si="7"/>
        <v>1.3539999999999988</v>
      </c>
    </row>
    <row r="115" spans="3:20" x14ac:dyDescent="0.35">
      <c r="C115" s="4"/>
      <c r="L115">
        <f t="shared" si="4"/>
        <v>1986</v>
      </c>
      <c r="M115">
        <f t="shared" si="6"/>
        <v>0.30199999999999871</v>
      </c>
      <c r="N115">
        <f t="shared" si="5"/>
        <v>-0.30199999999999871</v>
      </c>
      <c r="Q115">
        <v>1902</v>
      </c>
      <c r="R115">
        <v>1.4779999999999998</v>
      </c>
      <c r="S115">
        <v>-1.4779999999999998</v>
      </c>
      <c r="T115">
        <f t="shared" si="7"/>
        <v>1.3419999999999987</v>
      </c>
    </row>
    <row r="116" spans="3:20" x14ac:dyDescent="0.35">
      <c r="C116" s="4"/>
      <c r="L116">
        <f t="shared" si="4"/>
        <v>1987</v>
      </c>
      <c r="M116">
        <f t="shared" si="6"/>
        <v>0.2879999999999987</v>
      </c>
      <c r="N116">
        <f t="shared" si="5"/>
        <v>-0.2879999999999987</v>
      </c>
      <c r="Q116">
        <v>1901</v>
      </c>
      <c r="R116">
        <v>1.4919999999999998</v>
      </c>
      <c r="S116">
        <v>-1.4919999999999998</v>
      </c>
      <c r="T116">
        <f t="shared" si="7"/>
        <v>1.3299999999999987</v>
      </c>
    </row>
    <row r="117" spans="3:20" x14ac:dyDescent="0.35">
      <c r="C117" s="4"/>
      <c r="L117">
        <f t="shared" si="4"/>
        <v>1988</v>
      </c>
      <c r="M117">
        <f t="shared" si="6"/>
        <v>0.27399999999999869</v>
      </c>
      <c r="N117">
        <f t="shared" si="5"/>
        <v>-0.27399999999999869</v>
      </c>
      <c r="Q117">
        <v>1900</v>
      </c>
      <c r="R117">
        <v>1.5059999999999998</v>
      </c>
      <c r="S117">
        <v>-1.5059999999999998</v>
      </c>
      <c r="T117">
        <f t="shared" si="7"/>
        <v>1.3179999999999987</v>
      </c>
    </row>
    <row r="118" spans="3:20" x14ac:dyDescent="0.35">
      <c r="C118" s="4"/>
      <c r="L118">
        <f t="shared" si="4"/>
        <v>1989</v>
      </c>
      <c r="M118">
        <f t="shared" si="6"/>
        <v>0.25999999999999868</v>
      </c>
      <c r="N118">
        <f t="shared" si="5"/>
        <v>-0.25999999999999868</v>
      </c>
      <c r="Q118">
        <v>1899</v>
      </c>
      <c r="R118">
        <v>1.5199999999999998</v>
      </c>
      <c r="S118">
        <v>-1.5199999999999998</v>
      </c>
      <c r="T118">
        <f t="shared" si="7"/>
        <v>1.3059999999999987</v>
      </c>
    </row>
    <row r="119" spans="3:20" x14ac:dyDescent="0.35">
      <c r="C119" s="4"/>
      <c r="L119">
        <f t="shared" si="4"/>
        <v>1990</v>
      </c>
      <c r="M119">
        <f t="shared" si="6"/>
        <v>0.24599999999999866</v>
      </c>
      <c r="N119">
        <f t="shared" si="5"/>
        <v>-0.24599999999999866</v>
      </c>
      <c r="Q119">
        <v>1898</v>
      </c>
      <c r="R119">
        <v>1.5339999999999998</v>
      </c>
      <c r="S119">
        <v>-1.5339999999999998</v>
      </c>
      <c r="T119">
        <f t="shared" si="7"/>
        <v>1.2939999999999987</v>
      </c>
    </row>
    <row r="120" spans="3:20" x14ac:dyDescent="0.35">
      <c r="C120" s="4"/>
      <c r="L120">
        <f t="shared" si="4"/>
        <v>1991</v>
      </c>
      <c r="M120">
        <f t="shared" si="6"/>
        <v>0.23199999999999865</v>
      </c>
      <c r="N120">
        <f t="shared" si="5"/>
        <v>-0.23199999999999865</v>
      </c>
      <c r="Q120">
        <v>1897</v>
      </c>
      <c r="R120">
        <v>1.5479999999999998</v>
      </c>
      <c r="S120">
        <v>-1.5479999999999998</v>
      </c>
      <c r="T120">
        <f t="shared" si="7"/>
        <v>1.2819999999999987</v>
      </c>
    </row>
    <row r="121" spans="3:20" x14ac:dyDescent="0.35">
      <c r="C121" s="4"/>
      <c r="L121">
        <f t="shared" si="4"/>
        <v>1992</v>
      </c>
      <c r="M121">
        <f t="shared" si="6"/>
        <v>0.21799999999999864</v>
      </c>
      <c r="N121">
        <f t="shared" si="5"/>
        <v>-0.21799999999999864</v>
      </c>
      <c r="Q121">
        <v>1896</v>
      </c>
      <c r="R121">
        <v>1.5619999999999998</v>
      </c>
      <c r="S121">
        <v>-1.5619999999999998</v>
      </c>
      <c r="T121">
        <f t="shared" si="7"/>
        <v>1.2699999999999987</v>
      </c>
    </row>
    <row r="122" spans="3:20" x14ac:dyDescent="0.35">
      <c r="C122" s="4"/>
      <c r="L122">
        <f t="shared" si="4"/>
        <v>1993</v>
      </c>
      <c r="M122">
        <f t="shared" si="6"/>
        <v>0.20399999999999863</v>
      </c>
      <c r="N122">
        <f t="shared" si="5"/>
        <v>-0.20399999999999863</v>
      </c>
      <c r="Q122">
        <v>1895</v>
      </c>
      <c r="R122">
        <v>1.5759999999999998</v>
      </c>
      <c r="S122">
        <v>-1.5759999999999998</v>
      </c>
      <c r="T122">
        <f t="shared" si="7"/>
        <v>1.2579999999999987</v>
      </c>
    </row>
    <row r="123" spans="3:20" x14ac:dyDescent="0.35">
      <c r="C123" s="4"/>
      <c r="L123">
        <f t="shared" si="4"/>
        <v>1994</v>
      </c>
      <c r="M123">
        <f t="shared" si="6"/>
        <v>0.18999999999999861</v>
      </c>
      <c r="N123">
        <f t="shared" si="5"/>
        <v>-0.18999999999999861</v>
      </c>
      <c r="Q123">
        <v>1894</v>
      </c>
      <c r="R123">
        <v>1.5899999999999999</v>
      </c>
      <c r="S123">
        <v>-1.5899999999999999</v>
      </c>
      <c r="T123">
        <f t="shared" si="7"/>
        <v>1.2459999999999987</v>
      </c>
    </row>
    <row r="124" spans="3:20" x14ac:dyDescent="0.35">
      <c r="C124" s="4"/>
      <c r="L124">
        <f t="shared" si="4"/>
        <v>1995</v>
      </c>
      <c r="M124">
        <f t="shared" si="6"/>
        <v>0.1759999999999986</v>
      </c>
      <c r="N124">
        <f t="shared" si="5"/>
        <v>-0.1759999999999986</v>
      </c>
      <c r="Q124">
        <v>1893</v>
      </c>
      <c r="R124">
        <v>1.6039999999999999</v>
      </c>
      <c r="S124">
        <v>-1.6039999999999999</v>
      </c>
      <c r="T124">
        <f t="shared" si="7"/>
        <v>1.2339999999999987</v>
      </c>
    </row>
    <row r="125" spans="3:20" x14ac:dyDescent="0.35">
      <c r="C125" s="4"/>
      <c r="L125">
        <f t="shared" si="4"/>
        <v>1996</v>
      </c>
      <c r="M125">
        <f t="shared" si="6"/>
        <v>0.16199999999999859</v>
      </c>
      <c r="N125">
        <f t="shared" si="5"/>
        <v>-0.16199999999999859</v>
      </c>
      <c r="Q125">
        <v>1892</v>
      </c>
      <c r="R125">
        <v>1.6179999999999999</v>
      </c>
      <c r="S125">
        <v>-1.6179999999999999</v>
      </c>
      <c r="T125">
        <f t="shared" si="7"/>
        <v>1.2219999999999986</v>
      </c>
    </row>
    <row r="126" spans="3:20" x14ac:dyDescent="0.35">
      <c r="C126" s="4"/>
      <c r="L126">
        <f t="shared" si="4"/>
        <v>1997</v>
      </c>
      <c r="M126">
        <f t="shared" si="6"/>
        <v>0.14799999999999858</v>
      </c>
      <c r="N126">
        <f t="shared" si="5"/>
        <v>-0.14799999999999858</v>
      </c>
      <c r="Q126">
        <v>1891</v>
      </c>
      <c r="R126">
        <v>1.6319999999999999</v>
      </c>
      <c r="S126">
        <v>-1.6319999999999999</v>
      </c>
      <c r="T126">
        <f t="shared" si="7"/>
        <v>1.2099999999999986</v>
      </c>
    </row>
    <row r="127" spans="3:20" x14ac:dyDescent="0.35">
      <c r="C127" s="4"/>
      <c r="L127">
        <f t="shared" si="4"/>
        <v>1998</v>
      </c>
      <c r="M127">
        <f t="shared" si="6"/>
        <v>0.13399999999999856</v>
      </c>
      <c r="N127">
        <f t="shared" si="5"/>
        <v>-0.13399999999999856</v>
      </c>
      <c r="Q127">
        <v>1890</v>
      </c>
      <c r="R127">
        <v>1.6459999999999999</v>
      </c>
      <c r="S127">
        <v>-1.6459999999999999</v>
      </c>
      <c r="T127">
        <f t="shared" si="7"/>
        <v>1.1979999999999986</v>
      </c>
    </row>
    <row r="128" spans="3:20" x14ac:dyDescent="0.35">
      <c r="C128" s="4"/>
      <c r="L128">
        <f t="shared" si="4"/>
        <v>1999</v>
      </c>
      <c r="M128">
        <f t="shared" si="6"/>
        <v>0.11999999999999857</v>
      </c>
      <c r="N128">
        <f t="shared" si="5"/>
        <v>-0.11999999999999857</v>
      </c>
      <c r="Q128">
        <v>1889</v>
      </c>
      <c r="R128">
        <v>1.66</v>
      </c>
      <c r="S128">
        <v>-1.66</v>
      </c>
      <c r="T128">
        <f t="shared" si="7"/>
        <v>1.1859999999999986</v>
      </c>
    </row>
    <row r="129" spans="3:20" x14ac:dyDescent="0.35">
      <c r="C129" s="4"/>
      <c r="L129">
        <f t="shared" si="4"/>
        <v>2000</v>
      </c>
      <c r="M129">
        <f t="shared" si="6"/>
        <v>0.10599999999999857</v>
      </c>
      <c r="N129">
        <f t="shared" si="5"/>
        <v>-0.10599999999999857</v>
      </c>
      <c r="Q129">
        <v>1888</v>
      </c>
      <c r="R129">
        <v>1.6739999999999999</v>
      </c>
      <c r="S129">
        <v>-1.6739999999999999</v>
      </c>
      <c r="T129">
        <f t="shared" si="7"/>
        <v>1.1739999999999986</v>
      </c>
    </row>
    <row r="130" spans="3:20" x14ac:dyDescent="0.35">
      <c r="C130" s="4"/>
      <c r="L130">
        <f t="shared" si="4"/>
        <v>2001</v>
      </c>
      <c r="M130">
        <f t="shared" si="6"/>
        <v>9.1999999999998569E-2</v>
      </c>
      <c r="N130">
        <f t="shared" si="5"/>
        <v>-9.1999999999998569E-2</v>
      </c>
      <c r="Q130">
        <v>1887</v>
      </c>
      <c r="R130">
        <v>1.6879999999999999</v>
      </c>
      <c r="S130">
        <v>-1.6879999999999999</v>
      </c>
      <c r="T130">
        <f t="shared" si="7"/>
        <v>1.1619999999999986</v>
      </c>
    </row>
    <row r="131" spans="3:20" x14ac:dyDescent="0.35">
      <c r="C131" s="4"/>
      <c r="L131">
        <f t="shared" si="4"/>
        <v>2002</v>
      </c>
      <c r="M131">
        <f t="shared" si="6"/>
        <v>7.799999999999857E-2</v>
      </c>
      <c r="N131">
        <f t="shared" si="5"/>
        <v>-7.799999999999857E-2</v>
      </c>
      <c r="Q131">
        <v>1886</v>
      </c>
      <c r="R131">
        <v>1.702</v>
      </c>
      <c r="S131">
        <v>-1.702</v>
      </c>
      <c r="T131">
        <f t="shared" si="7"/>
        <v>1.1499999999999986</v>
      </c>
    </row>
    <row r="132" spans="3:20" x14ac:dyDescent="0.35">
      <c r="C132" s="4"/>
      <c r="L132">
        <f t="shared" si="4"/>
        <v>2003</v>
      </c>
      <c r="M132">
        <f t="shared" si="6"/>
        <v>6.3999999999998572E-2</v>
      </c>
      <c r="N132">
        <f t="shared" si="5"/>
        <v>-6.3999999999998572E-2</v>
      </c>
      <c r="Q132">
        <v>1885</v>
      </c>
      <c r="R132">
        <v>1.716</v>
      </c>
      <c r="S132">
        <v>-1.716</v>
      </c>
      <c r="T132">
        <f t="shared" si="7"/>
        <v>1.1379999999999986</v>
      </c>
    </row>
    <row r="133" spans="3:20" x14ac:dyDescent="0.35">
      <c r="C133" s="4"/>
      <c r="L133">
        <f t="shared" si="4"/>
        <v>2004</v>
      </c>
      <c r="M133">
        <f t="shared" si="6"/>
        <v>4.9999999999998573E-2</v>
      </c>
      <c r="N133">
        <f t="shared" si="5"/>
        <v>-4.9999999999998573E-2</v>
      </c>
      <c r="Q133">
        <v>1884</v>
      </c>
      <c r="R133">
        <v>1.73</v>
      </c>
      <c r="S133">
        <v>-1.73</v>
      </c>
      <c r="T133">
        <f t="shared" si="7"/>
        <v>1.1259999999999986</v>
      </c>
    </row>
    <row r="134" spans="3:20" x14ac:dyDescent="0.35">
      <c r="C134" s="4"/>
      <c r="L134">
        <f t="shared" ref="L134:L144" si="8">L133+1</f>
        <v>2005</v>
      </c>
      <c r="M134">
        <f t="shared" si="6"/>
        <v>3.5999999999998575E-2</v>
      </c>
      <c r="N134">
        <f t="shared" si="5"/>
        <v>-3.5999999999998575E-2</v>
      </c>
      <c r="Q134">
        <v>1883</v>
      </c>
      <c r="R134">
        <v>1.744</v>
      </c>
      <c r="S134">
        <v>-1.744</v>
      </c>
      <c r="T134">
        <f t="shared" si="7"/>
        <v>1.1139999999999985</v>
      </c>
    </row>
    <row r="135" spans="3:20" x14ac:dyDescent="0.35">
      <c r="C135" s="4"/>
      <c r="L135">
        <f t="shared" si="8"/>
        <v>2006</v>
      </c>
      <c r="M135">
        <f t="shared" si="6"/>
        <v>2.1999999999998576E-2</v>
      </c>
      <c r="N135">
        <f t="shared" si="5"/>
        <v>-2.1999999999998576E-2</v>
      </c>
      <c r="O135">
        <v>2.56</v>
      </c>
      <c r="Q135">
        <v>1882</v>
      </c>
      <c r="R135">
        <v>1.758</v>
      </c>
      <c r="S135">
        <v>-1.758</v>
      </c>
      <c r="T135">
        <f t="shared" si="7"/>
        <v>1.1019999999999985</v>
      </c>
    </row>
    <row r="136" spans="3:20" x14ac:dyDescent="0.35">
      <c r="C136" s="4"/>
      <c r="L136">
        <f t="shared" si="8"/>
        <v>2007</v>
      </c>
      <c r="M136">
        <v>2.56</v>
      </c>
      <c r="N136">
        <f t="shared" ref="N136:N142" si="9">-1*M136</f>
        <v>-2.56</v>
      </c>
      <c r="O136">
        <v>0</v>
      </c>
      <c r="Q136">
        <v>1881</v>
      </c>
      <c r="R136">
        <v>1.772</v>
      </c>
      <c r="S136">
        <v>-1.772</v>
      </c>
      <c r="T136">
        <f t="shared" si="7"/>
        <v>1.0899999999999985</v>
      </c>
    </row>
    <row r="137" spans="3:20" x14ac:dyDescent="0.35">
      <c r="C137" s="4"/>
      <c r="L137">
        <f t="shared" si="8"/>
        <v>2008</v>
      </c>
      <c r="M137">
        <f>M136-0.02</f>
        <v>2.54</v>
      </c>
      <c r="N137">
        <f t="shared" si="9"/>
        <v>-2.54</v>
      </c>
      <c r="O137">
        <v>0.01</v>
      </c>
      <c r="Q137">
        <v>1880</v>
      </c>
      <c r="R137">
        <v>1.786</v>
      </c>
      <c r="S137">
        <v>-1.786</v>
      </c>
      <c r="T137">
        <f t="shared" si="7"/>
        <v>1.0779999999999985</v>
      </c>
    </row>
    <row r="138" spans="3:20" x14ac:dyDescent="0.35">
      <c r="C138" s="4"/>
      <c r="L138">
        <f t="shared" si="8"/>
        <v>2009</v>
      </c>
      <c r="M138">
        <f t="shared" ref="M138:M142" si="10">M137-0.02</f>
        <v>2.52</v>
      </c>
      <c r="N138">
        <f t="shared" si="9"/>
        <v>-2.52</v>
      </c>
      <c r="O138">
        <v>0.02</v>
      </c>
      <c r="Q138">
        <v>1879</v>
      </c>
      <c r="R138">
        <v>1.8</v>
      </c>
      <c r="S138">
        <v>-1.8</v>
      </c>
      <c r="T138">
        <f t="shared" si="7"/>
        <v>1.0659999999999985</v>
      </c>
    </row>
    <row r="139" spans="3:20" x14ac:dyDescent="0.35">
      <c r="C139" s="4"/>
      <c r="L139">
        <f t="shared" si="8"/>
        <v>2010</v>
      </c>
      <c r="M139">
        <f t="shared" si="10"/>
        <v>2.5</v>
      </c>
      <c r="N139">
        <f t="shared" si="9"/>
        <v>-2.5</v>
      </c>
      <c r="O139">
        <v>0.03</v>
      </c>
      <c r="Q139">
        <v>1878</v>
      </c>
      <c r="T139">
        <f t="shared" si="7"/>
        <v>1.0539999999999985</v>
      </c>
    </row>
    <row r="140" spans="3:20" x14ac:dyDescent="0.35">
      <c r="C140" s="4"/>
      <c r="L140">
        <f t="shared" si="8"/>
        <v>2011</v>
      </c>
      <c r="M140">
        <f t="shared" si="10"/>
        <v>2.48</v>
      </c>
      <c r="N140">
        <f t="shared" si="9"/>
        <v>-2.48</v>
      </c>
      <c r="O140">
        <v>0.04</v>
      </c>
      <c r="Q140">
        <v>1877</v>
      </c>
      <c r="T140">
        <f t="shared" si="7"/>
        <v>1.0419999999999985</v>
      </c>
    </row>
    <row r="141" spans="3:20" x14ac:dyDescent="0.35">
      <c r="C141" s="4"/>
      <c r="L141">
        <f t="shared" si="8"/>
        <v>2012</v>
      </c>
      <c r="M141">
        <f t="shared" si="10"/>
        <v>2.46</v>
      </c>
      <c r="N141">
        <f t="shared" si="9"/>
        <v>-2.46</v>
      </c>
      <c r="O141">
        <v>0.05</v>
      </c>
      <c r="Q141">
        <v>1876</v>
      </c>
      <c r="T141">
        <f t="shared" ref="T141:T157" si="11">T140-0.012</f>
        <v>1.0299999999999985</v>
      </c>
    </row>
    <row r="142" spans="3:20" x14ac:dyDescent="0.35">
      <c r="C142" s="4"/>
      <c r="L142">
        <f t="shared" si="8"/>
        <v>2013</v>
      </c>
      <c r="M142">
        <f t="shared" si="10"/>
        <v>2.44</v>
      </c>
      <c r="N142">
        <f t="shared" si="9"/>
        <v>-2.44</v>
      </c>
      <c r="O142">
        <v>0.06</v>
      </c>
      <c r="Q142">
        <f>Q141-1</f>
        <v>1875</v>
      </c>
      <c r="T142">
        <f t="shared" si="11"/>
        <v>1.0179999999999985</v>
      </c>
    </row>
    <row r="143" spans="3:20" x14ac:dyDescent="0.35">
      <c r="C143" s="4"/>
      <c r="L143">
        <f t="shared" si="8"/>
        <v>2014</v>
      </c>
      <c r="Q143">
        <f t="shared" ref="Q143:Q157" si="12">Q142-1</f>
        <v>1874</v>
      </c>
      <c r="T143">
        <f t="shared" si="11"/>
        <v>1.0059999999999985</v>
      </c>
    </row>
    <row r="144" spans="3:20" x14ac:dyDescent="0.35">
      <c r="C144" s="4"/>
      <c r="L144">
        <f t="shared" si="8"/>
        <v>2015</v>
      </c>
      <c r="Q144">
        <f t="shared" si="12"/>
        <v>1873</v>
      </c>
      <c r="T144">
        <f t="shared" si="11"/>
        <v>0.99399999999999844</v>
      </c>
    </row>
    <row r="145" spans="17:20" x14ac:dyDescent="0.35">
      <c r="Q145">
        <f t="shared" si="12"/>
        <v>1872</v>
      </c>
      <c r="T145">
        <f t="shared" si="11"/>
        <v>0.98199999999999843</v>
      </c>
    </row>
    <row r="146" spans="17:20" x14ac:dyDescent="0.35">
      <c r="Q146">
        <f t="shared" si="12"/>
        <v>1871</v>
      </c>
      <c r="T146">
        <f t="shared" si="11"/>
        <v>0.96999999999999842</v>
      </c>
    </row>
    <row r="147" spans="17:20" x14ac:dyDescent="0.35">
      <c r="Q147">
        <f t="shared" si="12"/>
        <v>1870</v>
      </c>
      <c r="T147">
        <f t="shared" si="11"/>
        <v>0.95799999999999841</v>
      </c>
    </row>
    <row r="148" spans="17:20" x14ac:dyDescent="0.35">
      <c r="Q148">
        <f t="shared" si="12"/>
        <v>1869</v>
      </c>
      <c r="T148">
        <f t="shared" si="11"/>
        <v>0.9459999999999984</v>
      </c>
    </row>
    <row r="149" spans="17:20" x14ac:dyDescent="0.35">
      <c r="Q149">
        <f t="shared" si="12"/>
        <v>1868</v>
      </c>
      <c r="T149">
        <f t="shared" si="11"/>
        <v>0.93399999999999839</v>
      </c>
    </row>
    <row r="150" spans="17:20" x14ac:dyDescent="0.35">
      <c r="Q150">
        <f t="shared" si="12"/>
        <v>1867</v>
      </c>
      <c r="T150">
        <f t="shared" si="11"/>
        <v>0.92199999999999838</v>
      </c>
    </row>
    <row r="151" spans="17:20" x14ac:dyDescent="0.35">
      <c r="Q151">
        <f t="shared" si="12"/>
        <v>1866</v>
      </c>
      <c r="T151">
        <f t="shared" si="11"/>
        <v>0.90999999999999837</v>
      </c>
    </row>
    <row r="152" spans="17:20" x14ac:dyDescent="0.35">
      <c r="Q152">
        <f t="shared" si="12"/>
        <v>1865</v>
      </c>
      <c r="T152">
        <f t="shared" si="11"/>
        <v>0.89799999999999836</v>
      </c>
    </row>
    <row r="153" spans="17:20" x14ac:dyDescent="0.35">
      <c r="Q153">
        <f t="shared" si="12"/>
        <v>1864</v>
      </c>
      <c r="T153">
        <f t="shared" si="11"/>
        <v>0.88599999999999834</v>
      </c>
    </row>
    <row r="154" spans="17:20" x14ac:dyDescent="0.35">
      <c r="Q154">
        <f t="shared" si="12"/>
        <v>1863</v>
      </c>
      <c r="T154">
        <f t="shared" si="11"/>
        <v>0.87399999999999833</v>
      </c>
    </row>
    <row r="155" spans="17:20" x14ac:dyDescent="0.35">
      <c r="Q155">
        <f t="shared" si="12"/>
        <v>1862</v>
      </c>
      <c r="T155">
        <f t="shared" si="11"/>
        <v>0.86199999999999832</v>
      </c>
    </row>
    <row r="156" spans="17:20" x14ac:dyDescent="0.35">
      <c r="Q156">
        <f t="shared" si="12"/>
        <v>1861</v>
      </c>
      <c r="T156">
        <f t="shared" si="11"/>
        <v>0.84999999999999831</v>
      </c>
    </row>
    <row r="157" spans="17:20" x14ac:dyDescent="0.35">
      <c r="Q157">
        <f t="shared" si="12"/>
        <v>1860</v>
      </c>
      <c r="T157">
        <f t="shared" si="11"/>
        <v>0.8379999999999983</v>
      </c>
    </row>
  </sheetData>
  <sortState xmlns:xlrd2="http://schemas.microsoft.com/office/spreadsheetml/2017/richdata2" ref="Q4:T142">
    <sortCondition descending="1" ref="Q4:Q142"/>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0"/>
  <sheetViews>
    <sheetView workbookViewId="0">
      <selection activeCell="U26" sqref="U26"/>
    </sheetView>
  </sheetViews>
  <sheetFormatPr defaultRowHeight="14.5" x14ac:dyDescent="0.35"/>
  <sheetData>
    <row r="1" spans="1:8" x14ac:dyDescent="0.35">
      <c r="A1" t="s">
        <v>212</v>
      </c>
    </row>
    <row r="3" spans="1:8" x14ac:dyDescent="0.35">
      <c r="A3" t="s">
        <v>211</v>
      </c>
    </row>
    <row r="6" spans="1:8" x14ac:dyDescent="0.35">
      <c r="A6" t="s">
        <v>0</v>
      </c>
      <c r="B6" t="s">
        <v>26</v>
      </c>
      <c r="E6" t="s">
        <v>0</v>
      </c>
      <c r="F6" t="s">
        <v>26</v>
      </c>
    </row>
    <row r="7" spans="1:8" x14ac:dyDescent="0.35">
      <c r="A7">
        <v>1914</v>
      </c>
      <c r="B7">
        <v>-1.4</v>
      </c>
      <c r="C7">
        <f t="shared" ref="C7:C38" si="0">B7</f>
        <v>-1.4</v>
      </c>
      <c r="E7">
        <v>2013</v>
      </c>
      <c r="F7">
        <v>2.76</v>
      </c>
      <c r="G7">
        <v>-2.6</v>
      </c>
      <c r="H7">
        <f>0</f>
        <v>0</v>
      </c>
    </row>
    <row r="8" spans="1:8" x14ac:dyDescent="0.35">
      <c r="A8">
        <f>A7+1</f>
        <v>1915</v>
      </c>
      <c r="B8">
        <f t="shared" ref="B8:B48" si="1">B7+0.02</f>
        <v>-1.38</v>
      </c>
      <c r="C8">
        <f t="shared" si="0"/>
        <v>-1.38</v>
      </c>
      <c r="E8">
        <v>2012</v>
      </c>
      <c r="F8">
        <v>2.76</v>
      </c>
      <c r="G8">
        <v>-2.6</v>
      </c>
      <c r="H8">
        <f>0</f>
        <v>0</v>
      </c>
    </row>
    <row r="9" spans="1:8" x14ac:dyDescent="0.35">
      <c r="A9">
        <f t="shared" ref="A9:A22" si="2">A8+1</f>
        <v>1916</v>
      </c>
      <c r="B9">
        <f t="shared" si="1"/>
        <v>-1.3599999999999999</v>
      </c>
      <c r="C9">
        <f t="shared" si="0"/>
        <v>-1.3599999999999999</v>
      </c>
      <c r="E9">
        <v>2011</v>
      </c>
      <c r="F9">
        <v>2.76</v>
      </c>
      <c r="G9">
        <v>-2.6</v>
      </c>
      <c r="H9">
        <f>0</f>
        <v>0</v>
      </c>
    </row>
    <row r="10" spans="1:8" x14ac:dyDescent="0.35">
      <c r="A10">
        <f t="shared" si="2"/>
        <v>1917</v>
      </c>
      <c r="B10">
        <f t="shared" si="1"/>
        <v>-1.3399999999999999</v>
      </c>
      <c r="C10">
        <f t="shared" si="0"/>
        <v>-1.3399999999999999</v>
      </c>
      <c r="E10">
        <v>2010</v>
      </c>
      <c r="F10">
        <v>2.76</v>
      </c>
      <c r="G10">
        <v>-2.6</v>
      </c>
      <c r="H10">
        <f>0</f>
        <v>0</v>
      </c>
    </row>
    <row r="11" spans="1:8" x14ac:dyDescent="0.35">
      <c r="A11">
        <f t="shared" si="2"/>
        <v>1918</v>
      </c>
      <c r="B11">
        <f t="shared" si="1"/>
        <v>-1.3199999999999998</v>
      </c>
      <c r="C11">
        <f t="shared" si="0"/>
        <v>-1.3199999999999998</v>
      </c>
      <c r="E11">
        <v>2009</v>
      </c>
      <c r="F11">
        <v>2.76</v>
      </c>
      <c r="G11">
        <v>-2.6</v>
      </c>
      <c r="H11">
        <f>0</f>
        <v>0</v>
      </c>
    </row>
    <row r="12" spans="1:8" x14ac:dyDescent="0.35">
      <c r="A12">
        <f t="shared" si="2"/>
        <v>1919</v>
      </c>
      <c r="B12">
        <f t="shared" si="1"/>
        <v>-1.2999999999999998</v>
      </c>
      <c r="C12">
        <f t="shared" si="0"/>
        <v>-1.2999999999999998</v>
      </c>
      <c r="E12">
        <v>2008</v>
      </c>
      <c r="F12">
        <v>2.76</v>
      </c>
      <c r="G12">
        <v>-2.6</v>
      </c>
      <c r="H12">
        <f>0</f>
        <v>0</v>
      </c>
    </row>
    <row r="13" spans="1:8" x14ac:dyDescent="0.35">
      <c r="A13">
        <f t="shared" si="2"/>
        <v>1920</v>
      </c>
      <c r="B13">
        <f t="shared" si="1"/>
        <v>-1.2799999999999998</v>
      </c>
      <c r="C13">
        <f t="shared" si="0"/>
        <v>-1.2799999999999998</v>
      </c>
      <c r="E13">
        <v>2007</v>
      </c>
      <c r="F13">
        <v>2.76</v>
      </c>
      <c r="G13">
        <f>F13-2.76</f>
        <v>0</v>
      </c>
      <c r="H13">
        <v>0</v>
      </c>
    </row>
    <row r="14" spans="1:8" x14ac:dyDescent="0.35">
      <c r="A14">
        <f t="shared" si="2"/>
        <v>1921</v>
      </c>
      <c r="B14">
        <f t="shared" si="1"/>
        <v>-1.2599999999999998</v>
      </c>
      <c r="C14">
        <f t="shared" si="0"/>
        <v>-1.2599999999999998</v>
      </c>
      <c r="E14">
        <v>2006</v>
      </c>
      <c r="F14">
        <v>-0.15</v>
      </c>
      <c r="G14">
        <v>-0.15</v>
      </c>
      <c r="H14">
        <f>2.76+(G14)</f>
        <v>2.61</v>
      </c>
    </row>
    <row r="15" spans="1:8" x14ac:dyDescent="0.35">
      <c r="A15">
        <f t="shared" si="2"/>
        <v>1922</v>
      </c>
      <c r="B15">
        <f t="shared" si="1"/>
        <v>-1.2399999999999998</v>
      </c>
      <c r="C15">
        <f t="shared" si="0"/>
        <v>-1.2399999999999998</v>
      </c>
      <c r="E15">
        <v>2005</v>
      </c>
      <c r="F15">
        <v>-0.15</v>
      </c>
      <c r="G15">
        <v>-0.15</v>
      </c>
      <c r="H15">
        <f t="shared" ref="H15:H55" si="3">2.76+(G15)</f>
        <v>2.61</v>
      </c>
    </row>
    <row r="16" spans="1:8" x14ac:dyDescent="0.35">
      <c r="A16">
        <f t="shared" si="2"/>
        <v>1923</v>
      </c>
      <c r="B16">
        <f t="shared" si="1"/>
        <v>-1.2199999999999998</v>
      </c>
      <c r="C16">
        <f t="shared" si="0"/>
        <v>-1.2199999999999998</v>
      </c>
      <c r="E16">
        <v>2004</v>
      </c>
      <c r="F16">
        <v>-0.15</v>
      </c>
      <c r="G16">
        <v>-0.15</v>
      </c>
      <c r="H16">
        <f t="shared" si="3"/>
        <v>2.61</v>
      </c>
    </row>
    <row r="17" spans="1:8" x14ac:dyDescent="0.35">
      <c r="A17">
        <f t="shared" si="2"/>
        <v>1924</v>
      </c>
      <c r="B17">
        <f t="shared" si="1"/>
        <v>-1.1999999999999997</v>
      </c>
      <c r="C17">
        <f t="shared" si="0"/>
        <v>-1.1999999999999997</v>
      </c>
      <c r="E17">
        <v>2003</v>
      </c>
      <c r="F17">
        <v>-0.15</v>
      </c>
      <c r="G17">
        <v>-0.15</v>
      </c>
      <c r="H17">
        <f t="shared" si="3"/>
        <v>2.61</v>
      </c>
    </row>
    <row r="18" spans="1:8" x14ac:dyDescent="0.35">
      <c r="A18">
        <f t="shared" si="2"/>
        <v>1925</v>
      </c>
      <c r="B18">
        <f t="shared" si="1"/>
        <v>-1.1799999999999997</v>
      </c>
      <c r="C18">
        <f t="shared" si="0"/>
        <v>-1.1799999999999997</v>
      </c>
      <c r="E18">
        <v>2002</v>
      </c>
      <c r="F18">
        <v>-0.15</v>
      </c>
      <c r="G18">
        <v>-0.15</v>
      </c>
      <c r="H18">
        <f t="shared" si="3"/>
        <v>2.61</v>
      </c>
    </row>
    <row r="19" spans="1:8" x14ac:dyDescent="0.35">
      <c r="A19">
        <f t="shared" si="2"/>
        <v>1926</v>
      </c>
      <c r="B19">
        <f t="shared" si="1"/>
        <v>-1.1599999999999997</v>
      </c>
      <c r="C19">
        <f t="shared" si="0"/>
        <v>-1.1599999999999997</v>
      </c>
      <c r="E19">
        <v>2001</v>
      </c>
      <c r="F19">
        <v>-0.15</v>
      </c>
      <c r="G19">
        <v>-0.15</v>
      </c>
      <c r="H19">
        <f t="shared" si="3"/>
        <v>2.61</v>
      </c>
    </row>
    <row r="20" spans="1:8" x14ac:dyDescent="0.35">
      <c r="A20">
        <f t="shared" si="2"/>
        <v>1927</v>
      </c>
      <c r="B20">
        <f t="shared" si="1"/>
        <v>-1.1399999999999997</v>
      </c>
      <c r="C20">
        <f t="shared" si="0"/>
        <v>-1.1399999999999997</v>
      </c>
      <c r="E20">
        <v>2000</v>
      </c>
      <c r="F20">
        <v>-0.15</v>
      </c>
      <c r="G20">
        <v>-0.15</v>
      </c>
      <c r="H20">
        <f t="shared" si="3"/>
        <v>2.61</v>
      </c>
    </row>
    <row r="21" spans="1:8" x14ac:dyDescent="0.35">
      <c r="A21">
        <f t="shared" si="2"/>
        <v>1928</v>
      </c>
      <c r="B21">
        <f t="shared" si="1"/>
        <v>-1.1199999999999997</v>
      </c>
      <c r="C21">
        <f t="shared" si="0"/>
        <v>-1.1199999999999997</v>
      </c>
      <c r="E21">
        <v>1999</v>
      </c>
      <c r="F21">
        <v>-0.15</v>
      </c>
      <c r="G21">
        <v>-0.15</v>
      </c>
      <c r="H21">
        <f t="shared" si="3"/>
        <v>2.61</v>
      </c>
    </row>
    <row r="22" spans="1:8" x14ac:dyDescent="0.35">
      <c r="A22">
        <f t="shared" si="2"/>
        <v>1929</v>
      </c>
      <c r="B22">
        <f t="shared" si="1"/>
        <v>-1.0999999999999996</v>
      </c>
      <c r="C22">
        <f t="shared" si="0"/>
        <v>-1.0999999999999996</v>
      </c>
      <c r="E22">
        <v>1998</v>
      </c>
      <c r="F22">
        <v>-0.15</v>
      </c>
      <c r="G22">
        <v>-0.15</v>
      </c>
      <c r="H22">
        <f t="shared" si="3"/>
        <v>2.61</v>
      </c>
    </row>
    <row r="23" spans="1:8" x14ac:dyDescent="0.35">
      <c r="A23">
        <v>1930</v>
      </c>
      <c r="B23">
        <f t="shared" si="1"/>
        <v>-1.0799999999999996</v>
      </c>
      <c r="C23">
        <f t="shared" si="0"/>
        <v>-1.0799999999999996</v>
      </c>
      <c r="E23">
        <v>1997</v>
      </c>
      <c r="F23">
        <v>-0.15</v>
      </c>
      <c r="G23">
        <v>-0.15</v>
      </c>
      <c r="H23">
        <f t="shared" si="3"/>
        <v>2.61</v>
      </c>
    </row>
    <row r="24" spans="1:8" x14ac:dyDescent="0.35">
      <c r="A24">
        <f>A23+1</f>
        <v>1931</v>
      </c>
      <c r="B24">
        <f t="shared" si="1"/>
        <v>-1.0599999999999996</v>
      </c>
      <c r="C24">
        <f t="shared" si="0"/>
        <v>-1.0599999999999996</v>
      </c>
      <c r="E24">
        <v>1996</v>
      </c>
      <c r="F24">
        <v>-0.15</v>
      </c>
      <c r="G24">
        <v>-0.15</v>
      </c>
      <c r="H24">
        <f t="shared" si="3"/>
        <v>2.61</v>
      </c>
    </row>
    <row r="25" spans="1:8" x14ac:dyDescent="0.35">
      <c r="A25">
        <f t="shared" ref="A25:A88" si="4">A24+1</f>
        <v>1932</v>
      </c>
      <c r="B25">
        <f t="shared" si="1"/>
        <v>-1.0399999999999996</v>
      </c>
      <c r="C25">
        <f t="shared" si="0"/>
        <v>-1.0399999999999996</v>
      </c>
      <c r="E25">
        <v>1995</v>
      </c>
      <c r="F25">
        <v>-0.15</v>
      </c>
      <c r="G25">
        <v>-0.15</v>
      </c>
      <c r="H25">
        <f t="shared" si="3"/>
        <v>2.61</v>
      </c>
    </row>
    <row r="26" spans="1:8" x14ac:dyDescent="0.35">
      <c r="A26">
        <f t="shared" si="4"/>
        <v>1933</v>
      </c>
      <c r="B26">
        <f t="shared" si="1"/>
        <v>-1.0199999999999996</v>
      </c>
      <c r="C26">
        <f t="shared" si="0"/>
        <v>-1.0199999999999996</v>
      </c>
      <c r="E26">
        <v>1994</v>
      </c>
      <c r="F26">
        <v>-0.15</v>
      </c>
      <c r="G26">
        <v>-0.15</v>
      </c>
      <c r="H26">
        <f t="shared" si="3"/>
        <v>2.61</v>
      </c>
    </row>
    <row r="27" spans="1:8" x14ac:dyDescent="0.35">
      <c r="A27">
        <f t="shared" si="4"/>
        <v>1934</v>
      </c>
      <c r="B27">
        <f t="shared" si="1"/>
        <v>-0.99999999999999956</v>
      </c>
      <c r="C27">
        <f t="shared" si="0"/>
        <v>-0.99999999999999956</v>
      </c>
      <c r="E27">
        <v>1993</v>
      </c>
      <c r="F27">
        <v>-0.15</v>
      </c>
      <c r="G27">
        <v>-0.15</v>
      </c>
      <c r="H27">
        <f t="shared" si="3"/>
        <v>2.61</v>
      </c>
    </row>
    <row r="28" spans="1:8" x14ac:dyDescent="0.35">
      <c r="A28">
        <f t="shared" si="4"/>
        <v>1935</v>
      </c>
      <c r="B28">
        <f t="shared" si="1"/>
        <v>-0.97999999999999954</v>
      </c>
      <c r="C28">
        <f t="shared" si="0"/>
        <v>-0.97999999999999954</v>
      </c>
      <c r="E28">
        <v>1992</v>
      </c>
      <c r="F28">
        <v>-0.15</v>
      </c>
      <c r="G28">
        <v>-0.15</v>
      </c>
      <c r="H28">
        <f t="shared" si="3"/>
        <v>2.61</v>
      </c>
    </row>
    <row r="29" spans="1:8" x14ac:dyDescent="0.35">
      <c r="A29">
        <f t="shared" si="4"/>
        <v>1936</v>
      </c>
      <c r="B29">
        <f t="shared" si="1"/>
        <v>-0.95999999999999952</v>
      </c>
      <c r="C29">
        <f t="shared" si="0"/>
        <v>-0.95999999999999952</v>
      </c>
      <c r="E29">
        <v>1991</v>
      </c>
      <c r="F29">
        <v>-0.15</v>
      </c>
      <c r="G29">
        <v>-0.15</v>
      </c>
      <c r="H29">
        <f t="shared" si="3"/>
        <v>2.61</v>
      </c>
    </row>
    <row r="30" spans="1:8" x14ac:dyDescent="0.35">
      <c r="A30">
        <f t="shared" si="4"/>
        <v>1937</v>
      </c>
      <c r="B30">
        <f t="shared" si="1"/>
        <v>-0.9399999999999995</v>
      </c>
      <c r="C30">
        <f t="shared" si="0"/>
        <v>-0.9399999999999995</v>
      </c>
      <c r="E30">
        <v>1990</v>
      </c>
      <c r="F30">
        <v>-0.15</v>
      </c>
      <c r="G30">
        <v>-0.15</v>
      </c>
      <c r="H30">
        <f t="shared" si="3"/>
        <v>2.61</v>
      </c>
    </row>
    <row r="31" spans="1:8" x14ac:dyDescent="0.35">
      <c r="A31">
        <f t="shared" si="4"/>
        <v>1938</v>
      </c>
      <c r="B31">
        <f t="shared" si="1"/>
        <v>-0.91999999999999948</v>
      </c>
      <c r="C31">
        <f t="shared" si="0"/>
        <v>-0.91999999999999948</v>
      </c>
      <c r="E31">
        <v>1989</v>
      </c>
      <c r="F31">
        <v>-0.15</v>
      </c>
      <c r="G31">
        <v>-0.15</v>
      </c>
      <c r="H31">
        <f t="shared" si="3"/>
        <v>2.61</v>
      </c>
    </row>
    <row r="32" spans="1:8" x14ac:dyDescent="0.35">
      <c r="A32">
        <f t="shared" si="4"/>
        <v>1939</v>
      </c>
      <c r="B32">
        <f t="shared" si="1"/>
        <v>-0.89999999999999947</v>
      </c>
      <c r="C32">
        <f t="shared" si="0"/>
        <v>-0.89999999999999947</v>
      </c>
      <c r="E32">
        <v>1988</v>
      </c>
      <c r="F32">
        <v>-0.15</v>
      </c>
      <c r="G32">
        <v>-0.15</v>
      </c>
      <c r="H32">
        <f t="shared" si="3"/>
        <v>2.61</v>
      </c>
    </row>
    <row r="33" spans="1:8" x14ac:dyDescent="0.35">
      <c r="A33">
        <f t="shared" si="4"/>
        <v>1940</v>
      </c>
      <c r="B33">
        <f t="shared" si="1"/>
        <v>-0.87999999999999945</v>
      </c>
      <c r="C33">
        <f t="shared" si="0"/>
        <v>-0.87999999999999945</v>
      </c>
      <c r="E33">
        <v>1987</v>
      </c>
      <c r="F33">
        <v>-0.15</v>
      </c>
      <c r="G33">
        <v>-0.15</v>
      </c>
      <c r="H33">
        <f t="shared" si="3"/>
        <v>2.61</v>
      </c>
    </row>
    <row r="34" spans="1:8" x14ac:dyDescent="0.35">
      <c r="A34">
        <f t="shared" si="4"/>
        <v>1941</v>
      </c>
      <c r="B34">
        <f t="shared" si="1"/>
        <v>-0.85999999999999943</v>
      </c>
      <c r="C34">
        <f t="shared" si="0"/>
        <v>-0.85999999999999943</v>
      </c>
      <c r="E34">
        <v>1986</v>
      </c>
      <c r="F34">
        <v>-0.15</v>
      </c>
      <c r="G34">
        <v>-0.15</v>
      </c>
      <c r="H34">
        <f t="shared" si="3"/>
        <v>2.61</v>
      </c>
    </row>
    <row r="35" spans="1:8" x14ac:dyDescent="0.35">
      <c r="A35">
        <f t="shared" si="4"/>
        <v>1942</v>
      </c>
      <c r="B35">
        <f t="shared" si="1"/>
        <v>-0.83999999999999941</v>
      </c>
      <c r="C35">
        <f t="shared" si="0"/>
        <v>-0.83999999999999941</v>
      </c>
      <c r="E35">
        <v>1985</v>
      </c>
      <c r="F35">
        <v>-0.15000000000000002</v>
      </c>
      <c r="G35">
        <v>-0.15000000000000002</v>
      </c>
      <c r="H35">
        <f t="shared" si="3"/>
        <v>2.61</v>
      </c>
    </row>
    <row r="36" spans="1:8" x14ac:dyDescent="0.35">
      <c r="A36">
        <f t="shared" si="4"/>
        <v>1943</v>
      </c>
      <c r="B36">
        <f t="shared" si="1"/>
        <v>-0.8199999999999994</v>
      </c>
      <c r="C36">
        <f t="shared" si="0"/>
        <v>-0.8199999999999994</v>
      </c>
      <c r="E36">
        <v>1984</v>
      </c>
      <c r="F36">
        <v>-0.1</v>
      </c>
      <c r="G36">
        <v>-0.1</v>
      </c>
      <c r="H36">
        <f t="shared" si="3"/>
        <v>2.6599999999999997</v>
      </c>
    </row>
    <row r="37" spans="1:8" x14ac:dyDescent="0.35">
      <c r="A37">
        <f t="shared" si="4"/>
        <v>1944</v>
      </c>
      <c r="B37">
        <f t="shared" si="1"/>
        <v>-0.79999999999999938</v>
      </c>
      <c r="C37">
        <f t="shared" si="0"/>
        <v>-0.79999999999999938</v>
      </c>
      <c r="E37">
        <v>1983</v>
      </c>
      <c r="F37">
        <v>-0.05</v>
      </c>
      <c r="G37">
        <v>-0.05</v>
      </c>
      <c r="H37">
        <f t="shared" si="3"/>
        <v>2.71</v>
      </c>
    </row>
    <row r="38" spans="1:8" x14ac:dyDescent="0.35">
      <c r="A38">
        <f t="shared" si="4"/>
        <v>1945</v>
      </c>
      <c r="B38">
        <f t="shared" si="1"/>
        <v>-0.77999999999999936</v>
      </c>
      <c r="C38">
        <f t="shared" si="0"/>
        <v>-0.77999999999999936</v>
      </c>
      <c r="E38">
        <v>1982</v>
      </c>
      <c r="F38">
        <v>0</v>
      </c>
      <c r="G38">
        <v>0</v>
      </c>
      <c r="H38">
        <f t="shared" si="3"/>
        <v>2.76</v>
      </c>
    </row>
    <row r="39" spans="1:8" x14ac:dyDescent="0.35">
      <c r="A39">
        <f t="shared" si="4"/>
        <v>1946</v>
      </c>
      <c r="B39">
        <f t="shared" si="1"/>
        <v>-0.75999999999999934</v>
      </c>
      <c r="C39">
        <f t="shared" ref="C39:C70" si="5">B39</f>
        <v>-0.75999999999999934</v>
      </c>
      <c r="E39">
        <v>1981</v>
      </c>
      <c r="F39">
        <v>0</v>
      </c>
      <c r="G39">
        <v>0</v>
      </c>
      <c r="H39">
        <f t="shared" si="3"/>
        <v>2.76</v>
      </c>
    </row>
    <row r="40" spans="1:8" x14ac:dyDescent="0.35">
      <c r="A40">
        <f t="shared" si="4"/>
        <v>1947</v>
      </c>
      <c r="B40">
        <f t="shared" si="1"/>
        <v>-0.73999999999999932</v>
      </c>
      <c r="C40">
        <f t="shared" si="5"/>
        <v>-0.73999999999999932</v>
      </c>
      <c r="E40">
        <v>1980</v>
      </c>
      <c r="F40">
        <v>0</v>
      </c>
      <c r="G40">
        <v>0</v>
      </c>
      <c r="H40">
        <f t="shared" si="3"/>
        <v>2.76</v>
      </c>
    </row>
    <row r="41" spans="1:8" x14ac:dyDescent="0.35">
      <c r="A41">
        <f t="shared" si="4"/>
        <v>1948</v>
      </c>
      <c r="B41">
        <f t="shared" si="1"/>
        <v>-0.71999999999999931</v>
      </c>
      <c r="C41">
        <f t="shared" si="5"/>
        <v>-0.71999999999999931</v>
      </c>
      <c r="E41">
        <v>1979</v>
      </c>
      <c r="F41">
        <v>0</v>
      </c>
      <c r="G41">
        <v>0</v>
      </c>
      <c r="H41">
        <f t="shared" si="3"/>
        <v>2.76</v>
      </c>
    </row>
    <row r="42" spans="1:8" x14ac:dyDescent="0.35">
      <c r="A42">
        <f t="shared" si="4"/>
        <v>1949</v>
      </c>
      <c r="B42">
        <f t="shared" si="1"/>
        <v>-0.69999999999999929</v>
      </c>
      <c r="C42">
        <f t="shared" si="5"/>
        <v>-0.69999999999999929</v>
      </c>
      <c r="E42">
        <v>1978</v>
      </c>
      <c r="F42">
        <v>0</v>
      </c>
      <c r="G42">
        <v>0</v>
      </c>
      <c r="H42">
        <f t="shared" si="3"/>
        <v>2.76</v>
      </c>
    </row>
    <row r="43" spans="1:8" x14ac:dyDescent="0.35">
      <c r="A43">
        <f t="shared" si="4"/>
        <v>1950</v>
      </c>
      <c r="B43">
        <f t="shared" si="1"/>
        <v>-0.67999999999999927</v>
      </c>
      <c r="C43">
        <f t="shared" si="5"/>
        <v>-0.67999999999999927</v>
      </c>
      <c r="E43">
        <v>1977</v>
      </c>
      <c r="F43">
        <v>0</v>
      </c>
      <c r="G43">
        <v>0</v>
      </c>
      <c r="H43">
        <f t="shared" si="3"/>
        <v>2.76</v>
      </c>
    </row>
    <row r="44" spans="1:8" x14ac:dyDescent="0.35">
      <c r="A44">
        <f t="shared" si="4"/>
        <v>1951</v>
      </c>
      <c r="B44">
        <f t="shared" si="1"/>
        <v>-0.65999999999999925</v>
      </c>
      <c r="C44">
        <f t="shared" si="5"/>
        <v>-0.65999999999999925</v>
      </c>
      <c r="E44">
        <v>1976</v>
      </c>
      <c r="F44">
        <v>0</v>
      </c>
      <c r="G44">
        <v>0</v>
      </c>
      <c r="H44">
        <f t="shared" si="3"/>
        <v>2.76</v>
      </c>
    </row>
    <row r="45" spans="1:8" x14ac:dyDescent="0.35">
      <c r="A45">
        <f t="shared" si="4"/>
        <v>1952</v>
      </c>
      <c r="B45">
        <f t="shared" si="1"/>
        <v>-0.63999999999999924</v>
      </c>
      <c r="C45">
        <f t="shared" si="5"/>
        <v>-0.63999999999999924</v>
      </c>
      <c r="E45">
        <v>1975</v>
      </c>
      <c r="F45">
        <v>0</v>
      </c>
      <c r="G45">
        <v>0</v>
      </c>
      <c r="H45">
        <f t="shared" si="3"/>
        <v>2.76</v>
      </c>
    </row>
    <row r="46" spans="1:8" x14ac:dyDescent="0.35">
      <c r="A46">
        <f t="shared" si="4"/>
        <v>1953</v>
      </c>
      <c r="B46">
        <f t="shared" si="1"/>
        <v>-0.61999999999999922</v>
      </c>
      <c r="C46">
        <f t="shared" si="5"/>
        <v>-0.61999999999999922</v>
      </c>
      <c r="E46">
        <v>1974</v>
      </c>
      <c r="F46">
        <v>0</v>
      </c>
      <c r="G46">
        <v>0</v>
      </c>
      <c r="H46">
        <f t="shared" si="3"/>
        <v>2.76</v>
      </c>
    </row>
    <row r="47" spans="1:8" x14ac:dyDescent="0.35">
      <c r="A47">
        <f t="shared" si="4"/>
        <v>1954</v>
      </c>
      <c r="B47">
        <f t="shared" si="1"/>
        <v>-0.5999999999999992</v>
      </c>
      <c r="C47">
        <f t="shared" si="5"/>
        <v>-0.5999999999999992</v>
      </c>
      <c r="E47">
        <v>1973</v>
      </c>
      <c r="F47">
        <v>0</v>
      </c>
      <c r="G47">
        <v>0</v>
      </c>
      <c r="H47">
        <f t="shared" si="3"/>
        <v>2.76</v>
      </c>
    </row>
    <row r="48" spans="1:8" x14ac:dyDescent="0.35">
      <c r="A48">
        <f t="shared" si="4"/>
        <v>1955</v>
      </c>
      <c r="B48">
        <f t="shared" si="1"/>
        <v>-0.57999999999999918</v>
      </c>
      <c r="C48">
        <f t="shared" si="5"/>
        <v>-0.57999999999999918</v>
      </c>
      <c r="E48">
        <v>1972</v>
      </c>
      <c r="F48">
        <v>0</v>
      </c>
      <c r="G48">
        <v>0</v>
      </c>
      <c r="H48">
        <f t="shared" si="3"/>
        <v>2.76</v>
      </c>
    </row>
    <row r="49" spans="1:8" x14ac:dyDescent="0.35">
      <c r="A49">
        <f t="shared" si="4"/>
        <v>1956</v>
      </c>
      <c r="B49">
        <v>-0.57999999999999996</v>
      </c>
      <c r="C49">
        <f t="shared" si="5"/>
        <v>-0.57999999999999996</v>
      </c>
      <c r="E49">
        <v>1971</v>
      </c>
      <c r="F49">
        <v>0</v>
      </c>
      <c r="G49">
        <v>0</v>
      </c>
      <c r="H49">
        <f t="shared" si="3"/>
        <v>2.76</v>
      </c>
    </row>
    <row r="50" spans="1:8" x14ac:dyDescent="0.35">
      <c r="A50">
        <f t="shared" si="4"/>
        <v>1957</v>
      </c>
      <c r="B50">
        <v>-0.57999999999999996</v>
      </c>
      <c r="C50">
        <f t="shared" si="5"/>
        <v>-0.57999999999999996</v>
      </c>
      <c r="E50">
        <v>1970</v>
      </c>
      <c r="F50">
        <v>0</v>
      </c>
      <c r="G50">
        <v>0</v>
      </c>
      <c r="H50">
        <f t="shared" si="3"/>
        <v>2.76</v>
      </c>
    </row>
    <row r="51" spans="1:8" x14ac:dyDescent="0.35">
      <c r="A51">
        <f t="shared" si="4"/>
        <v>1958</v>
      </c>
      <c r="B51">
        <v>-0.57999999999999996</v>
      </c>
      <c r="C51">
        <f t="shared" si="5"/>
        <v>-0.57999999999999996</v>
      </c>
      <c r="E51">
        <v>1969</v>
      </c>
      <c r="F51">
        <v>0</v>
      </c>
      <c r="G51">
        <v>0</v>
      </c>
      <c r="H51">
        <f t="shared" si="3"/>
        <v>2.76</v>
      </c>
    </row>
    <row r="52" spans="1:8" x14ac:dyDescent="0.35">
      <c r="A52">
        <f t="shared" si="4"/>
        <v>1959</v>
      </c>
      <c r="B52">
        <v>-0.57999999999999996</v>
      </c>
      <c r="C52">
        <f t="shared" si="5"/>
        <v>-0.57999999999999996</v>
      </c>
      <c r="E52">
        <v>1968</v>
      </c>
      <c r="F52">
        <v>0</v>
      </c>
      <c r="G52">
        <v>0</v>
      </c>
      <c r="H52">
        <f t="shared" si="3"/>
        <v>2.76</v>
      </c>
    </row>
    <row r="53" spans="1:8" x14ac:dyDescent="0.35">
      <c r="A53">
        <f t="shared" si="4"/>
        <v>1960</v>
      </c>
      <c r="B53">
        <f>B52</f>
        <v>-0.57999999999999996</v>
      </c>
      <c r="C53">
        <f t="shared" si="5"/>
        <v>-0.57999999999999996</v>
      </c>
      <c r="E53">
        <v>1967</v>
      </c>
      <c r="F53">
        <v>0</v>
      </c>
      <c r="G53">
        <v>0</v>
      </c>
      <c r="H53">
        <f t="shared" si="3"/>
        <v>2.76</v>
      </c>
    </row>
    <row r="54" spans="1:8" x14ac:dyDescent="0.35">
      <c r="A54">
        <f t="shared" si="4"/>
        <v>1961</v>
      </c>
      <c r="B54">
        <f>B53+0.15</f>
        <v>-0.42999999999999994</v>
      </c>
      <c r="C54">
        <f t="shared" si="5"/>
        <v>-0.42999999999999994</v>
      </c>
      <c r="E54">
        <v>1966</v>
      </c>
      <c r="F54">
        <v>0</v>
      </c>
      <c r="G54">
        <v>0</v>
      </c>
      <c r="H54">
        <f t="shared" si="3"/>
        <v>2.76</v>
      </c>
    </row>
    <row r="55" spans="1:8" x14ac:dyDescent="0.35">
      <c r="A55">
        <f t="shared" si="4"/>
        <v>1962</v>
      </c>
      <c r="B55">
        <f>B54+0.15</f>
        <v>-0.27999999999999992</v>
      </c>
      <c r="C55">
        <f t="shared" si="5"/>
        <v>-0.27999999999999992</v>
      </c>
      <c r="E55">
        <v>1965</v>
      </c>
      <c r="F55">
        <v>0</v>
      </c>
      <c r="G55">
        <v>0</v>
      </c>
      <c r="H55">
        <f t="shared" si="3"/>
        <v>2.76</v>
      </c>
    </row>
    <row r="56" spans="1:8" x14ac:dyDescent="0.35">
      <c r="A56">
        <f t="shared" si="4"/>
        <v>1963</v>
      </c>
      <c r="B56">
        <f>B55+0.15</f>
        <v>-0.12999999999999992</v>
      </c>
      <c r="C56">
        <f t="shared" si="5"/>
        <v>-0.12999999999999992</v>
      </c>
      <c r="E56">
        <v>1964</v>
      </c>
      <c r="F56">
        <v>-2.9999999999999916E-2</v>
      </c>
      <c r="G56">
        <v>-2.9999999999999916E-2</v>
      </c>
      <c r="H56">
        <f>2.76+(F56)</f>
        <v>2.73</v>
      </c>
    </row>
    <row r="57" spans="1:8" x14ac:dyDescent="0.35">
      <c r="A57">
        <f t="shared" si="4"/>
        <v>1964</v>
      </c>
      <c r="B57">
        <f>B56+0.1</f>
        <v>-2.9999999999999916E-2</v>
      </c>
      <c r="C57">
        <f t="shared" si="5"/>
        <v>-2.9999999999999916E-2</v>
      </c>
      <c r="E57">
        <v>1963</v>
      </c>
      <c r="F57">
        <f>F56-0.02</f>
        <v>-4.999999999999992E-2</v>
      </c>
      <c r="G57">
        <v>-0.12999999999999992</v>
      </c>
      <c r="H57">
        <f t="shared" ref="H57:H120" si="6">2.76+(F57)</f>
        <v>2.71</v>
      </c>
    </row>
    <row r="58" spans="1:8" x14ac:dyDescent="0.35">
      <c r="A58">
        <f t="shared" si="4"/>
        <v>1965</v>
      </c>
      <c r="B58">
        <v>0</v>
      </c>
      <c r="C58">
        <f t="shared" si="5"/>
        <v>0</v>
      </c>
      <c r="E58">
        <v>1962</v>
      </c>
      <c r="F58">
        <f t="shared" ref="F58:F120" si="7">F57-0.02</f>
        <v>-6.9999999999999923E-2</v>
      </c>
      <c r="G58">
        <v>-0.27999999999999992</v>
      </c>
      <c r="H58">
        <f t="shared" si="6"/>
        <v>2.69</v>
      </c>
    </row>
    <row r="59" spans="1:8" x14ac:dyDescent="0.35">
      <c r="A59">
        <f t="shared" si="4"/>
        <v>1966</v>
      </c>
      <c r="B59">
        <v>0</v>
      </c>
      <c r="C59">
        <f t="shared" si="5"/>
        <v>0</v>
      </c>
      <c r="E59">
        <v>1961</v>
      </c>
      <c r="F59">
        <f t="shared" si="7"/>
        <v>-8.9999999999999927E-2</v>
      </c>
      <c r="G59">
        <v>-0.42999999999999994</v>
      </c>
      <c r="H59">
        <f t="shared" si="6"/>
        <v>2.67</v>
      </c>
    </row>
    <row r="60" spans="1:8" x14ac:dyDescent="0.35">
      <c r="A60">
        <f t="shared" si="4"/>
        <v>1967</v>
      </c>
      <c r="B60">
        <v>0</v>
      </c>
      <c r="C60">
        <f t="shared" si="5"/>
        <v>0</v>
      </c>
      <c r="E60">
        <v>1960</v>
      </c>
      <c r="F60">
        <f t="shared" si="7"/>
        <v>-0.10999999999999993</v>
      </c>
      <c r="G60">
        <v>-0.57999999999999996</v>
      </c>
      <c r="H60">
        <f t="shared" si="6"/>
        <v>2.65</v>
      </c>
    </row>
    <row r="61" spans="1:8" x14ac:dyDescent="0.35">
      <c r="A61">
        <f t="shared" si="4"/>
        <v>1968</v>
      </c>
      <c r="B61">
        <v>0</v>
      </c>
      <c r="C61">
        <f t="shared" si="5"/>
        <v>0</v>
      </c>
      <c r="E61">
        <v>1959</v>
      </c>
      <c r="F61">
        <f t="shared" si="7"/>
        <v>-0.12999999999999992</v>
      </c>
      <c r="G61">
        <v>-0.57999999999999996</v>
      </c>
      <c r="H61">
        <f t="shared" si="6"/>
        <v>2.63</v>
      </c>
    </row>
    <row r="62" spans="1:8" x14ac:dyDescent="0.35">
      <c r="A62">
        <f t="shared" si="4"/>
        <v>1969</v>
      </c>
      <c r="B62">
        <v>0</v>
      </c>
      <c r="C62">
        <f t="shared" si="5"/>
        <v>0</v>
      </c>
      <c r="E62">
        <v>1958</v>
      </c>
      <c r="F62">
        <f t="shared" si="7"/>
        <v>-0.14999999999999991</v>
      </c>
      <c r="G62">
        <v>-0.57999999999999996</v>
      </c>
      <c r="H62">
        <f t="shared" si="6"/>
        <v>2.61</v>
      </c>
    </row>
    <row r="63" spans="1:8" x14ac:dyDescent="0.35">
      <c r="A63">
        <f t="shared" si="4"/>
        <v>1970</v>
      </c>
      <c r="B63">
        <v>0</v>
      </c>
      <c r="C63">
        <f t="shared" si="5"/>
        <v>0</v>
      </c>
      <c r="E63">
        <v>1957</v>
      </c>
      <c r="F63">
        <f t="shared" si="7"/>
        <v>-0.1699999999999999</v>
      </c>
      <c r="G63">
        <v>-0.57999999999999996</v>
      </c>
      <c r="H63">
        <f t="shared" si="6"/>
        <v>2.59</v>
      </c>
    </row>
    <row r="64" spans="1:8" x14ac:dyDescent="0.35">
      <c r="A64">
        <f t="shared" si="4"/>
        <v>1971</v>
      </c>
      <c r="B64">
        <f t="shared" ref="B64:B75" si="8">B63</f>
        <v>0</v>
      </c>
      <c r="C64">
        <f t="shared" si="5"/>
        <v>0</v>
      </c>
      <c r="E64">
        <v>1956</v>
      </c>
      <c r="F64">
        <f t="shared" si="7"/>
        <v>-0.18999999999999989</v>
      </c>
      <c r="G64">
        <v>-0.57999999999999996</v>
      </c>
      <c r="H64">
        <f t="shared" si="6"/>
        <v>2.57</v>
      </c>
    </row>
    <row r="65" spans="1:8" x14ac:dyDescent="0.35">
      <c r="A65">
        <f t="shared" si="4"/>
        <v>1972</v>
      </c>
      <c r="B65">
        <f t="shared" si="8"/>
        <v>0</v>
      </c>
      <c r="C65">
        <f t="shared" si="5"/>
        <v>0</v>
      </c>
      <c r="E65">
        <v>1955</v>
      </c>
      <c r="F65">
        <f t="shared" si="7"/>
        <v>-0.20999999999999988</v>
      </c>
      <c r="G65">
        <v>-0.57999999999999918</v>
      </c>
      <c r="H65">
        <f t="shared" si="6"/>
        <v>2.5499999999999998</v>
      </c>
    </row>
    <row r="66" spans="1:8" x14ac:dyDescent="0.35">
      <c r="A66">
        <f t="shared" si="4"/>
        <v>1973</v>
      </c>
      <c r="B66">
        <f t="shared" si="8"/>
        <v>0</v>
      </c>
      <c r="C66">
        <f t="shared" si="5"/>
        <v>0</v>
      </c>
      <c r="E66">
        <v>1954</v>
      </c>
      <c r="F66">
        <f t="shared" si="7"/>
        <v>-0.22999999999999987</v>
      </c>
      <c r="G66">
        <v>-0.5999999999999992</v>
      </c>
      <c r="H66">
        <f t="shared" si="6"/>
        <v>2.5299999999999998</v>
      </c>
    </row>
    <row r="67" spans="1:8" x14ac:dyDescent="0.35">
      <c r="A67">
        <f t="shared" si="4"/>
        <v>1974</v>
      </c>
      <c r="B67">
        <f t="shared" si="8"/>
        <v>0</v>
      </c>
      <c r="C67">
        <f t="shared" si="5"/>
        <v>0</v>
      </c>
      <c r="E67">
        <v>1953</v>
      </c>
      <c r="F67">
        <f t="shared" si="7"/>
        <v>-0.24999999999999986</v>
      </c>
      <c r="G67">
        <v>-0.61999999999999922</v>
      </c>
      <c r="H67">
        <f t="shared" si="6"/>
        <v>2.5099999999999998</v>
      </c>
    </row>
    <row r="68" spans="1:8" x14ac:dyDescent="0.35">
      <c r="A68">
        <f t="shared" si="4"/>
        <v>1975</v>
      </c>
      <c r="B68">
        <f t="shared" si="8"/>
        <v>0</v>
      </c>
      <c r="C68">
        <f t="shared" si="5"/>
        <v>0</v>
      </c>
      <c r="E68">
        <v>1952</v>
      </c>
      <c r="F68">
        <f t="shared" si="7"/>
        <v>-0.26999999999999985</v>
      </c>
      <c r="G68">
        <v>-0.63999999999999924</v>
      </c>
      <c r="H68">
        <f t="shared" si="6"/>
        <v>2.4899999999999998</v>
      </c>
    </row>
    <row r="69" spans="1:8" x14ac:dyDescent="0.35">
      <c r="A69">
        <f t="shared" si="4"/>
        <v>1976</v>
      </c>
      <c r="B69">
        <f t="shared" si="8"/>
        <v>0</v>
      </c>
      <c r="C69">
        <f t="shared" si="5"/>
        <v>0</v>
      </c>
      <c r="E69">
        <v>1951</v>
      </c>
      <c r="F69">
        <f t="shared" si="7"/>
        <v>-0.28999999999999987</v>
      </c>
      <c r="G69">
        <v>-0.65999999999999925</v>
      </c>
      <c r="H69">
        <f t="shared" si="6"/>
        <v>2.4699999999999998</v>
      </c>
    </row>
    <row r="70" spans="1:8" x14ac:dyDescent="0.35">
      <c r="A70">
        <f t="shared" si="4"/>
        <v>1977</v>
      </c>
      <c r="B70">
        <f t="shared" si="8"/>
        <v>0</v>
      </c>
      <c r="C70">
        <f t="shared" si="5"/>
        <v>0</v>
      </c>
      <c r="E70">
        <v>1950</v>
      </c>
      <c r="F70">
        <f t="shared" si="7"/>
        <v>-0.30999999999999989</v>
      </c>
      <c r="G70">
        <v>-0.67999999999999927</v>
      </c>
      <c r="H70">
        <f t="shared" si="6"/>
        <v>2.4499999999999997</v>
      </c>
    </row>
    <row r="71" spans="1:8" x14ac:dyDescent="0.35">
      <c r="A71">
        <f t="shared" si="4"/>
        <v>1978</v>
      </c>
      <c r="B71">
        <f t="shared" si="8"/>
        <v>0</v>
      </c>
      <c r="C71">
        <f t="shared" ref="C71:C99" si="9">B71</f>
        <v>0</v>
      </c>
      <c r="E71">
        <v>1949</v>
      </c>
      <c r="F71">
        <f t="shared" si="7"/>
        <v>-0.3299999999999999</v>
      </c>
      <c r="G71">
        <v>-0.69999999999999929</v>
      </c>
      <c r="H71">
        <f t="shared" si="6"/>
        <v>2.4299999999999997</v>
      </c>
    </row>
    <row r="72" spans="1:8" x14ac:dyDescent="0.35">
      <c r="A72">
        <f t="shared" si="4"/>
        <v>1979</v>
      </c>
      <c r="B72">
        <f t="shared" si="8"/>
        <v>0</v>
      </c>
      <c r="C72">
        <f t="shared" si="9"/>
        <v>0</v>
      </c>
      <c r="E72">
        <v>1948</v>
      </c>
      <c r="F72">
        <f t="shared" si="7"/>
        <v>-0.34999999999999992</v>
      </c>
      <c r="G72">
        <v>-0.71999999999999931</v>
      </c>
      <c r="H72">
        <f t="shared" si="6"/>
        <v>2.4099999999999997</v>
      </c>
    </row>
    <row r="73" spans="1:8" x14ac:dyDescent="0.35">
      <c r="A73">
        <f t="shared" si="4"/>
        <v>1980</v>
      </c>
      <c r="B73">
        <f t="shared" si="8"/>
        <v>0</v>
      </c>
      <c r="C73">
        <f t="shared" si="9"/>
        <v>0</v>
      </c>
      <c r="E73">
        <v>1947</v>
      </c>
      <c r="F73">
        <f t="shared" si="7"/>
        <v>-0.36999999999999994</v>
      </c>
      <c r="G73">
        <v>-0.73999999999999932</v>
      </c>
      <c r="H73">
        <f t="shared" si="6"/>
        <v>2.3899999999999997</v>
      </c>
    </row>
    <row r="74" spans="1:8" x14ac:dyDescent="0.35">
      <c r="A74">
        <f t="shared" si="4"/>
        <v>1981</v>
      </c>
      <c r="B74">
        <f t="shared" si="8"/>
        <v>0</v>
      </c>
      <c r="C74">
        <f t="shared" si="9"/>
        <v>0</v>
      </c>
      <c r="E74">
        <v>1946</v>
      </c>
      <c r="F74">
        <f t="shared" si="7"/>
        <v>-0.38999999999999996</v>
      </c>
      <c r="G74">
        <v>-0.75999999999999934</v>
      </c>
      <c r="H74">
        <f t="shared" si="6"/>
        <v>2.3699999999999997</v>
      </c>
    </row>
    <row r="75" spans="1:8" x14ac:dyDescent="0.35">
      <c r="A75">
        <f t="shared" si="4"/>
        <v>1982</v>
      </c>
      <c r="B75">
        <f t="shared" si="8"/>
        <v>0</v>
      </c>
      <c r="C75">
        <f t="shared" si="9"/>
        <v>0</v>
      </c>
      <c r="E75">
        <v>1945</v>
      </c>
      <c r="F75">
        <f t="shared" si="7"/>
        <v>-0.41</v>
      </c>
      <c r="G75">
        <v>-0.77999999999999936</v>
      </c>
      <c r="H75">
        <f t="shared" si="6"/>
        <v>2.3499999999999996</v>
      </c>
    </row>
    <row r="76" spans="1:8" x14ac:dyDescent="0.35">
      <c r="A76">
        <f t="shared" si="4"/>
        <v>1983</v>
      </c>
      <c r="B76">
        <f>B75-0.05</f>
        <v>-0.05</v>
      </c>
      <c r="C76">
        <f t="shared" si="9"/>
        <v>-0.05</v>
      </c>
      <c r="E76">
        <v>1944</v>
      </c>
      <c r="F76">
        <f t="shared" si="7"/>
        <v>-0.43</v>
      </c>
      <c r="G76">
        <v>-0.79999999999999938</v>
      </c>
      <c r="H76">
        <f t="shared" si="6"/>
        <v>2.3299999999999996</v>
      </c>
    </row>
    <row r="77" spans="1:8" x14ac:dyDescent="0.35">
      <c r="A77">
        <f t="shared" si="4"/>
        <v>1984</v>
      </c>
      <c r="B77">
        <f>B76-0.05</f>
        <v>-0.1</v>
      </c>
      <c r="C77">
        <f t="shared" si="9"/>
        <v>-0.1</v>
      </c>
      <c r="E77">
        <v>1943</v>
      </c>
      <c r="F77">
        <f t="shared" si="7"/>
        <v>-0.45</v>
      </c>
      <c r="G77">
        <v>-0.8199999999999994</v>
      </c>
      <c r="H77">
        <f t="shared" si="6"/>
        <v>2.3099999999999996</v>
      </c>
    </row>
    <row r="78" spans="1:8" x14ac:dyDescent="0.35">
      <c r="A78">
        <f t="shared" si="4"/>
        <v>1985</v>
      </c>
      <c r="B78">
        <f>B77-0.05</f>
        <v>-0.15000000000000002</v>
      </c>
      <c r="C78">
        <f t="shared" si="9"/>
        <v>-0.15000000000000002</v>
      </c>
      <c r="E78">
        <v>1942</v>
      </c>
      <c r="F78">
        <f t="shared" si="7"/>
        <v>-0.47000000000000003</v>
      </c>
      <c r="G78">
        <v>-0.83999999999999941</v>
      </c>
      <c r="H78">
        <f t="shared" si="6"/>
        <v>2.2899999999999996</v>
      </c>
    </row>
    <row r="79" spans="1:8" x14ac:dyDescent="0.35">
      <c r="A79">
        <f t="shared" si="4"/>
        <v>1986</v>
      </c>
      <c r="B79">
        <v>-0.15</v>
      </c>
      <c r="C79">
        <f t="shared" si="9"/>
        <v>-0.15</v>
      </c>
      <c r="E79">
        <v>1941</v>
      </c>
      <c r="F79">
        <f t="shared" si="7"/>
        <v>-0.49000000000000005</v>
      </c>
      <c r="G79">
        <v>-0.85999999999999943</v>
      </c>
      <c r="H79">
        <f t="shared" si="6"/>
        <v>2.2699999999999996</v>
      </c>
    </row>
    <row r="80" spans="1:8" x14ac:dyDescent="0.35">
      <c r="A80">
        <f t="shared" si="4"/>
        <v>1987</v>
      </c>
      <c r="B80">
        <v>-0.15</v>
      </c>
      <c r="C80">
        <f t="shared" si="9"/>
        <v>-0.15</v>
      </c>
      <c r="E80">
        <v>1940</v>
      </c>
      <c r="F80">
        <f t="shared" si="7"/>
        <v>-0.51</v>
      </c>
      <c r="G80">
        <v>-0.87999999999999945</v>
      </c>
      <c r="H80">
        <f t="shared" si="6"/>
        <v>2.25</v>
      </c>
    </row>
    <row r="81" spans="1:8" x14ac:dyDescent="0.35">
      <c r="A81">
        <f t="shared" si="4"/>
        <v>1988</v>
      </c>
      <c r="B81">
        <v>-0.15</v>
      </c>
      <c r="C81">
        <f t="shared" si="9"/>
        <v>-0.15</v>
      </c>
      <c r="E81">
        <v>1939</v>
      </c>
      <c r="F81">
        <f t="shared" si="7"/>
        <v>-0.53</v>
      </c>
      <c r="G81">
        <v>-0.89999999999999947</v>
      </c>
      <c r="H81">
        <f t="shared" si="6"/>
        <v>2.2299999999999995</v>
      </c>
    </row>
    <row r="82" spans="1:8" x14ac:dyDescent="0.35">
      <c r="A82">
        <f t="shared" si="4"/>
        <v>1989</v>
      </c>
      <c r="B82">
        <v>-0.15</v>
      </c>
      <c r="C82">
        <f t="shared" si="9"/>
        <v>-0.15</v>
      </c>
      <c r="E82">
        <v>1938</v>
      </c>
      <c r="F82">
        <f t="shared" si="7"/>
        <v>-0.55000000000000004</v>
      </c>
      <c r="G82">
        <v>-0.91999999999999948</v>
      </c>
      <c r="H82">
        <f t="shared" si="6"/>
        <v>2.21</v>
      </c>
    </row>
    <row r="83" spans="1:8" x14ac:dyDescent="0.35">
      <c r="A83">
        <f t="shared" si="4"/>
        <v>1990</v>
      </c>
      <c r="B83">
        <v>-0.15</v>
      </c>
      <c r="C83">
        <f t="shared" si="9"/>
        <v>-0.15</v>
      </c>
      <c r="E83">
        <v>1937</v>
      </c>
      <c r="F83">
        <f t="shared" si="7"/>
        <v>-0.57000000000000006</v>
      </c>
      <c r="G83">
        <v>-0.9399999999999995</v>
      </c>
      <c r="H83">
        <f t="shared" si="6"/>
        <v>2.1899999999999995</v>
      </c>
    </row>
    <row r="84" spans="1:8" x14ac:dyDescent="0.35">
      <c r="A84">
        <f t="shared" si="4"/>
        <v>1991</v>
      </c>
      <c r="B84">
        <v>-0.15</v>
      </c>
      <c r="C84">
        <f t="shared" si="9"/>
        <v>-0.15</v>
      </c>
      <c r="E84">
        <v>1936</v>
      </c>
      <c r="F84">
        <f t="shared" si="7"/>
        <v>-0.59000000000000008</v>
      </c>
      <c r="G84">
        <v>-0.95999999999999952</v>
      </c>
      <c r="H84">
        <f t="shared" si="6"/>
        <v>2.17</v>
      </c>
    </row>
    <row r="85" spans="1:8" x14ac:dyDescent="0.35">
      <c r="A85">
        <f t="shared" si="4"/>
        <v>1992</v>
      </c>
      <c r="B85">
        <v>-0.15</v>
      </c>
      <c r="C85">
        <f t="shared" si="9"/>
        <v>-0.15</v>
      </c>
      <c r="E85">
        <v>1935</v>
      </c>
      <c r="F85">
        <f t="shared" si="7"/>
        <v>-0.6100000000000001</v>
      </c>
      <c r="G85">
        <v>-0.97999999999999954</v>
      </c>
      <c r="H85">
        <f t="shared" si="6"/>
        <v>2.1499999999999995</v>
      </c>
    </row>
    <row r="86" spans="1:8" x14ac:dyDescent="0.35">
      <c r="A86">
        <f t="shared" si="4"/>
        <v>1993</v>
      </c>
      <c r="B86">
        <v>-0.15</v>
      </c>
      <c r="C86">
        <f t="shared" si="9"/>
        <v>-0.15</v>
      </c>
      <c r="E86">
        <v>1934</v>
      </c>
      <c r="F86">
        <f t="shared" si="7"/>
        <v>-0.63000000000000012</v>
      </c>
      <c r="G86">
        <v>-0.99999999999999956</v>
      </c>
      <c r="H86">
        <f t="shared" si="6"/>
        <v>2.13</v>
      </c>
    </row>
    <row r="87" spans="1:8" x14ac:dyDescent="0.35">
      <c r="A87">
        <f t="shared" si="4"/>
        <v>1994</v>
      </c>
      <c r="B87">
        <v>-0.15</v>
      </c>
      <c r="C87">
        <f t="shared" si="9"/>
        <v>-0.15</v>
      </c>
      <c r="E87">
        <v>1933</v>
      </c>
      <c r="F87">
        <f t="shared" si="7"/>
        <v>-0.65000000000000013</v>
      </c>
      <c r="G87">
        <v>-1.0199999999999996</v>
      </c>
      <c r="H87">
        <f t="shared" si="6"/>
        <v>2.1099999999999994</v>
      </c>
    </row>
    <row r="88" spans="1:8" x14ac:dyDescent="0.35">
      <c r="A88">
        <f t="shared" si="4"/>
        <v>1995</v>
      </c>
      <c r="B88">
        <v>-0.15</v>
      </c>
      <c r="C88">
        <f t="shared" si="9"/>
        <v>-0.15</v>
      </c>
      <c r="E88">
        <v>1932</v>
      </c>
      <c r="F88">
        <f t="shared" si="7"/>
        <v>-0.67000000000000015</v>
      </c>
      <c r="G88">
        <v>-1.0399999999999996</v>
      </c>
      <c r="H88">
        <f t="shared" si="6"/>
        <v>2.09</v>
      </c>
    </row>
    <row r="89" spans="1:8" x14ac:dyDescent="0.35">
      <c r="A89">
        <f t="shared" ref="A89:A99" si="10">A88+1</f>
        <v>1996</v>
      </c>
      <c r="B89">
        <v>-0.15</v>
      </c>
      <c r="C89">
        <f t="shared" si="9"/>
        <v>-0.15</v>
      </c>
      <c r="E89">
        <v>1931</v>
      </c>
      <c r="F89">
        <f t="shared" si="7"/>
        <v>-0.69000000000000017</v>
      </c>
      <c r="G89">
        <v>-1.0599999999999996</v>
      </c>
      <c r="H89">
        <f t="shared" si="6"/>
        <v>2.0699999999999994</v>
      </c>
    </row>
    <row r="90" spans="1:8" x14ac:dyDescent="0.35">
      <c r="A90">
        <f t="shared" si="10"/>
        <v>1997</v>
      </c>
      <c r="B90">
        <v>-0.15</v>
      </c>
      <c r="C90">
        <f t="shared" si="9"/>
        <v>-0.15</v>
      </c>
      <c r="E90">
        <v>1930</v>
      </c>
      <c r="F90">
        <f t="shared" si="7"/>
        <v>-0.71000000000000019</v>
      </c>
      <c r="G90">
        <v>-1.0799999999999996</v>
      </c>
      <c r="H90">
        <f t="shared" si="6"/>
        <v>2.0499999999999998</v>
      </c>
    </row>
    <row r="91" spans="1:8" x14ac:dyDescent="0.35">
      <c r="A91">
        <f t="shared" si="10"/>
        <v>1998</v>
      </c>
      <c r="B91">
        <v>-0.15</v>
      </c>
      <c r="C91">
        <f t="shared" si="9"/>
        <v>-0.15</v>
      </c>
      <c r="E91">
        <v>1929</v>
      </c>
      <c r="F91">
        <f t="shared" si="7"/>
        <v>-0.7300000000000002</v>
      </c>
      <c r="G91">
        <v>-1.0999999999999996</v>
      </c>
      <c r="H91">
        <f t="shared" si="6"/>
        <v>2.0299999999999994</v>
      </c>
    </row>
    <row r="92" spans="1:8" x14ac:dyDescent="0.35">
      <c r="A92">
        <f t="shared" si="10"/>
        <v>1999</v>
      </c>
      <c r="B92">
        <v>-0.15</v>
      </c>
      <c r="C92">
        <f t="shared" si="9"/>
        <v>-0.15</v>
      </c>
      <c r="E92">
        <v>1928</v>
      </c>
      <c r="F92">
        <f t="shared" si="7"/>
        <v>-0.75000000000000022</v>
      </c>
      <c r="G92">
        <v>-1.1199999999999997</v>
      </c>
      <c r="H92">
        <f t="shared" si="6"/>
        <v>2.0099999999999998</v>
      </c>
    </row>
    <row r="93" spans="1:8" x14ac:dyDescent="0.35">
      <c r="A93">
        <f t="shared" si="10"/>
        <v>2000</v>
      </c>
      <c r="B93">
        <v>-0.15</v>
      </c>
      <c r="C93">
        <f t="shared" si="9"/>
        <v>-0.15</v>
      </c>
      <c r="E93">
        <v>1927</v>
      </c>
      <c r="F93">
        <f t="shared" si="7"/>
        <v>-0.77000000000000024</v>
      </c>
      <c r="G93">
        <v>-1.1399999999999997</v>
      </c>
      <c r="H93">
        <f t="shared" si="6"/>
        <v>1.9899999999999995</v>
      </c>
    </row>
    <row r="94" spans="1:8" x14ac:dyDescent="0.35">
      <c r="A94">
        <f t="shared" si="10"/>
        <v>2001</v>
      </c>
      <c r="B94">
        <v>-0.15</v>
      </c>
      <c r="C94">
        <f t="shared" si="9"/>
        <v>-0.15</v>
      </c>
      <c r="E94">
        <v>1926</v>
      </c>
      <c r="F94">
        <f t="shared" si="7"/>
        <v>-0.79000000000000026</v>
      </c>
      <c r="G94">
        <v>-1.1599999999999997</v>
      </c>
      <c r="H94">
        <f t="shared" si="6"/>
        <v>1.9699999999999995</v>
      </c>
    </row>
    <row r="95" spans="1:8" x14ac:dyDescent="0.35">
      <c r="A95">
        <f t="shared" si="10"/>
        <v>2002</v>
      </c>
      <c r="B95">
        <v>-0.15</v>
      </c>
      <c r="C95">
        <f t="shared" si="9"/>
        <v>-0.15</v>
      </c>
      <c r="E95">
        <v>1925</v>
      </c>
      <c r="F95">
        <f t="shared" si="7"/>
        <v>-0.81000000000000028</v>
      </c>
      <c r="G95">
        <v>-1.1799999999999997</v>
      </c>
      <c r="H95">
        <f t="shared" si="6"/>
        <v>1.9499999999999995</v>
      </c>
    </row>
    <row r="96" spans="1:8" x14ac:dyDescent="0.35">
      <c r="A96">
        <f t="shared" si="10"/>
        <v>2003</v>
      </c>
      <c r="B96">
        <v>-0.15</v>
      </c>
      <c r="C96">
        <f t="shared" si="9"/>
        <v>-0.15</v>
      </c>
      <c r="E96">
        <v>1924</v>
      </c>
      <c r="F96">
        <f t="shared" si="7"/>
        <v>-0.83000000000000029</v>
      </c>
      <c r="G96">
        <v>-1.1999999999999997</v>
      </c>
      <c r="H96">
        <f t="shared" si="6"/>
        <v>1.9299999999999995</v>
      </c>
    </row>
    <row r="97" spans="1:8" x14ac:dyDescent="0.35">
      <c r="A97">
        <f t="shared" si="10"/>
        <v>2004</v>
      </c>
      <c r="B97">
        <v>-0.15</v>
      </c>
      <c r="C97">
        <f t="shared" si="9"/>
        <v>-0.15</v>
      </c>
      <c r="E97">
        <v>1923</v>
      </c>
      <c r="F97">
        <f t="shared" si="7"/>
        <v>-0.85000000000000031</v>
      </c>
      <c r="G97">
        <v>-1.2199999999999998</v>
      </c>
      <c r="H97">
        <f t="shared" si="6"/>
        <v>1.9099999999999995</v>
      </c>
    </row>
    <row r="98" spans="1:8" x14ac:dyDescent="0.35">
      <c r="A98">
        <f t="shared" si="10"/>
        <v>2005</v>
      </c>
      <c r="B98">
        <v>-0.15</v>
      </c>
      <c r="C98">
        <f t="shared" si="9"/>
        <v>-0.15</v>
      </c>
      <c r="E98">
        <v>1922</v>
      </c>
      <c r="F98">
        <f t="shared" si="7"/>
        <v>-0.87000000000000033</v>
      </c>
      <c r="G98">
        <v>-1.2399999999999998</v>
      </c>
      <c r="H98">
        <f t="shared" si="6"/>
        <v>1.8899999999999995</v>
      </c>
    </row>
    <row r="99" spans="1:8" x14ac:dyDescent="0.35">
      <c r="A99">
        <f t="shared" si="10"/>
        <v>2006</v>
      </c>
      <c r="B99">
        <v>-0.15</v>
      </c>
      <c r="C99">
        <f t="shared" si="9"/>
        <v>-0.15</v>
      </c>
      <c r="E99">
        <v>1921</v>
      </c>
      <c r="F99">
        <f t="shared" si="7"/>
        <v>-0.89000000000000035</v>
      </c>
      <c r="G99">
        <v>-1.2599999999999998</v>
      </c>
      <c r="H99">
        <f t="shared" si="6"/>
        <v>1.8699999999999994</v>
      </c>
    </row>
    <row r="100" spans="1:8" x14ac:dyDescent="0.35">
      <c r="A100">
        <v>2007</v>
      </c>
      <c r="B100">
        <v>2.76</v>
      </c>
      <c r="C100">
        <v>-2.6</v>
      </c>
      <c r="E100">
        <v>1920</v>
      </c>
      <c r="F100">
        <f t="shared" si="7"/>
        <v>-0.91000000000000036</v>
      </c>
      <c r="G100">
        <v>-1.2799999999999998</v>
      </c>
      <c r="H100">
        <f t="shared" si="6"/>
        <v>1.8499999999999994</v>
      </c>
    </row>
    <row r="101" spans="1:8" x14ac:dyDescent="0.35">
      <c r="A101">
        <f t="shared" ref="A101:A118" si="11">A100+1</f>
        <v>2008</v>
      </c>
      <c r="B101">
        <v>2.76</v>
      </c>
      <c r="C101">
        <v>-2.6</v>
      </c>
      <c r="E101">
        <v>1919</v>
      </c>
      <c r="F101">
        <f t="shared" si="7"/>
        <v>-0.93000000000000038</v>
      </c>
      <c r="G101">
        <v>-1.2999999999999998</v>
      </c>
      <c r="H101">
        <f t="shared" si="6"/>
        <v>1.8299999999999994</v>
      </c>
    </row>
    <row r="102" spans="1:8" x14ac:dyDescent="0.35">
      <c r="A102">
        <f t="shared" si="11"/>
        <v>2009</v>
      </c>
      <c r="B102">
        <v>2.76</v>
      </c>
      <c r="C102">
        <v>-2.6</v>
      </c>
      <c r="E102">
        <v>1918</v>
      </c>
      <c r="F102">
        <f t="shared" si="7"/>
        <v>-0.9500000000000004</v>
      </c>
      <c r="G102">
        <v>-1.3199999999999998</v>
      </c>
      <c r="H102">
        <f t="shared" si="6"/>
        <v>1.8099999999999994</v>
      </c>
    </row>
    <row r="103" spans="1:8" x14ac:dyDescent="0.35">
      <c r="A103">
        <f t="shared" si="11"/>
        <v>2010</v>
      </c>
      <c r="B103">
        <v>2.76</v>
      </c>
      <c r="C103">
        <v>-2.6</v>
      </c>
      <c r="E103">
        <v>1917</v>
      </c>
      <c r="F103">
        <f t="shared" si="7"/>
        <v>-0.97000000000000042</v>
      </c>
      <c r="G103">
        <v>-1.3399999999999999</v>
      </c>
      <c r="H103">
        <f t="shared" si="6"/>
        <v>1.7899999999999994</v>
      </c>
    </row>
    <row r="104" spans="1:8" x14ac:dyDescent="0.35">
      <c r="A104">
        <f t="shared" si="11"/>
        <v>2011</v>
      </c>
      <c r="B104">
        <v>2.76</v>
      </c>
      <c r="C104">
        <v>-2.6</v>
      </c>
      <c r="E104">
        <v>1916</v>
      </c>
      <c r="F104">
        <f t="shared" si="7"/>
        <v>-0.99000000000000044</v>
      </c>
      <c r="G104">
        <v>-1.3599999999999999</v>
      </c>
      <c r="H104">
        <f t="shared" si="6"/>
        <v>1.7699999999999994</v>
      </c>
    </row>
    <row r="105" spans="1:8" x14ac:dyDescent="0.35">
      <c r="A105">
        <f t="shared" si="11"/>
        <v>2012</v>
      </c>
      <c r="B105">
        <v>2.76</v>
      </c>
      <c r="C105">
        <v>-2.6</v>
      </c>
      <c r="E105">
        <v>1915</v>
      </c>
      <c r="F105">
        <f t="shared" si="7"/>
        <v>-1.0100000000000005</v>
      </c>
      <c r="G105">
        <v>-1.38</v>
      </c>
      <c r="H105">
        <f t="shared" si="6"/>
        <v>1.7499999999999993</v>
      </c>
    </row>
    <row r="106" spans="1:8" x14ac:dyDescent="0.35">
      <c r="A106">
        <f t="shared" si="11"/>
        <v>2013</v>
      </c>
      <c r="B106">
        <v>2.76</v>
      </c>
      <c r="C106">
        <v>-2.6</v>
      </c>
      <c r="E106">
        <v>1914</v>
      </c>
      <c r="F106">
        <f t="shared" si="7"/>
        <v>-1.0300000000000005</v>
      </c>
      <c r="G106">
        <v>-1.4</v>
      </c>
      <c r="H106">
        <f t="shared" si="6"/>
        <v>1.7299999999999993</v>
      </c>
    </row>
    <row r="107" spans="1:8" x14ac:dyDescent="0.35">
      <c r="A107">
        <f t="shared" si="11"/>
        <v>2014</v>
      </c>
      <c r="E107">
        <f>E106-1</f>
        <v>1913</v>
      </c>
      <c r="F107">
        <f t="shared" si="7"/>
        <v>-1.0500000000000005</v>
      </c>
      <c r="H107">
        <f t="shared" si="6"/>
        <v>1.7099999999999993</v>
      </c>
    </row>
    <row r="108" spans="1:8" x14ac:dyDescent="0.35">
      <c r="A108">
        <f t="shared" si="11"/>
        <v>2015</v>
      </c>
      <c r="E108">
        <f t="shared" ref="E108:E120" si="12">E107-1</f>
        <v>1912</v>
      </c>
      <c r="F108">
        <f t="shared" si="7"/>
        <v>-1.0700000000000005</v>
      </c>
      <c r="H108">
        <f t="shared" si="6"/>
        <v>1.6899999999999993</v>
      </c>
    </row>
    <row r="109" spans="1:8" x14ac:dyDescent="0.35">
      <c r="A109">
        <f t="shared" si="11"/>
        <v>2016</v>
      </c>
      <c r="E109">
        <f t="shared" si="12"/>
        <v>1911</v>
      </c>
      <c r="F109">
        <f t="shared" si="7"/>
        <v>-1.0900000000000005</v>
      </c>
      <c r="H109">
        <f t="shared" si="6"/>
        <v>1.6699999999999993</v>
      </c>
    </row>
    <row r="110" spans="1:8" x14ac:dyDescent="0.35">
      <c r="A110">
        <f t="shared" si="11"/>
        <v>2017</v>
      </c>
      <c r="E110">
        <f t="shared" si="12"/>
        <v>1910</v>
      </c>
      <c r="F110">
        <f t="shared" si="7"/>
        <v>-1.1100000000000005</v>
      </c>
      <c r="H110">
        <f t="shared" si="6"/>
        <v>1.6499999999999992</v>
      </c>
    </row>
    <row r="111" spans="1:8" x14ac:dyDescent="0.35">
      <c r="A111">
        <f t="shared" si="11"/>
        <v>2018</v>
      </c>
      <c r="E111">
        <f t="shared" si="12"/>
        <v>1909</v>
      </c>
      <c r="F111">
        <f t="shared" si="7"/>
        <v>-1.1300000000000006</v>
      </c>
      <c r="H111">
        <f t="shared" si="6"/>
        <v>1.6299999999999992</v>
      </c>
    </row>
    <row r="112" spans="1:8" x14ac:dyDescent="0.35">
      <c r="A112">
        <f t="shared" si="11"/>
        <v>2019</v>
      </c>
      <c r="E112">
        <f t="shared" si="12"/>
        <v>1908</v>
      </c>
      <c r="F112">
        <f t="shared" si="7"/>
        <v>-1.1500000000000006</v>
      </c>
      <c r="H112">
        <f t="shared" si="6"/>
        <v>1.6099999999999992</v>
      </c>
    </row>
    <row r="113" spans="1:8" x14ac:dyDescent="0.35">
      <c r="A113">
        <f t="shared" si="11"/>
        <v>2020</v>
      </c>
      <c r="E113">
        <f t="shared" si="12"/>
        <v>1907</v>
      </c>
      <c r="F113">
        <f t="shared" si="7"/>
        <v>-1.1700000000000006</v>
      </c>
      <c r="H113">
        <f t="shared" si="6"/>
        <v>1.5899999999999992</v>
      </c>
    </row>
    <row r="114" spans="1:8" x14ac:dyDescent="0.35">
      <c r="A114">
        <f t="shared" si="11"/>
        <v>2021</v>
      </c>
      <c r="E114">
        <f t="shared" si="12"/>
        <v>1906</v>
      </c>
      <c r="F114">
        <f t="shared" si="7"/>
        <v>-1.1900000000000006</v>
      </c>
      <c r="H114">
        <f t="shared" si="6"/>
        <v>1.5699999999999992</v>
      </c>
    </row>
    <row r="115" spans="1:8" x14ac:dyDescent="0.35">
      <c r="A115">
        <f t="shared" si="11"/>
        <v>2022</v>
      </c>
      <c r="E115">
        <f t="shared" si="12"/>
        <v>1905</v>
      </c>
      <c r="F115">
        <f t="shared" si="7"/>
        <v>-1.2100000000000006</v>
      </c>
      <c r="H115">
        <f t="shared" si="6"/>
        <v>1.5499999999999992</v>
      </c>
    </row>
    <row r="116" spans="1:8" x14ac:dyDescent="0.35">
      <c r="A116">
        <f t="shared" si="11"/>
        <v>2023</v>
      </c>
      <c r="E116">
        <f t="shared" si="12"/>
        <v>1904</v>
      </c>
      <c r="F116">
        <f t="shared" si="7"/>
        <v>-1.2300000000000006</v>
      </c>
      <c r="H116">
        <f t="shared" si="6"/>
        <v>1.5299999999999991</v>
      </c>
    </row>
    <row r="117" spans="1:8" x14ac:dyDescent="0.35">
      <c r="A117">
        <f t="shared" si="11"/>
        <v>2024</v>
      </c>
      <c r="E117">
        <f t="shared" si="12"/>
        <v>1903</v>
      </c>
      <c r="F117">
        <f t="shared" si="7"/>
        <v>-1.2500000000000007</v>
      </c>
      <c r="H117">
        <f t="shared" si="6"/>
        <v>1.5099999999999991</v>
      </c>
    </row>
    <row r="118" spans="1:8" x14ac:dyDescent="0.35">
      <c r="A118">
        <f t="shared" si="11"/>
        <v>2025</v>
      </c>
      <c r="E118">
        <f t="shared" si="12"/>
        <v>1902</v>
      </c>
      <c r="F118">
        <f t="shared" si="7"/>
        <v>-1.2700000000000007</v>
      </c>
      <c r="H118">
        <f t="shared" si="6"/>
        <v>1.4899999999999991</v>
      </c>
    </row>
    <row r="119" spans="1:8" x14ac:dyDescent="0.35">
      <c r="E119">
        <f t="shared" si="12"/>
        <v>1901</v>
      </c>
      <c r="F119">
        <f t="shared" si="7"/>
        <v>-1.2900000000000007</v>
      </c>
      <c r="H119">
        <f t="shared" si="6"/>
        <v>1.4699999999999991</v>
      </c>
    </row>
    <row r="120" spans="1:8" x14ac:dyDescent="0.35">
      <c r="E120">
        <f t="shared" si="12"/>
        <v>1900</v>
      </c>
      <c r="F120">
        <f t="shared" si="7"/>
        <v>-1.3100000000000007</v>
      </c>
      <c r="H120">
        <f t="shared" si="6"/>
        <v>1.4499999999999991</v>
      </c>
    </row>
  </sheetData>
  <sortState xmlns:xlrd2="http://schemas.microsoft.com/office/spreadsheetml/2017/richdata2" ref="E7:G106">
    <sortCondition descending="1" ref="E7:E106"/>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2"/>
  <sheetViews>
    <sheetView workbookViewId="0">
      <selection activeCell="O28" sqref="O28"/>
    </sheetView>
  </sheetViews>
  <sheetFormatPr defaultRowHeight="14.5" x14ac:dyDescent="0.35"/>
  <sheetData>
    <row r="1" spans="1:6" x14ac:dyDescent="0.35">
      <c r="A1" t="s">
        <v>129</v>
      </c>
      <c r="C1" t="s">
        <v>213</v>
      </c>
      <c r="D1" t="s">
        <v>214</v>
      </c>
      <c r="F1" t="s">
        <v>236</v>
      </c>
    </row>
    <row r="2" spans="1:6" x14ac:dyDescent="0.35">
      <c r="A2">
        <v>2015</v>
      </c>
      <c r="C2">
        <v>2.4</v>
      </c>
      <c r="D2">
        <v>-1</v>
      </c>
      <c r="E2">
        <v>0</v>
      </c>
    </row>
    <row r="3" spans="1:6" x14ac:dyDescent="0.35">
      <c r="A3">
        <v>2014</v>
      </c>
      <c r="C3">
        <v>2.42</v>
      </c>
      <c r="D3">
        <v>-1</v>
      </c>
      <c r="E3">
        <v>0</v>
      </c>
    </row>
    <row r="4" spans="1:6" x14ac:dyDescent="0.35">
      <c r="A4">
        <v>2013</v>
      </c>
      <c r="C4">
        <v>2.44</v>
      </c>
      <c r="D4">
        <v>-1</v>
      </c>
      <c r="E4">
        <v>0</v>
      </c>
    </row>
    <row r="5" spans="1:6" x14ac:dyDescent="0.35">
      <c r="A5">
        <v>2012</v>
      </c>
      <c r="C5">
        <v>2.46</v>
      </c>
      <c r="D5">
        <v>-1</v>
      </c>
      <c r="E5">
        <v>0</v>
      </c>
    </row>
    <row r="6" spans="1:6" x14ac:dyDescent="0.35">
      <c r="A6">
        <v>2011</v>
      </c>
      <c r="C6">
        <v>2.48</v>
      </c>
      <c r="D6">
        <v>-1</v>
      </c>
      <c r="E6">
        <v>0</v>
      </c>
    </row>
    <row r="7" spans="1:6" x14ac:dyDescent="0.35">
      <c r="A7">
        <v>2010</v>
      </c>
      <c r="C7">
        <v>2.5</v>
      </c>
      <c r="D7">
        <v>-1</v>
      </c>
      <c r="E7">
        <v>0</v>
      </c>
    </row>
    <row r="8" spans="1:6" x14ac:dyDescent="0.35">
      <c r="A8">
        <v>2009</v>
      </c>
      <c r="C8">
        <v>2.52</v>
      </c>
      <c r="D8">
        <v>-1</v>
      </c>
      <c r="E8">
        <v>0</v>
      </c>
    </row>
    <row r="9" spans="1:6" x14ac:dyDescent="0.35">
      <c r="A9">
        <v>2008</v>
      </c>
      <c r="C9">
        <v>2.54</v>
      </c>
      <c r="D9">
        <v>-1</v>
      </c>
      <c r="E9">
        <v>0</v>
      </c>
    </row>
    <row r="10" spans="1:6" x14ac:dyDescent="0.35">
      <c r="A10">
        <v>2007</v>
      </c>
      <c r="C10">
        <v>2.56</v>
      </c>
      <c r="D10">
        <v>-1</v>
      </c>
      <c r="E10">
        <v>0</v>
      </c>
    </row>
    <row r="11" spans="1:6" x14ac:dyDescent="0.35">
      <c r="A11">
        <v>2006</v>
      </c>
      <c r="C11">
        <v>-6.0000000000002968E-3</v>
      </c>
      <c r="D11">
        <v>6.0000000000002968E-3</v>
      </c>
      <c r="E11">
        <v>1</v>
      </c>
    </row>
    <row r="12" spans="1:6" x14ac:dyDescent="0.35">
      <c r="A12">
        <v>2005</v>
      </c>
      <c r="C12">
        <v>4.9999999999997026E-3</v>
      </c>
      <c r="D12">
        <v>-4.9999999999997026E-3</v>
      </c>
      <c r="E12">
        <f>E11-0.011</f>
        <v>0.98899999999999999</v>
      </c>
    </row>
    <row r="13" spans="1:6" x14ac:dyDescent="0.35">
      <c r="A13">
        <v>2004</v>
      </c>
      <c r="C13">
        <v>1.5999999999999702E-2</v>
      </c>
      <c r="D13">
        <v>-1.5999999999999702E-2</v>
      </c>
      <c r="E13">
        <f t="shared" ref="E13:E76" si="0">E12-0.011</f>
        <v>0.97799999999999998</v>
      </c>
    </row>
    <row r="14" spans="1:6" x14ac:dyDescent="0.35">
      <c r="A14">
        <v>2003</v>
      </c>
      <c r="C14">
        <v>2.6999999999999701E-2</v>
      </c>
      <c r="D14">
        <v>-2.6999999999999701E-2</v>
      </c>
      <c r="E14">
        <f t="shared" si="0"/>
        <v>0.96699999999999997</v>
      </c>
    </row>
    <row r="15" spans="1:6" x14ac:dyDescent="0.35">
      <c r="A15">
        <v>2002</v>
      </c>
      <c r="C15">
        <v>3.7999999999999701E-2</v>
      </c>
      <c r="D15">
        <v>-3.7999999999999701E-2</v>
      </c>
      <c r="E15">
        <f t="shared" si="0"/>
        <v>0.95599999999999996</v>
      </c>
    </row>
    <row r="16" spans="1:6" x14ac:dyDescent="0.35">
      <c r="A16">
        <v>2001</v>
      </c>
      <c r="C16">
        <v>4.8999999999999697E-2</v>
      </c>
      <c r="D16">
        <v>-4.8999999999999697E-2</v>
      </c>
      <c r="E16">
        <f t="shared" si="0"/>
        <v>0.94499999999999995</v>
      </c>
    </row>
    <row r="17" spans="1:5" x14ac:dyDescent="0.35">
      <c r="A17">
        <v>2000</v>
      </c>
      <c r="C17">
        <v>5.9999999999999692E-2</v>
      </c>
      <c r="D17">
        <v>-5.9999999999999692E-2</v>
      </c>
      <c r="E17">
        <f t="shared" si="0"/>
        <v>0.93399999999999994</v>
      </c>
    </row>
    <row r="18" spans="1:5" x14ac:dyDescent="0.35">
      <c r="A18">
        <v>1999</v>
      </c>
      <c r="C18">
        <v>7.0999999999999688E-2</v>
      </c>
      <c r="D18">
        <v>-7.0999999999999688E-2</v>
      </c>
      <c r="E18">
        <f t="shared" si="0"/>
        <v>0.92299999999999993</v>
      </c>
    </row>
    <row r="19" spans="1:5" x14ac:dyDescent="0.35">
      <c r="A19">
        <v>1998</v>
      </c>
      <c r="C19">
        <v>8.1999999999999684E-2</v>
      </c>
      <c r="D19">
        <v>-8.1999999999999684E-2</v>
      </c>
      <c r="E19">
        <f t="shared" si="0"/>
        <v>0.91199999999999992</v>
      </c>
    </row>
    <row r="20" spans="1:5" x14ac:dyDescent="0.35">
      <c r="A20">
        <v>1997</v>
      </c>
      <c r="C20">
        <v>9.299999999999968E-2</v>
      </c>
      <c r="D20">
        <v>-9.299999999999968E-2</v>
      </c>
      <c r="E20">
        <f t="shared" si="0"/>
        <v>0.90099999999999991</v>
      </c>
    </row>
    <row r="21" spans="1:5" x14ac:dyDescent="0.35">
      <c r="A21">
        <v>1996</v>
      </c>
      <c r="C21">
        <v>0.10399999999999968</v>
      </c>
      <c r="D21">
        <v>-0.10399999999999968</v>
      </c>
      <c r="E21">
        <f t="shared" si="0"/>
        <v>0.8899999999999999</v>
      </c>
    </row>
    <row r="22" spans="1:5" x14ac:dyDescent="0.35">
      <c r="A22">
        <v>1995</v>
      </c>
      <c r="C22">
        <v>0.11499999999999967</v>
      </c>
      <c r="D22">
        <v>-0.11499999999999967</v>
      </c>
      <c r="E22">
        <f t="shared" si="0"/>
        <v>0.87899999999999989</v>
      </c>
    </row>
    <row r="23" spans="1:5" x14ac:dyDescent="0.35">
      <c r="A23">
        <v>1994</v>
      </c>
      <c r="C23">
        <v>0.12599999999999967</v>
      </c>
      <c r="D23">
        <v>-0.12599999999999967</v>
      </c>
      <c r="E23">
        <f t="shared" si="0"/>
        <v>0.86799999999999988</v>
      </c>
    </row>
    <row r="24" spans="1:5" x14ac:dyDescent="0.35">
      <c r="A24">
        <v>1993</v>
      </c>
      <c r="C24">
        <v>0.13699999999999968</v>
      </c>
      <c r="D24">
        <v>-0.13699999999999968</v>
      </c>
      <c r="E24">
        <f t="shared" si="0"/>
        <v>0.85699999999999987</v>
      </c>
    </row>
    <row r="25" spans="1:5" x14ac:dyDescent="0.35">
      <c r="A25">
        <v>1992</v>
      </c>
      <c r="C25">
        <v>0.14799999999999969</v>
      </c>
      <c r="D25">
        <v>-0.14799999999999969</v>
      </c>
      <c r="E25">
        <f t="shared" si="0"/>
        <v>0.84599999999999986</v>
      </c>
    </row>
    <row r="26" spans="1:5" x14ac:dyDescent="0.35">
      <c r="A26">
        <v>1991</v>
      </c>
      <c r="C26">
        <v>0.1589999999999997</v>
      </c>
      <c r="D26">
        <v>-0.1589999999999997</v>
      </c>
      <c r="E26">
        <f t="shared" si="0"/>
        <v>0.83499999999999985</v>
      </c>
    </row>
    <row r="27" spans="1:5" x14ac:dyDescent="0.35">
      <c r="A27">
        <v>1990</v>
      </c>
      <c r="C27">
        <v>0.16999999999999971</v>
      </c>
      <c r="D27">
        <v>-0.16999999999999971</v>
      </c>
      <c r="E27">
        <f t="shared" si="0"/>
        <v>0.82399999999999984</v>
      </c>
    </row>
    <row r="28" spans="1:5" x14ac:dyDescent="0.35">
      <c r="A28">
        <v>1989</v>
      </c>
      <c r="C28">
        <v>0.18099999999999972</v>
      </c>
      <c r="D28">
        <v>-0.18099999999999972</v>
      </c>
      <c r="E28">
        <f t="shared" si="0"/>
        <v>0.81299999999999983</v>
      </c>
    </row>
    <row r="29" spans="1:5" x14ac:dyDescent="0.35">
      <c r="A29">
        <v>1988</v>
      </c>
      <c r="C29">
        <v>0.19199999999999973</v>
      </c>
      <c r="D29">
        <v>-0.19199999999999973</v>
      </c>
      <c r="E29">
        <f t="shared" si="0"/>
        <v>0.80199999999999982</v>
      </c>
    </row>
    <row r="30" spans="1:5" x14ac:dyDescent="0.35">
      <c r="A30">
        <v>1987</v>
      </c>
      <c r="C30">
        <v>0.20299999999999974</v>
      </c>
      <c r="D30">
        <v>-0.20299999999999974</v>
      </c>
      <c r="E30">
        <f t="shared" si="0"/>
        <v>0.79099999999999981</v>
      </c>
    </row>
    <row r="31" spans="1:5" x14ac:dyDescent="0.35">
      <c r="A31">
        <v>1986</v>
      </c>
      <c r="C31">
        <v>0.21399999999999975</v>
      </c>
      <c r="D31">
        <v>-0.21399999999999975</v>
      </c>
      <c r="E31">
        <f t="shared" si="0"/>
        <v>0.7799999999999998</v>
      </c>
    </row>
    <row r="32" spans="1:5" x14ac:dyDescent="0.35">
      <c r="A32">
        <v>1985</v>
      </c>
      <c r="C32">
        <v>0.22499999999999976</v>
      </c>
      <c r="D32">
        <v>-0.22499999999999976</v>
      </c>
      <c r="E32">
        <f t="shared" si="0"/>
        <v>0.76899999999999979</v>
      </c>
    </row>
    <row r="33" spans="1:5" x14ac:dyDescent="0.35">
      <c r="A33">
        <v>1984</v>
      </c>
      <c r="C33">
        <v>0.23599999999999977</v>
      </c>
      <c r="D33">
        <v>-0.23599999999999977</v>
      </c>
      <c r="E33">
        <f t="shared" si="0"/>
        <v>0.75799999999999979</v>
      </c>
    </row>
    <row r="34" spans="1:5" x14ac:dyDescent="0.35">
      <c r="A34">
        <v>1983</v>
      </c>
      <c r="C34">
        <v>0.24699999999999978</v>
      </c>
      <c r="D34">
        <v>-0.24699999999999978</v>
      </c>
      <c r="E34">
        <f t="shared" si="0"/>
        <v>0.74699999999999978</v>
      </c>
    </row>
    <row r="35" spans="1:5" x14ac:dyDescent="0.35">
      <c r="A35">
        <v>1982</v>
      </c>
      <c r="C35">
        <v>0.25799999999999979</v>
      </c>
      <c r="D35">
        <v>-0.25799999999999979</v>
      </c>
      <c r="E35">
        <f t="shared" si="0"/>
        <v>0.73599999999999977</v>
      </c>
    </row>
    <row r="36" spans="1:5" x14ac:dyDescent="0.35">
      <c r="A36">
        <v>1981</v>
      </c>
      <c r="C36">
        <v>0.26899999999999979</v>
      </c>
      <c r="D36">
        <v>-0.26899999999999979</v>
      </c>
      <c r="E36">
        <f t="shared" si="0"/>
        <v>0.72499999999999976</v>
      </c>
    </row>
    <row r="37" spans="1:5" x14ac:dyDescent="0.35">
      <c r="A37">
        <v>1980</v>
      </c>
      <c r="C37">
        <v>0.2799999999999998</v>
      </c>
      <c r="D37">
        <v>-0.2799999999999998</v>
      </c>
      <c r="E37">
        <f t="shared" si="0"/>
        <v>0.71399999999999975</v>
      </c>
    </row>
    <row r="38" spans="1:5" x14ac:dyDescent="0.35">
      <c r="A38">
        <v>1979</v>
      </c>
      <c r="C38">
        <v>0.29099999999999981</v>
      </c>
      <c r="D38">
        <v>-0.29099999999999981</v>
      </c>
      <c r="E38">
        <f t="shared" si="0"/>
        <v>0.70299999999999974</v>
      </c>
    </row>
    <row r="39" spans="1:5" x14ac:dyDescent="0.35">
      <c r="A39">
        <v>1978</v>
      </c>
      <c r="C39">
        <v>0.30199999999999982</v>
      </c>
      <c r="D39">
        <v>-0.30199999999999982</v>
      </c>
      <c r="E39">
        <f t="shared" si="0"/>
        <v>0.69199999999999973</v>
      </c>
    </row>
    <row r="40" spans="1:5" x14ac:dyDescent="0.35">
      <c r="A40">
        <v>1977</v>
      </c>
      <c r="C40">
        <v>0.31299999999999983</v>
      </c>
      <c r="D40">
        <v>-0.31299999999999983</v>
      </c>
      <c r="E40">
        <f t="shared" si="0"/>
        <v>0.68099999999999972</v>
      </c>
    </row>
    <row r="41" spans="1:5" x14ac:dyDescent="0.35">
      <c r="A41">
        <v>1976</v>
      </c>
      <c r="C41">
        <v>0.32399999999999984</v>
      </c>
      <c r="D41">
        <v>-0.32399999999999984</v>
      </c>
      <c r="E41">
        <f t="shared" si="0"/>
        <v>0.66999999999999971</v>
      </c>
    </row>
    <row r="42" spans="1:5" x14ac:dyDescent="0.35">
      <c r="A42">
        <v>1975</v>
      </c>
      <c r="C42">
        <v>0.33499999999999985</v>
      </c>
      <c r="D42">
        <v>-0.33499999999999985</v>
      </c>
      <c r="E42">
        <f t="shared" si="0"/>
        <v>0.6589999999999997</v>
      </c>
    </row>
    <row r="43" spans="1:5" x14ac:dyDescent="0.35">
      <c r="A43">
        <v>1974</v>
      </c>
      <c r="C43">
        <v>0.34599999999999986</v>
      </c>
      <c r="D43">
        <v>-0.34599999999999986</v>
      </c>
      <c r="E43">
        <f t="shared" si="0"/>
        <v>0.64799999999999969</v>
      </c>
    </row>
    <row r="44" spans="1:5" x14ac:dyDescent="0.35">
      <c r="A44">
        <v>1973</v>
      </c>
      <c r="C44">
        <v>0.35699999999999987</v>
      </c>
      <c r="D44">
        <v>-0.35699999999999987</v>
      </c>
      <c r="E44">
        <f t="shared" si="0"/>
        <v>0.63699999999999968</v>
      </c>
    </row>
    <row r="45" spans="1:5" x14ac:dyDescent="0.35">
      <c r="A45">
        <v>1972</v>
      </c>
      <c r="C45">
        <v>0.36799999999999988</v>
      </c>
      <c r="D45">
        <v>-0.36799999999999988</v>
      </c>
      <c r="E45">
        <f t="shared" si="0"/>
        <v>0.62599999999999967</v>
      </c>
    </row>
    <row r="46" spans="1:5" x14ac:dyDescent="0.35">
      <c r="A46">
        <v>1971</v>
      </c>
      <c r="C46">
        <v>0.37899999999999989</v>
      </c>
      <c r="D46">
        <v>-0.37899999999999989</v>
      </c>
      <c r="E46">
        <f t="shared" si="0"/>
        <v>0.61499999999999966</v>
      </c>
    </row>
    <row r="47" spans="1:5" x14ac:dyDescent="0.35">
      <c r="A47">
        <v>1970</v>
      </c>
      <c r="C47">
        <v>0.3899999999999999</v>
      </c>
      <c r="D47">
        <v>-0.3899999999999999</v>
      </c>
      <c r="E47">
        <f t="shared" si="0"/>
        <v>0.60399999999999965</v>
      </c>
    </row>
    <row r="48" spans="1:5" x14ac:dyDescent="0.35">
      <c r="A48">
        <v>1969</v>
      </c>
      <c r="C48">
        <v>0.40099999999999991</v>
      </c>
      <c r="D48">
        <v>-0.40099999999999991</v>
      </c>
      <c r="E48">
        <f t="shared" si="0"/>
        <v>0.59299999999999964</v>
      </c>
    </row>
    <row r="49" spans="1:5" x14ac:dyDescent="0.35">
      <c r="A49">
        <v>1968</v>
      </c>
      <c r="C49">
        <v>0.41199999999999992</v>
      </c>
      <c r="D49">
        <v>-0.41199999999999992</v>
      </c>
      <c r="E49">
        <f t="shared" si="0"/>
        <v>0.58199999999999963</v>
      </c>
    </row>
    <row r="50" spans="1:5" x14ac:dyDescent="0.35">
      <c r="A50">
        <v>1967</v>
      </c>
      <c r="C50">
        <v>0.42299999999999993</v>
      </c>
      <c r="D50">
        <v>-0.42299999999999993</v>
      </c>
      <c r="E50">
        <f t="shared" si="0"/>
        <v>0.57099999999999962</v>
      </c>
    </row>
    <row r="51" spans="1:5" x14ac:dyDescent="0.35">
      <c r="A51">
        <v>1966</v>
      </c>
      <c r="C51">
        <v>0.43399999999999994</v>
      </c>
      <c r="D51">
        <v>-0.43399999999999994</v>
      </c>
      <c r="E51">
        <f t="shared" si="0"/>
        <v>0.55999999999999961</v>
      </c>
    </row>
    <row r="52" spans="1:5" x14ac:dyDescent="0.35">
      <c r="A52">
        <v>1965</v>
      </c>
      <c r="C52">
        <v>0.44499999999999995</v>
      </c>
      <c r="D52">
        <v>-0.44499999999999995</v>
      </c>
      <c r="E52">
        <f t="shared" si="0"/>
        <v>0.5489999999999996</v>
      </c>
    </row>
    <row r="53" spans="1:5" x14ac:dyDescent="0.35">
      <c r="A53">
        <v>1964</v>
      </c>
      <c r="C53">
        <v>0.45599999999999996</v>
      </c>
      <c r="D53">
        <v>-0.45599999999999996</v>
      </c>
      <c r="E53">
        <f t="shared" si="0"/>
        <v>0.53799999999999959</v>
      </c>
    </row>
    <row r="54" spans="1:5" x14ac:dyDescent="0.35">
      <c r="A54">
        <v>1963</v>
      </c>
      <c r="C54">
        <v>0.46699999999999997</v>
      </c>
      <c r="D54">
        <v>-0.46699999999999997</v>
      </c>
      <c r="E54">
        <f t="shared" si="0"/>
        <v>0.52699999999999958</v>
      </c>
    </row>
    <row r="55" spans="1:5" x14ac:dyDescent="0.35">
      <c r="A55">
        <v>1962</v>
      </c>
      <c r="C55">
        <v>0.47799999999999998</v>
      </c>
      <c r="D55">
        <v>-0.47799999999999998</v>
      </c>
      <c r="E55">
        <f t="shared" si="0"/>
        <v>0.51599999999999957</v>
      </c>
    </row>
    <row r="56" spans="1:5" x14ac:dyDescent="0.35">
      <c r="A56">
        <v>1961</v>
      </c>
      <c r="C56">
        <v>0.48899999999999999</v>
      </c>
      <c r="D56">
        <v>-0.48899999999999999</v>
      </c>
      <c r="E56">
        <f t="shared" si="0"/>
        <v>0.50499999999999956</v>
      </c>
    </row>
    <row r="57" spans="1:5" x14ac:dyDescent="0.35">
      <c r="A57">
        <v>1960</v>
      </c>
      <c r="C57">
        <v>0.5</v>
      </c>
      <c r="D57">
        <v>-0.5</v>
      </c>
      <c r="E57">
        <f t="shared" si="0"/>
        <v>0.49399999999999955</v>
      </c>
    </row>
    <row r="58" spans="1:5" x14ac:dyDescent="0.35">
      <c r="A58">
        <v>1959</v>
      </c>
      <c r="C58">
        <v>0.51100000000000001</v>
      </c>
      <c r="D58">
        <v>-0.51100000000000001</v>
      </c>
      <c r="E58">
        <f t="shared" si="0"/>
        <v>0.48299999999999954</v>
      </c>
    </row>
    <row r="59" spans="1:5" x14ac:dyDescent="0.35">
      <c r="A59">
        <v>1958</v>
      </c>
      <c r="C59">
        <v>0.52200000000000002</v>
      </c>
      <c r="D59">
        <v>-0.52200000000000002</v>
      </c>
      <c r="E59">
        <f t="shared" si="0"/>
        <v>0.47199999999999953</v>
      </c>
    </row>
    <row r="60" spans="1:5" x14ac:dyDescent="0.35">
      <c r="A60">
        <v>1957</v>
      </c>
      <c r="C60">
        <v>0.53300000000000003</v>
      </c>
      <c r="D60">
        <v>-0.53300000000000003</v>
      </c>
      <c r="E60">
        <f t="shared" si="0"/>
        <v>0.46099999999999952</v>
      </c>
    </row>
    <row r="61" spans="1:5" x14ac:dyDescent="0.35">
      <c r="A61">
        <v>1956</v>
      </c>
      <c r="C61">
        <v>0.54400000000000004</v>
      </c>
      <c r="D61">
        <v>-0.54400000000000004</v>
      </c>
      <c r="E61">
        <f t="shared" si="0"/>
        <v>0.44999999999999951</v>
      </c>
    </row>
    <row r="62" spans="1:5" x14ac:dyDescent="0.35">
      <c r="A62">
        <v>1955</v>
      </c>
      <c r="C62">
        <v>0.55500000000000005</v>
      </c>
      <c r="D62">
        <v>-0.55500000000000005</v>
      </c>
      <c r="E62">
        <f t="shared" si="0"/>
        <v>0.4389999999999995</v>
      </c>
    </row>
    <row r="63" spans="1:5" x14ac:dyDescent="0.35">
      <c r="A63">
        <v>1954</v>
      </c>
      <c r="C63">
        <v>0.56600000000000006</v>
      </c>
      <c r="D63">
        <v>-0.56600000000000006</v>
      </c>
      <c r="E63">
        <f t="shared" si="0"/>
        <v>0.42799999999999949</v>
      </c>
    </row>
    <row r="64" spans="1:5" x14ac:dyDescent="0.35">
      <c r="A64">
        <v>1953</v>
      </c>
      <c r="C64">
        <v>0.57700000000000007</v>
      </c>
      <c r="D64">
        <v>-0.57700000000000007</v>
      </c>
      <c r="E64">
        <f t="shared" si="0"/>
        <v>0.41699999999999948</v>
      </c>
    </row>
    <row r="65" spans="1:5" x14ac:dyDescent="0.35">
      <c r="A65">
        <v>1952</v>
      </c>
      <c r="C65">
        <v>0.58800000000000008</v>
      </c>
      <c r="D65">
        <v>-0.58800000000000008</v>
      </c>
      <c r="E65">
        <f t="shared" si="0"/>
        <v>0.40599999999999947</v>
      </c>
    </row>
    <row r="66" spans="1:5" x14ac:dyDescent="0.35">
      <c r="A66">
        <v>1951</v>
      </c>
      <c r="C66">
        <v>0.59900000000000009</v>
      </c>
      <c r="D66">
        <v>-0.59900000000000009</v>
      </c>
      <c r="E66">
        <f t="shared" si="0"/>
        <v>0.39499999999999946</v>
      </c>
    </row>
    <row r="67" spans="1:5" x14ac:dyDescent="0.35">
      <c r="A67">
        <v>1950</v>
      </c>
      <c r="C67">
        <v>0.6100000000000001</v>
      </c>
      <c r="D67">
        <v>-0.6100000000000001</v>
      </c>
      <c r="E67">
        <f t="shared" si="0"/>
        <v>0.38399999999999945</v>
      </c>
    </row>
    <row r="68" spans="1:5" x14ac:dyDescent="0.35">
      <c r="A68">
        <v>1949</v>
      </c>
      <c r="C68">
        <v>0.62100000000000011</v>
      </c>
      <c r="D68">
        <v>-0.62100000000000011</v>
      </c>
      <c r="E68">
        <f t="shared" si="0"/>
        <v>0.37299999999999944</v>
      </c>
    </row>
    <row r="69" spans="1:5" x14ac:dyDescent="0.35">
      <c r="A69">
        <v>1948</v>
      </c>
      <c r="C69">
        <v>0.63200000000000012</v>
      </c>
      <c r="D69">
        <v>-0.63200000000000012</v>
      </c>
      <c r="E69">
        <f t="shared" si="0"/>
        <v>0.36199999999999943</v>
      </c>
    </row>
    <row r="70" spans="1:5" x14ac:dyDescent="0.35">
      <c r="A70">
        <v>1947</v>
      </c>
      <c r="C70">
        <v>0.64300000000000013</v>
      </c>
      <c r="D70">
        <v>-0.64300000000000013</v>
      </c>
      <c r="E70">
        <f t="shared" si="0"/>
        <v>0.35099999999999942</v>
      </c>
    </row>
    <row r="71" spans="1:5" x14ac:dyDescent="0.35">
      <c r="A71">
        <v>1946</v>
      </c>
      <c r="C71">
        <v>0.65400000000000014</v>
      </c>
      <c r="D71">
        <v>-0.65400000000000014</v>
      </c>
      <c r="E71">
        <f t="shared" si="0"/>
        <v>0.33999999999999941</v>
      </c>
    </row>
    <row r="72" spans="1:5" x14ac:dyDescent="0.35">
      <c r="A72">
        <v>1945</v>
      </c>
      <c r="C72">
        <v>0.66500000000000015</v>
      </c>
      <c r="D72">
        <v>-0.66500000000000015</v>
      </c>
      <c r="E72">
        <f t="shared" si="0"/>
        <v>0.3289999999999994</v>
      </c>
    </row>
    <row r="73" spans="1:5" x14ac:dyDescent="0.35">
      <c r="A73">
        <v>1944</v>
      </c>
      <c r="C73">
        <v>0.67600000000000016</v>
      </c>
      <c r="D73">
        <v>-0.67600000000000016</v>
      </c>
      <c r="E73">
        <f t="shared" si="0"/>
        <v>0.31799999999999939</v>
      </c>
    </row>
    <row r="74" spans="1:5" x14ac:dyDescent="0.35">
      <c r="A74">
        <v>1943</v>
      </c>
      <c r="C74">
        <v>0.68700000000000017</v>
      </c>
      <c r="D74">
        <v>-0.68700000000000017</v>
      </c>
      <c r="E74">
        <f t="shared" si="0"/>
        <v>0.30699999999999938</v>
      </c>
    </row>
    <row r="75" spans="1:5" x14ac:dyDescent="0.35">
      <c r="A75">
        <v>1942</v>
      </c>
      <c r="C75">
        <v>0.69800000000000018</v>
      </c>
      <c r="D75">
        <v>-0.69800000000000018</v>
      </c>
      <c r="E75">
        <f t="shared" si="0"/>
        <v>0.29599999999999937</v>
      </c>
    </row>
    <row r="76" spans="1:5" x14ac:dyDescent="0.35">
      <c r="A76">
        <v>1941</v>
      </c>
      <c r="C76">
        <v>0.70900000000000019</v>
      </c>
      <c r="D76">
        <v>-0.70900000000000019</v>
      </c>
      <c r="E76">
        <f t="shared" si="0"/>
        <v>0.28499999999999936</v>
      </c>
    </row>
    <row r="77" spans="1:5" x14ac:dyDescent="0.35">
      <c r="A77">
        <v>1940</v>
      </c>
      <c r="C77">
        <v>0.7200000000000002</v>
      </c>
      <c r="D77">
        <v>-0.7200000000000002</v>
      </c>
      <c r="E77">
        <f t="shared" ref="E77:E105" si="1">E76-0.011</f>
        <v>0.27399999999999936</v>
      </c>
    </row>
    <row r="78" spans="1:5" x14ac:dyDescent="0.35">
      <c r="A78">
        <v>1939</v>
      </c>
      <c r="C78">
        <v>0.73100000000000021</v>
      </c>
      <c r="D78">
        <v>-0.73100000000000021</v>
      </c>
      <c r="E78">
        <f t="shared" si="1"/>
        <v>0.26299999999999935</v>
      </c>
    </row>
    <row r="79" spans="1:5" x14ac:dyDescent="0.35">
      <c r="A79">
        <v>1938</v>
      </c>
      <c r="C79">
        <v>0.74200000000000021</v>
      </c>
      <c r="D79">
        <v>-0.74200000000000021</v>
      </c>
      <c r="E79">
        <f t="shared" si="1"/>
        <v>0.25199999999999934</v>
      </c>
    </row>
    <row r="80" spans="1:5" x14ac:dyDescent="0.35">
      <c r="A80">
        <v>1937</v>
      </c>
      <c r="C80">
        <v>0.75300000000000022</v>
      </c>
      <c r="D80">
        <v>-0.75300000000000022</v>
      </c>
      <c r="E80">
        <f t="shared" si="1"/>
        <v>0.24099999999999933</v>
      </c>
    </row>
    <row r="81" spans="1:5" x14ac:dyDescent="0.35">
      <c r="A81">
        <v>1936</v>
      </c>
      <c r="C81">
        <v>0.76400000000000023</v>
      </c>
      <c r="D81">
        <v>-0.76400000000000023</v>
      </c>
      <c r="E81">
        <f t="shared" si="1"/>
        <v>0.22999999999999932</v>
      </c>
    </row>
    <row r="82" spans="1:5" x14ac:dyDescent="0.35">
      <c r="A82">
        <v>1935</v>
      </c>
      <c r="C82">
        <v>0.77500000000000024</v>
      </c>
      <c r="D82">
        <v>-0.77500000000000024</v>
      </c>
      <c r="E82">
        <f t="shared" si="1"/>
        <v>0.21899999999999931</v>
      </c>
    </row>
    <row r="83" spans="1:5" x14ac:dyDescent="0.35">
      <c r="A83">
        <v>1934</v>
      </c>
      <c r="C83">
        <v>0.78600000000000025</v>
      </c>
      <c r="D83">
        <v>-0.78600000000000025</v>
      </c>
      <c r="E83">
        <f t="shared" si="1"/>
        <v>0.2079999999999993</v>
      </c>
    </row>
    <row r="84" spans="1:5" x14ac:dyDescent="0.35">
      <c r="A84">
        <v>1933</v>
      </c>
      <c r="C84">
        <v>0.79700000000000026</v>
      </c>
      <c r="D84">
        <v>-0.79700000000000026</v>
      </c>
      <c r="E84">
        <f t="shared" si="1"/>
        <v>0.19699999999999929</v>
      </c>
    </row>
    <row r="85" spans="1:5" x14ac:dyDescent="0.35">
      <c r="A85">
        <v>1932</v>
      </c>
      <c r="C85">
        <v>0.80800000000000027</v>
      </c>
      <c r="D85">
        <v>-0.80800000000000027</v>
      </c>
      <c r="E85">
        <f t="shared" si="1"/>
        <v>0.18599999999999928</v>
      </c>
    </row>
    <row r="86" spans="1:5" x14ac:dyDescent="0.35">
      <c r="A86">
        <v>1931</v>
      </c>
      <c r="C86">
        <v>0.81900000000000028</v>
      </c>
      <c r="D86">
        <v>-0.81900000000000028</v>
      </c>
      <c r="E86">
        <f t="shared" si="1"/>
        <v>0.17499999999999927</v>
      </c>
    </row>
    <row r="87" spans="1:5" x14ac:dyDescent="0.35">
      <c r="A87">
        <v>1930</v>
      </c>
      <c r="C87">
        <v>0.83000000000000029</v>
      </c>
      <c r="D87">
        <v>-0.83000000000000029</v>
      </c>
      <c r="E87">
        <f t="shared" si="1"/>
        <v>0.16399999999999926</v>
      </c>
    </row>
    <row r="88" spans="1:5" x14ac:dyDescent="0.35">
      <c r="A88">
        <v>1929</v>
      </c>
      <c r="C88">
        <v>0.8410000000000003</v>
      </c>
      <c r="D88">
        <v>-0.8410000000000003</v>
      </c>
      <c r="E88">
        <f t="shared" si="1"/>
        <v>0.15299999999999925</v>
      </c>
    </row>
    <row r="89" spans="1:5" x14ac:dyDescent="0.35">
      <c r="A89">
        <v>1928</v>
      </c>
      <c r="C89">
        <v>0.85200000000000031</v>
      </c>
      <c r="D89">
        <v>-0.85200000000000031</v>
      </c>
      <c r="E89">
        <f t="shared" si="1"/>
        <v>0.14199999999999924</v>
      </c>
    </row>
    <row r="90" spans="1:5" x14ac:dyDescent="0.35">
      <c r="A90">
        <v>1927</v>
      </c>
      <c r="C90">
        <v>0.86300000000000032</v>
      </c>
      <c r="D90">
        <v>-0.86300000000000032</v>
      </c>
      <c r="E90">
        <f t="shared" si="1"/>
        <v>0.13099999999999923</v>
      </c>
    </row>
    <row r="91" spans="1:5" x14ac:dyDescent="0.35">
      <c r="A91">
        <v>1926</v>
      </c>
      <c r="C91">
        <v>0.87400000000000033</v>
      </c>
      <c r="D91">
        <v>-0.87400000000000033</v>
      </c>
      <c r="E91">
        <f t="shared" si="1"/>
        <v>0.11999999999999923</v>
      </c>
    </row>
    <row r="92" spans="1:5" x14ac:dyDescent="0.35">
      <c r="A92">
        <v>1925</v>
      </c>
      <c r="C92">
        <v>0.88500000000000034</v>
      </c>
      <c r="D92">
        <v>-0.88500000000000034</v>
      </c>
      <c r="E92">
        <f t="shared" si="1"/>
        <v>0.10899999999999924</v>
      </c>
    </row>
    <row r="93" spans="1:5" x14ac:dyDescent="0.35">
      <c r="A93">
        <v>1924</v>
      </c>
      <c r="C93">
        <v>0.89600000000000035</v>
      </c>
      <c r="D93">
        <v>-0.89600000000000035</v>
      </c>
      <c r="E93">
        <f t="shared" si="1"/>
        <v>9.799999999999924E-2</v>
      </c>
    </row>
    <row r="94" spans="1:5" x14ac:dyDescent="0.35">
      <c r="A94">
        <v>1923</v>
      </c>
      <c r="C94">
        <v>0.90700000000000036</v>
      </c>
      <c r="D94">
        <v>-0.90700000000000036</v>
      </c>
      <c r="E94">
        <f t="shared" si="1"/>
        <v>8.6999999999999245E-2</v>
      </c>
    </row>
    <row r="95" spans="1:5" x14ac:dyDescent="0.35">
      <c r="A95">
        <v>1922</v>
      </c>
      <c r="C95">
        <v>0.91800000000000037</v>
      </c>
      <c r="D95">
        <v>-0.91800000000000037</v>
      </c>
      <c r="E95">
        <f t="shared" si="1"/>
        <v>7.5999999999999249E-2</v>
      </c>
    </row>
    <row r="96" spans="1:5" x14ac:dyDescent="0.35">
      <c r="A96">
        <v>1921</v>
      </c>
      <c r="C96">
        <v>0.92900000000000038</v>
      </c>
      <c r="D96">
        <v>-0.92900000000000038</v>
      </c>
      <c r="E96">
        <f t="shared" si="1"/>
        <v>6.4999999999999253E-2</v>
      </c>
    </row>
    <row r="97" spans="1:5" x14ac:dyDescent="0.35">
      <c r="A97">
        <v>1920</v>
      </c>
      <c r="C97">
        <v>0.94000000000000039</v>
      </c>
      <c r="D97">
        <v>-0.94000000000000039</v>
      </c>
      <c r="E97">
        <f t="shared" si="1"/>
        <v>5.3999999999999257E-2</v>
      </c>
    </row>
    <row r="98" spans="1:5" x14ac:dyDescent="0.35">
      <c r="A98">
        <v>1919</v>
      </c>
      <c r="C98">
        <v>0.9510000000000004</v>
      </c>
      <c r="D98">
        <v>-0.9510000000000004</v>
      </c>
      <c r="E98">
        <f t="shared" si="1"/>
        <v>4.2999999999999261E-2</v>
      </c>
    </row>
    <row r="99" spans="1:5" x14ac:dyDescent="0.35">
      <c r="A99">
        <v>1918</v>
      </c>
      <c r="C99">
        <v>0.96200000000000041</v>
      </c>
      <c r="D99">
        <v>-0.96200000000000041</v>
      </c>
      <c r="E99">
        <f t="shared" si="1"/>
        <v>3.1999999999999265E-2</v>
      </c>
    </row>
    <row r="100" spans="1:5" x14ac:dyDescent="0.35">
      <c r="A100">
        <v>1917</v>
      </c>
      <c r="C100">
        <v>0.97300000000000042</v>
      </c>
      <c r="D100">
        <v>-0.97300000000000042</v>
      </c>
      <c r="E100">
        <f t="shared" si="1"/>
        <v>2.0999999999999266E-2</v>
      </c>
    </row>
    <row r="101" spans="1:5" x14ac:dyDescent="0.35">
      <c r="A101">
        <v>1916</v>
      </c>
      <c r="C101">
        <v>0.98400000000000043</v>
      </c>
      <c r="D101">
        <v>-0.98400000000000043</v>
      </c>
      <c r="E101">
        <f t="shared" si="1"/>
        <v>9.9999999999992664E-3</v>
      </c>
    </row>
    <row r="102" spans="1:5" x14ac:dyDescent="0.35">
      <c r="A102">
        <v>1915</v>
      </c>
      <c r="C102">
        <v>0.99500000000000044</v>
      </c>
      <c r="D102">
        <v>-0.99500000000000044</v>
      </c>
      <c r="E102">
        <f t="shared" si="1"/>
        <v>-1.0000000000007329E-3</v>
      </c>
    </row>
    <row r="103" spans="1:5" x14ac:dyDescent="0.35">
      <c r="A103">
        <v>1914</v>
      </c>
      <c r="C103">
        <v>1.0060000000000004</v>
      </c>
      <c r="D103">
        <v>-1.0060000000000004</v>
      </c>
      <c r="E103">
        <f t="shared" si="1"/>
        <v>-1.2000000000000732E-2</v>
      </c>
    </row>
    <row r="104" spans="1:5" x14ac:dyDescent="0.35">
      <c r="A104">
        <v>1913</v>
      </c>
      <c r="C104">
        <v>1.0170000000000003</v>
      </c>
      <c r="D104">
        <v>-1.0170000000000003</v>
      </c>
      <c r="E104">
        <f t="shared" si="1"/>
        <v>-2.3000000000000732E-2</v>
      </c>
    </row>
    <row r="105" spans="1:5" x14ac:dyDescent="0.35">
      <c r="A105">
        <v>1912</v>
      </c>
      <c r="C105">
        <v>1.0280000000000002</v>
      </c>
      <c r="D105">
        <v>-1.0280000000000002</v>
      </c>
      <c r="E105">
        <f t="shared" si="1"/>
        <v>-3.4000000000000731E-2</v>
      </c>
    </row>
    <row r="106" spans="1:5" x14ac:dyDescent="0.35">
      <c r="A106">
        <v>1911</v>
      </c>
      <c r="C106">
        <v>1.0390000000000001</v>
      </c>
      <c r="D106">
        <v>-1.0390000000000001</v>
      </c>
      <c r="E106">
        <v>-0.05</v>
      </c>
    </row>
    <row r="107" spans="1:5" x14ac:dyDescent="0.35">
      <c r="A107">
        <v>1910</v>
      </c>
      <c r="C107">
        <v>1.05</v>
      </c>
      <c r="D107">
        <v>-1.05</v>
      </c>
      <c r="E107">
        <v>-0.05</v>
      </c>
    </row>
    <row r="108" spans="1:5" x14ac:dyDescent="0.35">
      <c r="A108">
        <v>1909</v>
      </c>
      <c r="C108">
        <v>1.3799999999999997</v>
      </c>
      <c r="D108">
        <v>-1.05</v>
      </c>
      <c r="E108">
        <v>-0.05</v>
      </c>
    </row>
    <row r="109" spans="1:5" x14ac:dyDescent="0.35">
      <c r="A109">
        <v>1908</v>
      </c>
      <c r="C109">
        <v>1.3939999999999997</v>
      </c>
      <c r="D109">
        <v>-1.05</v>
      </c>
      <c r="E109">
        <v>-0.05</v>
      </c>
    </row>
    <row r="110" spans="1:5" x14ac:dyDescent="0.35">
      <c r="A110">
        <v>1907</v>
      </c>
      <c r="C110">
        <v>1.4079999999999997</v>
      </c>
      <c r="D110">
        <v>-1.05</v>
      </c>
      <c r="E110">
        <v>-0.05</v>
      </c>
    </row>
    <row r="111" spans="1:5" x14ac:dyDescent="0.35">
      <c r="A111">
        <v>1906</v>
      </c>
      <c r="C111">
        <v>1.4219999999999997</v>
      </c>
      <c r="D111">
        <v>-1.05</v>
      </c>
      <c r="E111">
        <v>-0.05</v>
      </c>
    </row>
    <row r="112" spans="1:5" x14ac:dyDescent="0.35">
      <c r="A112">
        <v>1905</v>
      </c>
      <c r="C112">
        <v>1.4359999999999997</v>
      </c>
      <c r="D112">
        <v>-1.05</v>
      </c>
      <c r="E112">
        <v>-0.05</v>
      </c>
    </row>
    <row r="113" spans="1:5" x14ac:dyDescent="0.35">
      <c r="A113">
        <v>1904</v>
      </c>
      <c r="C113">
        <v>1.4499999999999997</v>
      </c>
      <c r="D113">
        <v>-1.05</v>
      </c>
      <c r="E113">
        <v>-0.05</v>
      </c>
    </row>
    <row r="114" spans="1:5" x14ac:dyDescent="0.35">
      <c r="A114">
        <v>1903</v>
      </c>
      <c r="C114">
        <v>1.4639999999999997</v>
      </c>
      <c r="D114">
        <v>-1.05</v>
      </c>
      <c r="E114">
        <v>-0.05</v>
      </c>
    </row>
    <row r="115" spans="1:5" x14ac:dyDescent="0.35">
      <c r="A115">
        <v>1902</v>
      </c>
      <c r="C115">
        <v>1.4779999999999998</v>
      </c>
      <c r="D115">
        <v>-1.05</v>
      </c>
      <c r="E115">
        <v>-0.05</v>
      </c>
    </row>
    <row r="116" spans="1:5" x14ac:dyDescent="0.35">
      <c r="A116">
        <v>1901</v>
      </c>
      <c r="C116">
        <v>1.4919999999999998</v>
      </c>
      <c r="D116">
        <v>-1.05</v>
      </c>
      <c r="E116">
        <v>-0.05</v>
      </c>
    </row>
    <row r="117" spans="1:5" x14ac:dyDescent="0.35">
      <c r="A117">
        <v>1900</v>
      </c>
      <c r="C117">
        <v>1.5059999999999998</v>
      </c>
      <c r="D117">
        <v>-1.05</v>
      </c>
      <c r="E117">
        <v>-0.05</v>
      </c>
    </row>
    <row r="118" spans="1:5" x14ac:dyDescent="0.35">
      <c r="A118">
        <v>1899</v>
      </c>
      <c r="C118">
        <v>1.5199999999999998</v>
      </c>
      <c r="D118">
        <v>-1.05</v>
      </c>
      <c r="E118">
        <v>-0.05</v>
      </c>
    </row>
    <row r="119" spans="1:5" x14ac:dyDescent="0.35">
      <c r="A119">
        <v>1898</v>
      </c>
      <c r="C119">
        <v>1.5339999999999998</v>
      </c>
      <c r="D119">
        <v>-1.05</v>
      </c>
      <c r="E119">
        <v>-0.05</v>
      </c>
    </row>
    <row r="120" spans="1:5" x14ac:dyDescent="0.35">
      <c r="A120">
        <v>1897</v>
      </c>
      <c r="C120">
        <v>1.5479999999999998</v>
      </c>
      <c r="D120">
        <v>-1.05</v>
      </c>
      <c r="E120">
        <v>-0.05</v>
      </c>
    </row>
    <row r="121" spans="1:5" x14ac:dyDescent="0.35">
      <c r="A121">
        <v>1896</v>
      </c>
      <c r="C121">
        <v>1.5619999999999998</v>
      </c>
      <c r="D121">
        <v>-1.05</v>
      </c>
      <c r="E121">
        <v>-0.05</v>
      </c>
    </row>
    <row r="122" spans="1:5" x14ac:dyDescent="0.35">
      <c r="A122">
        <v>1895</v>
      </c>
      <c r="C122">
        <v>1.5759999999999998</v>
      </c>
      <c r="D122">
        <v>-1.05</v>
      </c>
      <c r="E122">
        <v>-0.05</v>
      </c>
    </row>
    <row r="123" spans="1:5" x14ac:dyDescent="0.35">
      <c r="A123">
        <v>1894</v>
      </c>
      <c r="C123">
        <v>1.5899999999999999</v>
      </c>
      <c r="D123">
        <v>-1.05</v>
      </c>
      <c r="E123">
        <v>-0.05</v>
      </c>
    </row>
    <row r="124" spans="1:5" x14ac:dyDescent="0.35">
      <c r="A124">
        <v>1893</v>
      </c>
      <c r="C124">
        <v>1.6039999999999999</v>
      </c>
      <c r="D124">
        <v>-1.05</v>
      </c>
      <c r="E124">
        <v>-0.05</v>
      </c>
    </row>
    <row r="125" spans="1:5" x14ac:dyDescent="0.35">
      <c r="A125">
        <v>1892</v>
      </c>
      <c r="C125">
        <v>1.6179999999999999</v>
      </c>
      <c r="D125">
        <v>-1.05</v>
      </c>
      <c r="E125">
        <v>-0.05</v>
      </c>
    </row>
    <row r="126" spans="1:5" x14ac:dyDescent="0.35">
      <c r="A126">
        <v>1891</v>
      </c>
      <c r="C126">
        <v>1.6319999999999999</v>
      </c>
      <c r="D126">
        <v>-1.05</v>
      </c>
      <c r="E126">
        <v>-0.05</v>
      </c>
    </row>
    <row r="127" spans="1:5" x14ac:dyDescent="0.35">
      <c r="A127">
        <v>1890</v>
      </c>
      <c r="C127">
        <v>1.6459999999999999</v>
      </c>
      <c r="D127">
        <v>-1.05</v>
      </c>
      <c r="E127">
        <v>-0.05</v>
      </c>
    </row>
    <row r="128" spans="1:5" x14ac:dyDescent="0.35">
      <c r="A128">
        <v>1889</v>
      </c>
      <c r="C128">
        <v>1.66</v>
      </c>
      <c r="D128">
        <v>-1.66</v>
      </c>
      <c r="E128">
        <v>-0.05</v>
      </c>
    </row>
    <row r="129" spans="1:5" x14ac:dyDescent="0.35">
      <c r="A129">
        <v>1888</v>
      </c>
      <c r="C129">
        <v>1.6739999999999999</v>
      </c>
      <c r="D129">
        <v>-1.6739999999999999</v>
      </c>
      <c r="E129">
        <v>-0.05</v>
      </c>
    </row>
    <row r="130" spans="1:5" x14ac:dyDescent="0.35">
      <c r="A130">
        <v>1887</v>
      </c>
      <c r="C130">
        <v>1.6879999999999999</v>
      </c>
      <c r="D130">
        <v>-1.6879999999999999</v>
      </c>
      <c r="E130">
        <v>-0.05</v>
      </c>
    </row>
    <row r="131" spans="1:5" x14ac:dyDescent="0.35">
      <c r="A131">
        <v>1886</v>
      </c>
      <c r="C131">
        <v>1.702</v>
      </c>
      <c r="D131">
        <v>-1.702</v>
      </c>
      <c r="E131">
        <v>-0.05</v>
      </c>
    </row>
    <row r="132" spans="1:5" x14ac:dyDescent="0.35">
      <c r="A132">
        <v>1885</v>
      </c>
      <c r="C132">
        <v>1.716</v>
      </c>
      <c r="D132">
        <v>-1.716</v>
      </c>
      <c r="E132">
        <v>-0.05</v>
      </c>
    </row>
    <row r="133" spans="1:5" x14ac:dyDescent="0.35">
      <c r="A133">
        <v>1884</v>
      </c>
      <c r="C133">
        <v>1.73</v>
      </c>
      <c r="D133">
        <v>-1.73</v>
      </c>
      <c r="E133">
        <v>-0.05</v>
      </c>
    </row>
    <row r="134" spans="1:5" x14ac:dyDescent="0.35">
      <c r="A134">
        <v>1883</v>
      </c>
      <c r="C134">
        <v>1.744</v>
      </c>
      <c r="D134">
        <v>-1.744</v>
      </c>
      <c r="E134">
        <v>-0.05</v>
      </c>
    </row>
    <row r="135" spans="1:5" x14ac:dyDescent="0.35">
      <c r="A135">
        <v>1882</v>
      </c>
      <c r="C135">
        <v>1.758</v>
      </c>
      <c r="D135">
        <v>-1.758</v>
      </c>
      <c r="E135">
        <v>-0.05</v>
      </c>
    </row>
    <row r="136" spans="1:5" x14ac:dyDescent="0.35">
      <c r="A136">
        <v>1881</v>
      </c>
      <c r="C136">
        <v>1.772</v>
      </c>
      <c r="D136">
        <v>-1.772</v>
      </c>
      <c r="E136">
        <v>-0.05</v>
      </c>
    </row>
    <row r="137" spans="1:5" x14ac:dyDescent="0.35">
      <c r="A137">
        <v>1880</v>
      </c>
      <c r="C137">
        <v>1.786</v>
      </c>
      <c r="D137">
        <v>-1.786</v>
      </c>
      <c r="E137">
        <v>-0.05</v>
      </c>
    </row>
    <row r="138" spans="1:5" x14ac:dyDescent="0.35">
      <c r="A138">
        <v>1879</v>
      </c>
      <c r="C138">
        <v>1.8</v>
      </c>
      <c r="D138">
        <v>-1.8</v>
      </c>
      <c r="E138">
        <v>-0.05</v>
      </c>
    </row>
    <row r="139" spans="1:5" x14ac:dyDescent="0.35">
      <c r="A139">
        <v>1878</v>
      </c>
    </row>
    <row r="140" spans="1:5" x14ac:dyDescent="0.35">
      <c r="A140">
        <v>1877</v>
      </c>
    </row>
    <row r="141" spans="1:5" x14ac:dyDescent="0.35">
      <c r="A141">
        <v>1876</v>
      </c>
    </row>
    <row r="142" spans="1:5" x14ac:dyDescent="0.35">
      <c r="A142">
        <v>1875</v>
      </c>
    </row>
  </sheetData>
  <sortState xmlns:xlrd2="http://schemas.microsoft.com/office/spreadsheetml/2017/richdata2" ref="A2:D146">
    <sortCondition descending="1" ref="A2:A146"/>
  </sortState>
  <pageMargins left="0.7" right="0.7" top="0.75" bottom="0.75" header="0.3" footer="0.3"/>
  <pageSetup paperSize="17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6"/>
  <sheetViews>
    <sheetView topLeftCell="E4" workbookViewId="0">
      <selection activeCell="L29" sqref="L29"/>
    </sheetView>
  </sheetViews>
  <sheetFormatPr defaultRowHeight="14.5" x14ac:dyDescent="0.35"/>
  <sheetData>
    <row r="1" spans="1:8" x14ac:dyDescent="0.35">
      <c r="A1" t="s">
        <v>88</v>
      </c>
      <c r="D1" t="s">
        <v>237</v>
      </c>
    </row>
    <row r="2" spans="1:8" x14ac:dyDescent="0.35">
      <c r="A2">
        <v>2012</v>
      </c>
      <c r="C2">
        <v>-0.8</v>
      </c>
      <c r="D2">
        <f>C2+0.8</f>
        <v>0</v>
      </c>
      <c r="H2" t="s">
        <v>238</v>
      </c>
    </row>
    <row r="3" spans="1:8" x14ac:dyDescent="0.35">
      <c r="A3">
        <v>2011</v>
      </c>
      <c r="C3">
        <v>-0.8</v>
      </c>
      <c r="D3">
        <f t="shared" ref="D3:D66" si="0">C3+0.8</f>
        <v>0</v>
      </c>
    </row>
    <row r="4" spans="1:8" x14ac:dyDescent="0.35">
      <c r="A4">
        <v>2010</v>
      </c>
      <c r="C4">
        <v>-0.8</v>
      </c>
      <c r="D4">
        <f t="shared" si="0"/>
        <v>0</v>
      </c>
      <c r="H4" t="s">
        <v>239</v>
      </c>
    </row>
    <row r="5" spans="1:8" x14ac:dyDescent="0.35">
      <c r="A5">
        <v>2009</v>
      </c>
      <c r="C5">
        <v>-0.8</v>
      </c>
      <c r="D5">
        <f t="shared" si="0"/>
        <v>0</v>
      </c>
    </row>
    <row r="6" spans="1:8" x14ac:dyDescent="0.35">
      <c r="A6">
        <v>2008</v>
      </c>
      <c r="C6">
        <v>-0.8</v>
      </c>
      <c r="D6">
        <f t="shared" si="0"/>
        <v>0</v>
      </c>
      <c r="H6" t="s">
        <v>91</v>
      </c>
    </row>
    <row r="7" spans="1:8" x14ac:dyDescent="0.35">
      <c r="A7">
        <v>2007.5</v>
      </c>
      <c r="C7">
        <v>-0.8</v>
      </c>
      <c r="D7">
        <f t="shared" si="0"/>
        <v>0</v>
      </c>
    </row>
    <row r="8" spans="1:8" x14ac:dyDescent="0.35">
      <c r="A8">
        <v>2007.25</v>
      </c>
      <c r="B8">
        <v>40</v>
      </c>
      <c r="C8">
        <f>B8/100</f>
        <v>0.4</v>
      </c>
      <c r="D8">
        <f t="shared" si="0"/>
        <v>1.2000000000000002</v>
      </c>
      <c r="H8" t="s">
        <v>241</v>
      </c>
    </row>
    <row r="9" spans="1:8" x14ac:dyDescent="0.35">
      <c r="A9">
        <v>2007</v>
      </c>
      <c r="B9">
        <f>B8-0.48</f>
        <v>39.520000000000003</v>
      </c>
      <c r="C9">
        <f t="shared" ref="C9:C72" si="1">B9/100</f>
        <v>0.39520000000000005</v>
      </c>
      <c r="D9">
        <f t="shared" si="0"/>
        <v>1.1952</v>
      </c>
    </row>
    <row r="10" spans="1:8" x14ac:dyDescent="0.35">
      <c r="A10">
        <f>A9-1</f>
        <v>2006</v>
      </c>
      <c r="B10">
        <f t="shared" ref="B10:B67" si="2">B9-0.48</f>
        <v>39.040000000000006</v>
      </c>
      <c r="C10">
        <f t="shared" si="1"/>
        <v>0.39040000000000008</v>
      </c>
      <c r="D10">
        <f t="shared" si="0"/>
        <v>1.1904000000000001</v>
      </c>
      <c r="H10" t="s">
        <v>242</v>
      </c>
    </row>
    <row r="11" spans="1:8" x14ac:dyDescent="0.35">
      <c r="A11">
        <f t="shared" ref="A11:A74" si="3">A10-1</f>
        <v>2005</v>
      </c>
      <c r="B11">
        <f t="shared" si="2"/>
        <v>38.560000000000009</v>
      </c>
      <c r="C11">
        <f t="shared" si="1"/>
        <v>0.38560000000000011</v>
      </c>
      <c r="D11">
        <f t="shared" si="0"/>
        <v>1.1856000000000002</v>
      </c>
    </row>
    <row r="12" spans="1:8" x14ac:dyDescent="0.35">
      <c r="A12">
        <f t="shared" si="3"/>
        <v>2004</v>
      </c>
      <c r="B12">
        <f t="shared" si="2"/>
        <v>38.080000000000013</v>
      </c>
      <c r="C12">
        <f t="shared" si="1"/>
        <v>0.38080000000000014</v>
      </c>
      <c r="D12">
        <f t="shared" si="0"/>
        <v>1.1808000000000001</v>
      </c>
    </row>
    <row r="13" spans="1:8" x14ac:dyDescent="0.35">
      <c r="A13">
        <f t="shared" si="3"/>
        <v>2003</v>
      </c>
      <c r="B13">
        <f t="shared" si="2"/>
        <v>37.600000000000016</v>
      </c>
      <c r="C13">
        <f t="shared" si="1"/>
        <v>0.37600000000000017</v>
      </c>
      <c r="D13">
        <f t="shared" si="0"/>
        <v>1.1760000000000002</v>
      </c>
    </row>
    <row r="14" spans="1:8" x14ac:dyDescent="0.35">
      <c r="A14">
        <f>A13-1</f>
        <v>2002</v>
      </c>
      <c r="B14">
        <f t="shared" si="2"/>
        <v>37.120000000000019</v>
      </c>
      <c r="C14">
        <f t="shared" si="1"/>
        <v>0.3712000000000002</v>
      </c>
      <c r="D14">
        <f t="shared" si="0"/>
        <v>1.1712000000000002</v>
      </c>
    </row>
    <row r="15" spans="1:8" x14ac:dyDescent="0.35">
      <c r="A15">
        <f t="shared" si="3"/>
        <v>2001</v>
      </c>
      <c r="B15">
        <f t="shared" si="2"/>
        <v>36.640000000000022</v>
      </c>
      <c r="C15">
        <f t="shared" si="1"/>
        <v>0.36640000000000023</v>
      </c>
      <c r="D15">
        <f t="shared" si="0"/>
        <v>1.1664000000000003</v>
      </c>
    </row>
    <row r="16" spans="1:8" x14ac:dyDescent="0.35">
      <c r="A16">
        <f t="shared" si="3"/>
        <v>2000</v>
      </c>
      <c r="B16">
        <f t="shared" si="2"/>
        <v>36.160000000000025</v>
      </c>
      <c r="C16">
        <f t="shared" si="1"/>
        <v>0.36160000000000025</v>
      </c>
      <c r="D16">
        <f t="shared" si="0"/>
        <v>1.1616000000000004</v>
      </c>
    </row>
    <row r="17" spans="1:4" x14ac:dyDescent="0.35">
      <c r="A17">
        <f t="shared" si="3"/>
        <v>1999</v>
      </c>
      <c r="B17">
        <f t="shared" si="2"/>
        <v>35.680000000000028</v>
      </c>
      <c r="C17">
        <f t="shared" si="1"/>
        <v>0.35680000000000028</v>
      </c>
      <c r="D17">
        <f t="shared" si="0"/>
        <v>1.1568000000000003</v>
      </c>
    </row>
    <row r="18" spans="1:4" x14ac:dyDescent="0.35">
      <c r="A18">
        <f t="shared" si="3"/>
        <v>1998</v>
      </c>
      <c r="B18">
        <f t="shared" si="2"/>
        <v>35.200000000000031</v>
      </c>
      <c r="C18">
        <f t="shared" si="1"/>
        <v>0.35200000000000031</v>
      </c>
      <c r="D18">
        <f t="shared" si="0"/>
        <v>1.1520000000000004</v>
      </c>
    </row>
    <row r="19" spans="1:4" x14ac:dyDescent="0.35">
      <c r="A19">
        <f t="shared" si="3"/>
        <v>1997</v>
      </c>
      <c r="B19">
        <f t="shared" si="2"/>
        <v>34.720000000000034</v>
      </c>
      <c r="C19">
        <f t="shared" si="1"/>
        <v>0.34720000000000034</v>
      </c>
      <c r="D19">
        <f t="shared" si="0"/>
        <v>1.1472000000000004</v>
      </c>
    </row>
    <row r="20" spans="1:4" x14ac:dyDescent="0.35">
      <c r="A20">
        <f t="shared" si="3"/>
        <v>1996</v>
      </c>
      <c r="B20">
        <f t="shared" si="2"/>
        <v>34.240000000000038</v>
      </c>
      <c r="C20">
        <f t="shared" si="1"/>
        <v>0.34240000000000037</v>
      </c>
      <c r="D20">
        <f t="shared" si="0"/>
        <v>1.1424000000000003</v>
      </c>
    </row>
    <row r="21" spans="1:4" x14ac:dyDescent="0.35">
      <c r="A21">
        <f t="shared" si="3"/>
        <v>1995</v>
      </c>
      <c r="B21">
        <f t="shared" si="2"/>
        <v>33.760000000000041</v>
      </c>
      <c r="C21">
        <f t="shared" si="1"/>
        <v>0.3376000000000004</v>
      </c>
      <c r="D21">
        <f t="shared" si="0"/>
        <v>1.1376000000000004</v>
      </c>
    </row>
    <row r="22" spans="1:4" x14ac:dyDescent="0.35">
      <c r="A22">
        <f t="shared" si="3"/>
        <v>1994</v>
      </c>
      <c r="B22">
        <f t="shared" si="2"/>
        <v>33.280000000000044</v>
      </c>
      <c r="C22">
        <f t="shared" si="1"/>
        <v>0.33280000000000043</v>
      </c>
      <c r="D22">
        <f t="shared" si="0"/>
        <v>1.1328000000000005</v>
      </c>
    </row>
    <row r="23" spans="1:4" x14ac:dyDescent="0.35">
      <c r="A23">
        <f t="shared" si="3"/>
        <v>1993</v>
      </c>
      <c r="B23">
        <f t="shared" si="2"/>
        <v>32.800000000000047</v>
      </c>
      <c r="C23">
        <f t="shared" si="1"/>
        <v>0.32800000000000046</v>
      </c>
      <c r="D23">
        <f t="shared" si="0"/>
        <v>1.1280000000000006</v>
      </c>
    </row>
    <row r="24" spans="1:4" x14ac:dyDescent="0.35">
      <c r="A24">
        <f t="shared" si="3"/>
        <v>1992</v>
      </c>
      <c r="B24">
        <f t="shared" si="2"/>
        <v>32.32000000000005</v>
      </c>
      <c r="C24">
        <f t="shared" si="1"/>
        <v>0.32320000000000049</v>
      </c>
      <c r="D24">
        <f t="shared" si="0"/>
        <v>1.1232000000000006</v>
      </c>
    </row>
    <row r="25" spans="1:4" x14ac:dyDescent="0.35">
      <c r="A25">
        <f t="shared" si="3"/>
        <v>1991</v>
      </c>
      <c r="B25">
        <f t="shared" si="2"/>
        <v>31.84000000000005</v>
      </c>
      <c r="C25">
        <f t="shared" si="1"/>
        <v>0.31840000000000052</v>
      </c>
      <c r="D25">
        <f t="shared" si="0"/>
        <v>1.1184000000000005</v>
      </c>
    </row>
    <row r="26" spans="1:4" x14ac:dyDescent="0.35">
      <c r="A26">
        <f t="shared" si="3"/>
        <v>1990</v>
      </c>
      <c r="B26">
        <f t="shared" si="2"/>
        <v>31.360000000000049</v>
      </c>
      <c r="C26">
        <f t="shared" si="1"/>
        <v>0.31360000000000049</v>
      </c>
      <c r="D26">
        <f t="shared" si="0"/>
        <v>1.1136000000000006</v>
      </c>
    </row>
    <row r="27" spans="1:4" x14ac:dyDescent="0.35">
      <c r="A27">
        <f t="shared" si="3"/>
        <v>1989</v>
      </c>
      <c r="B27">
        <f t="shared" si="2"/>
        <v>30.880000000000049</v>
      </c>
      <c r="C27">
        <f t="shared" si="1"/>
        <v>0.30880000000000046</v>
      </c>
      <c r="D27">
        <f t="shared" si="0"/>
        <v>1.1088000000000005</v>
      </c>
    </row>
    <row r="28" spans="1:4" x14ac:dyDescent="0.35">
      <c r="A28">
        <f t="shared" si="3"/>
        <v>1988</v>
      </c>
      <c r="B28">
        <f t="shared" si="2"/>
        <v>30.400000000000048</v>
      </c>
      <c r="C28">
        <f t="shared" si="1"/>
        <v>0.30400000000000049</v>
      </c>
      <c r="D28">
        <f t="shared" si="0"/>
        <v>1.1040000000000005</v>
      </c>
    </row>
    <row r="29" spans="1:4" x14ac:dyDescent="0.35">
      <c r="A29">
        <f t="shared" si="3"/>
        <v>1987</v>
      </c>
      <c r="B29">
        <f t="shared" si="2"/>
        <v>29.920000000000048</v>
      </c>
      <c r="C29">
        <f t="shared" si="1"/>
        <v>0.29920000000000047</v>
      </c>
      <c r="D29">
        <f t="shared" si="0"/>
        <v>1.0992000000000006</v>
      </c>
    </row>
    <row r="30" spans="1:4" x14ac:dyDescent="0.35">
      <c r="A30">
        <f t="shared" si="3"/>
        <v>1986</v>
      </c>
      <c r="B30">
        <f t="shared" si="2"/>
        <v>29.440000000000047</v>
      </c>
      <c r="C30">
        <f t="shared" si="1"/>
        <v>0.29440000000000049</v>
      </c>
      <c r="D30">
        <f t="shared" si="0"/>
        <v>1.0944000000000005</v>
      </c>
    </row>
    <row r="31" spans="1:4" x14ac:dyDescent="0.35">
      <c r="A31">
        <f t="shared" si="3"/>
        <v>1985</v>
      </c>
      <c r="B31">
        <f t="shared" si="2"/>
        <v>28.960000000000047</v>
      </c>
      <c r="C31">
        <f t="shared" si="1"/>
        <v>0.28960000000000047</v>
      </c>
      <c r="D31">
        <f t="shared" si="0"/>
        <v>1.0896000000000006</v>
      </c>
    </row>
    <row r="32" spans="1:4" x14ac:dyDescent="0.35">
      <c r="A32">
        <f t="shared" si="3"/>
        <v>1984</v>
      </c>
      <c r="B32">
        <f t="shared" si="2"/>
        <v>28.480000000000047</v>
      </c>
      <c r="C32">
        <f t="shared" si="1"/>
        <v>0.28480000000000044</v>
      </c>
      <c r="D32">
        <f t="shared" si="0"/>
        <v>1.0848000000000004</v>
      </c>
    </row>
    <row r="33" spans="1:4" x14ac:dyDescent="0.35">
      <c r="A33">
        <f t="shared" si="3"/>
        <v>1983</v>
      </c>
      <c r="B33">
        <f t="shared" si="2"/>
        <v>28.000000000000046</v>
      </c>
      <c r="C33">
        <f t="shared" si="1"/>
        <v>0.28000000000000047</v>
      </c>
      <c r="D33">
        <f t="shared" si="0"/>
        <v>1.0800000000000005</v>
      </c>
    </row>
    <row r="34" spans="1:4" x14ac:dyDescent="0.35">
      <c r="A34">
        <f t="shared" si="3"/>
        <v>1982</v>
      </c>
      <c r="B34">
        <f t="shared" si="2"/>
        <v>27.520000000000046</v>
      </c>
      <c r="C34">
        <f t="shared" si="1"/>
        <v>0.27520000000000044</v>
      </c>
      <c r="D34">
        <f t="shared" si="0"/>
        <v>1.0752000000000006</v>
      </c>
    </row>
    <row r="35" spans="1:4" x14ac:dyDescent="0.35">
      <c r="A35">
        <f t="shared" si="3"/>
        <v>1981</v>
      </c>
      <c r="B35">
        <f t="shared" si="2"/>
        <v>27.040000000000045</v>
      </c>
      <c r="C35">
        <f t="shared" si="1"/>
        <v>0.27040000000000047</v>
      </c>
      <c r="D35">
        <f t="shared" si="0"/>
        <v>1.0704000000000005</v>
      </c>
    </row>
    <row r="36" spans="1:4" x14ac:dyDescent="0.35">
      <c r="A36">
        <f t="shared" si="3"/>
        <v>1980</v>
      </c>
      <c r="B36">
        <f t="shared" si="2"/>
        <v>26.560000000000045</v>
      </c>
      <c r="C36">
        <f t="shared" si="1"/>
        <v>0.26560000000000045</v>
      </c>
      <c r="D36">
        <f t="shared" si="0"/>
        <v>1.0656000000000005</v>
      </c>
    </row>
    <row r="37" spans="1:4" x14ac:dyDescent="0.35">
      <c r="A37">
        <f t="shared" si="3"/>
        <v>1979</v>
      </c>
      <c r="B37">
        <f t="shared" si="2"/>
        <v>26.080000000000044</v>
      </c>
      <c r="C37">
        <f t="shared" si="1"/>
        <v>0.26080000000000042</v>
      </c>
      <c r="D37">
        <f t="shared" si="0"/>
        <v>1.0608000000000004</v>
      </c>
    </row>
    <row r="38" spans="1:4" x14ac:dyDescent="0.35">
      <c r="A38">
        <f t="shared" si="3"/>
        <v>1978</v>
      </c>
      <c r="B38">
        <f t="shared" si="2"/>
        <v>25.600000000000044</v>
      </c>
      <c r="C38">
        <f t="shared" si="1"/>
        <v>0.25600000000000045</v>
      </c>
      <c r="D38">
        <f t="shared" si="0"/>
        <v>1.0560000000000005</v>
      </c>
    </row>
    <row r="39" spans="1:4" x14ac:dyDescent="0.35">
      <c r="A39">
        <f t="shared" si="3"/>
        <v>1977</v>
      </c>
      <c r="B39">
        <f t="shared" si="2"/>
        <v>25.120000000000044</v>
      </c>
      <c r="C39">
        <f t="shared" si="1"/>
        <v>0.25120000000000042</v>
      </c>
      <c r="D39">
        <f t="shared" si="0"/>
        <v>1.0512000000000006</v>
      </c>
    </row>
    <row r="40" spans="1:4" x14ac:dyDescent="0.35">
      <c r="A40">
        <f t="shared" si="3"/>
        <v>1976</v>
      </c>
      <c r="B40">
        <f t="shared" si="2"/>
        <v>24.640000000000043</v>
      </c>
      <c r="C40">
        <f t="shared" si="1"/>
        <v>0.24640000000000042</v>
      </c>
      <c r="D40">
        <f t="shared" si="0"/>
        <v>1.0464000000000004</v>
      </c>
    </row>
    <row r="41" spans="1:4" x14ac:dyDescent="0.35">
      <c r="A41">
        <f t="shared" si="3"/>
        <v>1975</v>
      </c>
      <c r="B41">
        <f t="shared" si="2"/>
        <v>24.160000000000043</v>
      </c>
      <c r="C41">
        <f t="shared" si="1"/>
        <v>0.24160000000000043</v>
      </c>
      <c r="D41">
        <f t="shared" si="0"/>
        <v>1.0416000000000005</v>
      </c>
    </row>
    <row r="42" spans="1:4" x14ac:dyDescent="0.35">
      <c r="A42">
        <f t="shared" si="3"/>
        <v>1974</v>
      </c>
      <c r="B42">
        <f t="shared" si="2"/>
        <v>23.680000000000042</v>
      </c>
      <c r="C42">
        <f t="shared" si="1"/>
        <v>0.23680000000000043</v>
      </c>
      <c r="D42">
        <f t="shared" si="0"/>
        <v>1.0368000000000004</v>
      </c>
    </row>
    <row r="43" spans="1:4" x14ac:dyDescent="0.35">
      <c r="A43">
        <f t="shared" si="3"/>
        <v>1973</v>
      </c>
      <c r="B43">
        <f t="shared" si="2"/>
        <v>23.200000000000042</v>
      </c>
      <c r="C43">
        <f t="shared" si="1"/>
        <v>0.23200000000000043</v>
      </c>
      <c r="D43">
        <f t="shared" si="0"/>
        <v>1.0320000000000005</v>
      </c>
    </row>
    <row r="44" spans="1:4" x14ac:dyDescent="0.35">
      <c r="A44">
        <f t="shared" si="3"/>
        <v>1972</v>
      </c>
      <c r="B44">
        <f t="shared" si="2"/>
        <v>22.720000000000041</v>
      </c>
      <c r="C44">
        <f t="shared" si="1"/>
        <v>0.2272000000000004</v>
      </c>
      <c r="D44">
        <f t="shared" si="0"/>
        <v>1.0272000000000006</v>
      </c>
    </row>
    <row r="45" spans="1:4" x14ac:dyDescent="0.35">
      <c r="A45">
        <f t="shared" si="3"/>
        <v>1971</v>
      </c>
      <c r="B45">
        <f t="shared" si="2"/>
        <v>22.240000000000041</v>
      </c>
      <c r="C45">
        <f t="shared" si="1"/>
        <v>0.2224000000000004</v>
      </c>
      <c r="D45">
        <f t="shared" si="0"/>
        <v>1.0224000000000004</v>
      </c>
    </row>
    <row r="46" spans="1:4" x14ac:dyDescent="0.35">
      <c r="A46">
        <f t="shared" si="3"/>
        <v>1970</v>
      </c>
      <c r="B46">
        <f t="shared" si="2"/>
        <v>21.760000000000041</v>
      </c>
      <c r="C46">
        <f t="shared" si="1"/>
        <v>0.2176000000000004</v>
      </c>
      <c r="D46">
        <f t="shared" si="0"/>
        <v>1.0176000000000005</v>
      </c>
    </row>
    <row r="47" spans="1:4" x14ac:dyDescent="0.35">
      <c r="A47">
        <f t="shared" si="3"/>
        <v>1969</v>
      </c>
      <c r="B47">
        <f t="shared" si="2"/>
        <v>21.28000000000004</v>
      </c>
      <c r="C47">
        <f t="shared" si="1"/>
        <v>0.21280000000000041</v>
      </c>
      <c r="D47">
        <f t="shared" si="0"/>
        <v>1.0128000000000004</v>
      </c>
    </row>
    <row r="48" spans="1:4" x14ac:dyDescent="0.35">
      <c r="A48">
        <f t="shared" si="3"/>
        <v>1968</v>
      </c>
      <c r="B48">
        <f t="shared" si="2"/>
        <v>20.80000000000004</v>
      </c>
      <c r="C48">
        <f t="shared" si="1"/>
        <v>0.20800000000000041</v>
      </c>
      <c r="D48">
        <f t="shared" si="0"/>
        <v>1.0080000000000005</v>
      </c>
    </row>
    <row r="49" spans="1:11" x14ac:dyDescent="0.35">
      <c r="A49">
        <f t="shared" si="3"/>
        <v>1967</v>
      </c>
      <c r="B49">
        <f t="shared" si="2"/>
        <v>20.320000000000039</v>
      </c>
      <c r="C49">
        <f t="shared" si="1"/>
        <v>0.20320000000000038</v>
      </c>
      <c r="D49">
        <f t="shared" si="0"/>
        <v>1.0032000000000005</v>
      </c>
    </row>
    <row r="50" spans="1:11" x14ac:dyDescent="0.35">
      <c r="A50">
        <f t="shared" si="3"/>
        <v>1966</v>
      </c>
      <c r="B50">
        <f t="shared" si="2"/>
        <v>19.840000000000039</v>
      </c>
      <c r="C50">
        <f t="shared" si="1"/>
        <v>0.19840000000000038</v>
      </c>
      <c r="D50">
        <f t="shared" si="0"/>
        <v>0.9984000000000004</v>
      </c>
    </row>
    <row r="51" spans="1:11" x14ac:dyDescent="0.35">
      <c r="A51">
        <f t="shared" si="3"/>
        <v>1965</v>
      </c>
      <c r="B51">
        <f t="shared" si="2"/>
        <v>19.360000000000039</v>
      </c>
      <c r="C51">
        <f t="shared" si="1"/>
        <v>0.19360000000000038</v>
      </c>
      <c r="D51">
        <f t="shared" si="0"/>
        <v>0.99360000000000048</v>
      </c>
    </row>
    <row r="52" spans="1:11" x14ac:dyDescent="0.35">
      <c r="A52">
        <f t="shared" si="3"/>
        <v>1964</v>
      </c>
      <c r="B52">
        <f t="shared" si="2"/>
        <v>18.880000000000038</v>
      </c>
      <c r="C52">
        <f t="shared" si="1"/>
        <v>0.18880000000000038</v>
      </c>
      <c r="D52">
        <f t="shared" si="0"/>
        <v>0.98880000000000046</v>
      </c>
    </row>
    <row r="53" spans="1:11" x14ac:dyDescent="0.35">
      <c r="A53">
        <f t="shared" si="3"/>
        <v>1963</v>
      </c>
      <c r="B53">
        <f t="shared" si="2"/>
        <v>18.400000000000038</v>
      </c>
      <c r="C53">
        <f t="shared" si="1"/>
        <v>0.18400000000000039</v>
      </c>
      <c r="D53">
        <f t="shared" si="0"/>
        <v>0.98400000000000043</v>
      </c>
    </row>
    <row r="54" spans="1:11" x14ac:dyDescent="0.35">
      <c r="A54">
        <f t="shared" si="3"/>
        <v>1962</v>
      </c>
      <c r="B54">
        <f t="shared" si="2"/>
        <v>17.920000000000037</v>
      </c>
      <c r="C54">
        <f t="shared" si="1"/>
        <v>0.17920000000000036</v>
      </c>
      <c r="D54">
        <f t="shared" si="0"/>
        <v>0.9792000000000004</v>
      </c>
    </row>
    <row r="55" spans="1:11" x14ac:dyDescent="0.35">
      <c r="A55">
        <f t="shared" si="3"/>
        <v>1961</v>
      </c>
      <c r="B55">
        <f t="shared" si="2"/>
        <v>17.440000000000037</v>
      </c>
      <c r="C55">
        <f t="shared" si="1"/>
        <v>0.17440000000000036</v>
      </c>
      <c r="D55">
        <f t="shared" si="0"/>
        <v>0.97440000000000038</v>
      </c>
    </row>
    <row r="56" spans="1:11" x14ac:dyDescent="0.35">
      <c r="A56">
        <f t="shared" si="3"/>
        <v>1960</v>
      </c>
      <c r="B56">
        <f t="shared" si="2"/>
        <v>16.960000000000036</v>
      </c>
      <c r="C56">
        <f t="shared" si="1"/>
        <v>0.16960000000000036</v>
      </c>
      <c r="D56">
        <f t="shared" si="0"/>
        <v>0.96960000000000046</v>
      </c>
    </row>
    <row r="57" spans="1:11" x14ac:dyDescent="0.35">
      <c r="A57">
        <f t="shared" si="3"/>
        <v>1959</v>
      </c>
      <c r="B57">
        <f t="shared" si="2"/>
        <v>16.480000000000036</v>
      </c>
      <c r="C57">
        <f t="shared" si="1"/>
        <v>0.16480000000000036</v>
      </c>
      <c r="D57">
        <f t="shared" si="0"/>
        <v>0.96480000000000044</v>
      </c>
    </row>
    <row r="58" spans="1:11" x14ac:dyDescent="0.35">
      <c r="A58">
        <f t="shared" si="3"/>
        <v>1958</v>
      </c>
      <c r="B58">
        <f t="shared" si="2"/>
        <v>16.000000000000036</v>
      </c>
      <c r="C58">
        <f t="shared" si="1"/>
        <v>0.16000000000000036</v>
      </c>
      <c r="D58">
        <f t="shared" si="0"/>
        <v>0.96000000000000041</v>
      </c>
      <c r="F58" t="s">
        <v>240</v>
      </c>
      <c r="J58">
        <v>54.9</v>
      </c>
      <c r="K58">
        <v>1</v>
      </c>
    </row>
    <row r="59" spans="1:11" x14ac:dyDescent="0.35">
      <c r="A59">
        <f t="shared" si="3"/>
        <v>1957</v>
      </c>
      <c r="B59">
        <f t="shared" si="2"/>
        <v>15.520000000000035</v>
      </c>
      <c r="C59">
        <f t="shared" si="1"/>
        <v>0.15520000000000034</v>
      </c>
      <c r="D59">
        <f t="shared" si="0"/>
        <v>0.95520000000000038</v>
      </c>
    </row>
    <row r="60" spans="1:11" x14ac:dyDescent="0.35">
      <c r="A60">
        <f t="shared" si="3"/>
        <v>1956</v>
      </c>
      <c r="B60">
        <f t="shared" si="2"/>
        <v>15.040000000000035</v>
      </c>
      <c r="C60">
        <f t="shared" si="1"/>
        <v>0.15040000000000034</v>
      </c>
      <c r="D60">
        <f t="shared" si="0"/>
        <v>0.95040000000000036</v>
      </c>
    </row>
    <row r="61" spans="1:11" x14ac:dyDescent="0.35">
      <c r="A61">
        <f t="shared" si="3"/>
        <v>1955</v>
      </c>
      <c r="B61">
        <f t="shared" si="2"/>
        <v>14.560000000000034</v>
      </c>
      <c r="C61">
        <f t="shared" si="1"/>
        <v>0.14560000000000034</v>
      </c>
      <c r="D61">
        <f t="shared" si="0"/>
        <v>0.94560000000000044</v>
      </c>
    </row>
    <row r="62" spans="1:11" x14ac:dyDescent="0.35">
      <c r="A62">
        <f t="shared" si="3"/>
        <v>1954</v>
      </c>
      <c r="B62">
        <f t="shared" si="2"/>
        <v>14.080000000000034</v>
      </c>
      <c r="C62">
        <f t="shared" si="1"/>
        <v>0.14080000000000034</v>
      </c>
      <c r="D62">
        <f t="shared" si="0"/>
        <v>0.94080000000000041</v>
      </c>
    </row>
    <row r="63" spans="1:11" x14ac:dyDescent="0.35">
      <c r="A63">
        <f t="shared" si="3"/>
        <v>1953</v>
      </c>
      <c r="B63">
        <f t="shared" si="2"/>
        <v>13.600000000000033</v>
      </c>
      <c r="C63">
        <f t="shared" si="1"/>
        <v>0.13600000000000034</v>
      </c>
      <c r="D63">
        <f t="shared" si="0"/>
        <v>0.93600000000000039</v>
      </c>
    </row>
    <row r="64" spans="1:11" x14ac:dyDescent="0.35">
      <c r="A64">
        <f t="shared" si="3"/>
        <v>1952</v>
      </c>
      <c r="B64">
        <f t="shared" si="2"/>
        <v>13.120000000000033</v>
      </c>
      <c r="C64">
        <f t="shared" si="1"/>
        <v>0.13120000000000032</v>
      </c>
      <c r="D64">
        <f t="shared" si="0"/>
        <v>0.93120000000000036</v>
      </c>
    </row>
    <row r="65" spans="1:4" x14ac:dyDescent="0.35">
      <c r="A65">
        <f t="shared" si="3"/>
        <v>1951</v>
      </c>
      <c r="B65">
        <f t="shared" si="2"/>
        <v>12.640000000000033</v>
      </c>
      <c r="C65">
        <f t="shared" si="1"/>
        <v>0.12640000000000032</v>
      </c>
      <c r="D65">
        <f t="shared" si="0"/>
        <v>0.92640000000000033</v>
      </c>
    </row>
    <row r="66" spans="1:4" x14ac:dyDescent="0.35">
      <c r="A66">
        <f t="shared" si="3"/>
        <v>1950</v>
      </c>
      <c r="B66">
        <f t="shared" si="2"/>
        <v>12.160000000000032</v>
      </c>
      <c r="C66">
        <f t="shared" si="1"/>
        <v>0.12160000000000032</v>
      </c>
      <c r="D66">
        <f t="shared" si="0"/>
        <v>0.92160000000000042</v>
      </c>
    </row>
    <row r="67" spans="1:4" x14ac:dyDescent="0.35">
      <c r="A67">
        <f t="shared" si="3"/>
        <v>1949</v>
      </c>
      <c r="B67">
        <f t="shared" si="2"/>
        <v>11.680000000000032</v>
      </c>
      <c r="C67">
        <f t="shared" si="1"/>
        <v>0.11680000000000032</v>
      </c>
      <c r="D67">
        <f t="shared" ref="D67:D130" si="4">C67+0.8</f>
        <v>0.91680000000000039</v>
      </c>
    </row>
    <row r="68" spans="1:4" x14ac:dyDescent="0.35">
      <c r="A68">
        <f t="shared" si="3"/>
        <v>1948</v>
      </c>
      <c r="B68">
        <v>11.68</v>
      </c>
      <c r="C68">
        <f t="shared" si="1"/>
        <v>0.1168</v>
      </c>
      <c r="D68">
        <f t="shared" si="4"/>
        <v>0.91680000000000006</v>
      </c>
    </row>
    <row r="69" spans="1:4" x14ac:dyDescent="0.35">
      <c r="A69">
        <f t="shared" si="3"/>
        <v>1947</v>
      </c>
      <c r="B69">
        <v>11.68</v>
      </c>
      <c r="C69">
        <f t="shared" si="1"/>
        <v>0.1168</v>
      </c>
      <c r="D69">
        <f t="shared" si="4"/>
        <v>0.91680000000000006</v>
      </c>
    </row>
    <row r="70" spans="1:4" x14ac:dyDescent="0.35">
      <c r="A70">
        <f t="shared" si="3"/>
        <v>1946</v>
      </c>
      <c r="B70">
        <v>11.68</v>
      </c>
      <c r="C70">
        <f t="shared" si="1"/>
        <v>0.1168</v>
      </c>
      <c r="D70">
        <f t="shared" si="4"/>
        <v>0.91680000000000006</v>
      </c>
    </row>
    <row r="71" spans="1:4" x14ac:dyDescent="0.35">
      <c r="A71">
        <f t="shared" si="3"/>
        <v>1945</v>
      </c>
      <c r="B71">
        <v>11.68</v>
      </c>
      <c r="C71">
        <f t="shared" si="1"/>
        <v>0.1168</v>
      </c>
      <c r="D71">
        <f t="shared" si="4"/>
        <v>0.91680000000000006</v>
      </c>
    </row>
    <row r="72" spans="1:4" x14ac:dyDescent="0.35">
      <c r="A72">
        <f t="shared" si="3"/>
        <v>1944</v>
      </c>
      <c r="B72">
        <v>11.68</v>
      </c>
      <c r="C72">
        <f t="shared" si="1"/>
        <v>0.1168</v>
      </c>
      <c r="D72">
        <f t="shared" si="4"/>
        <v>0.91680000000000006</v>
      </c>
    </row>
    <row r="73" spans="1:4" x14ac:dyDescent="0.35">
      <c r="A73">
        <f t="shared" si="3"/>
        <v>1943</v>
      </c>
      <c r="B73">
        <v>11.68</v>
      </c>
      <c r="C73">
        <f t="shared" ref="C73:C136" si="5">B73/100</f>
        <v>0.1168</v>
      </c>
      <c r="D73">
        <f t="shared" si="4"/>
        <v>0.91680000000000006</v>
      </c>
    </row>
    <row r="74" spans="1:4" x14ac:dyDescent="0.35">
      <c r="A74">
        <f t="shared" si="3"/>
        <v>1942</v>
      </c>
      <c r="B74">
        <v>11.68</v>
      </c>
      <c r="C74">
        <f t="shared" si="5"/>
        <v>0.1168</v>
      </c>
      <c r="D74">
        <f t="shared" si="4"/>
        <v>0.91680000000000006</v>
      </c>
    </row>
    <row r="75" spans="1:4" x14ac:dyDescent="0.35">
      <c r="A75">
        <f t="shared" ref="A75:A138" si="6">A74-1</f>
        <v>1941</v>
      </c>
      <c r="B75">
        <v>11.68</v>
      </c>
      <c r="C75">
        <f t="shared" si="5"/>
        <v>0.1168</v>
      </c>
      <c r="D75">
        <f t="shared" si="4"/>
        <v>0.91680000000000006</v>
      </c>
    </row>
    <row r="76" spans="1:4" x14ac:dyDescent="0.35">
      <c r="A76">
        <f t="shared" si="6"/>
        <v>1940</v>
      </c>
      <c r="B76">
        <v>11.68</v>
      </c>
      <c r="C76">
        <f t="shared" si="5"/>
        <v>0.1168</v>
      </c>
      <c r="D76">
        <f t="shared" si="4"/>
        <v>0.91680000000000006</v>
      </c>
    </row>
    <row r="77" spans="1:4" x14ac:dyDescent="0.35">
      <c r="A77">
        <f t="shared" si="6"/>
        <v>1939</v>
      </c>
      <c r="B77">
        <v>11.68</v>
      </c>
      <c r="C77">
        <f t="shared" si="5"/>
        <v>0.1168</v>
      </c>
      <c r="D77">
        <f t="shared" si="4"/>
        <v>0.91680000000000006</v>
      </c>
    </row>
    <row r="78" spans="1:4" x14ac:dyDescent="0.35">
      <c r="A78">
        <f t="shared" si="6"/>
        <v>1938</v>
      </c>
      <c r="B78">
        <v>11.68</v>
      </c>
      <c r="C78">
        <f t="shared" si="5"/>
        <v>0.1168</v>
      </c>
      <c r="D78">
        <f t="shared" si="4"/>
        <v>0.91680000000000006</v>
      </c>
    </row>
    <row r="79" spans="1:4" x14ac:dyDescent="0.35">
      <c r="A79">
        <f t="shared" si="6"/>
        <v>1937</v>
      </c>
      <c r="B79">
        <v>11.68</v>
      </c>
      <c r="C79">
        <f t="shared" si="5"/>
        <v>0.1168</v>
      </c>
      <c r="D79">
        <f t="shared" si="4"/>
        <v>0.91680000000000006</v>
      </c>
    </row>
    <row r="80" spans="1:4" x14ac:dyDescent="0.35">
      <c r="A80">
        <f t="shared" si="6"/>
        <v>1936</v>
      </c>
      <c r="B80">
        <v>11.68</v>
      </c>
      <c r="C80">
        <f t="shared" si="5"/>
        <v>0.1168</v>
      </c>
      <c r="D80">
        <f t="shared" si="4"/>
        <v>0.91680000000000006</v>
      </c>
    </row>
    <row r="81" spans="1:4" x14ac:dyDescent="0.35">
      <c r="A81">
        <f t="shared" si="6"/>
        <v>1935</v>
      </c>
      <c r="B81">
        <v>11.68</v>
      </c>
      <c r="C81">
        <f t="shared" si="5"/>
        <v>0.1168</v>
      </c>
      <c r="D81">
        <f t="shared" si="4"/>
        <v>0.91680000000000006</v>
      </c>
    </row>
    <row r="82" spans="1:4" x14ac:dyDescent="0.35">
      <c r="A82">
        <f t="shared" si="6"/>
        <v>1934</v>
      </c>
      <c r="B82">
        <v>11.68</v>
      </c>
      <c r="C82">
        <f t="shared" si="5"/>
        <v>0.1168</v>
      </c>
      <c r="D82">
        <f t="shared" si="4"/>
        <v>0.91680000000000006</v>
      </c>
    </row>
    <row r="83" spans="1:4" x14ac:dyDescent="0.35">
      <c r="A83">
        <f t="shared" si="6"/>
        <v>1933</v>
      </c>
      <c r="B83">
        <v>11.68</v>
      </c>
      <c r="C83">
        <f t="shared" si="5"/>
        <v>0.1168</v>
      </c>
      <c r="D83">
        <f t="shared" si="4"/>
        <v>0.91680000000000006</v>
      </c>
    </row>
    <row r="84" spans="1:4" x14ac:dyDescent="0.35">
      <c r="A84">
        <f t="shared" si="6"/>
        <v>1932</v>
      </c>
      <c r="B84">
        <v>11.68</v>
      </c>
      <c r="C84">
        <f t="shared" si="5"/>
        <v>0.1168</v>
      </c>
      <c r="D84">
        <f t="shared" si="4"/>
        <v>0.91680000000000006</v>
      </c>
    </row>
    <row r="85" spans="1:4" x14ac:dyDescent="0.35">
      <c r="A85">
        <f t="shared" si="6"/>
        <v>1931</v>
      </c>
      <c r="B85">
        <v>11.68</v>
      </c>
      <c r="C85">
        <f t="shared" si="5"/>
        <v>0.1168</v>
      </c>
      <c r="D85">
        <f t="shared" si="4"/>
        <v>0.91680000000000006</v>
      </c>
    </row>
    <row r="86" spans="1:4" x14ac:dyDescent="0.35">
      <c r="A86">
        <f t="shared" si="6"/>
        <v>1930</v>
      </c>
      <c r="B86">
        <f t="shared" ref="B86:B149" si="7">B85-0.48</f>
        <v>11.2</v>
      </c>
      <c r="C86">
        <f t="shared" si="5"/>
        <v>0.11199999999999999</v>
      </c>
      <c r="D86">
        <f t="shared" si="4"/>
        <v>0.91200000000000003</v>
      </c>
    </row>
    <row r="87" spans="1:4" x14ac:dyDescent="0.35">
      <c r="A87">
        <f t="shared" si="6"/>
        <v>1929</v>
      </c>
      <c r="B87">
        <f t="shared" si="7"/>
        <v>10.719999999999999</v>
      </c>
      <c r="C87">
        <f t="shared" si="5"/>
        <v>0.10719999999999999</v>
      </c>
      <c r="D87">
        <f t="shared" si="4"/>
        <v>0.90720000000000001</v>
      </c>
    </row>
    <row r="88" spans="1:4" x14ac:dyDescent="0.35">
      <c r="A88">
        <f t="shared" si="6"/>
        <v>1928</v>
      </c>
      <c r="B88">
        <f t="shared" si="7"/>
        <v>10.239999999999998</v>
      </c>
      <c r="C88">
        <f t="shared" si="5"/>
        <v>0.10239999999999999</v>
      </c>
      <c r="D88">
        <f t="shared" si="4"/>
        <v>0.90240000000000009</v>
      </c>
    </row>
    <row r="89" spans="1:4" x14ac:dyDescent="0.35">
      <c r="A89">
        <f t="shared" si="6"/>
        <v>1927</v>
      </c>
      <c r="B89">
        <f t="shared" si="7"/>
        <v>9.759999999999998</v>
      </c>
      <c r="C89">
        <f t="shared" si="5"/>
        <v>9.7599999999999978E-2</v>
      </c>
      <c r="D89">
        <f t="shared" si="4"/>
        <v>0.89760000000000006</v>
      </c>
    </row>
    <row r="90" spans="1:4" x14ac:dyDescent="0.35">
      <c r="A90">
        <f t="shared" si="6"/>
        <v>1926</v>
      </c>
      <c r="B90">
        <f t="shared" si="7"/>
        <v>9.2799999999999976</v>
      </c>
      <c r="C90">
        <f t="shared" si="5"/>
        <v>9.279999999999998E-2</v>
      </c>
      <c r="D90">
        <f t="shared" si="4"/>
        <v>0.89280000000000004</v>
      </c>
    </row>
    <row r="91" spans="1:4" x14ac:dyDescent="0.35">
      <c r="A91">
        <f t="shared" si="6"/>
        <v>1925</v>
      </c>
      <c r="B91">
        <f t="shared" si="7"/>
        <v>8.7999999999999972</v>
      </c>
      <c r="C91">
        <f t="shared" si="5"/>
        <v>8.7999999999999967E-2</v>
      </c>
      <c r="D91">
        <f t="shared" si="4"/>
        <v>0.88800000000000001</v>
      </c>
    </row>
    <row r="92" spans="1:4" x14ac:dyDescent="0.35">
      <c r="A92">
        <f t="shared" si="6"/>
        <v>1924</v>
      </c>
      <c r="B92">
        <f t="shared" si="7"/>
        <v>8.3199999999999967</v>
      </c>
      <c r="C92">
        <f t="shared" si="5"/>
        <v>8.3199999999999968E-2</v>
      </c>
      <c r="D92">
        <f t="shared" si="4"/>
        <v>0.88319999999999999</v>
      </c>
    </row>
    <row r="93" spans="1:4" x14ac:dyDescent="0.35">
      <c r="A93">
        <f t="shared" si="6"/>
        <v>1923</v>
      </c>
      <c r="B93">
        <f t="shared" si="7"/>
        <v>7.8399999999999963</v>
      </c>
      <c r="C93">
        <f t="shared" si="5"/>
        <v>7.839999999999997E-2</v>
      </c>
      <c r="D93">
        <f t="shared" si="4"/>
        <v>0.87840000000000007</v>
      </c>
    </row>
    <row r="94" spans="1:4" x14ac:dyDescent="0.35">
      <c r="A94">
        <f t="shared" si="6"/>
        <v>1922</v>
      </c>
      <c r="B94">
        <f t="shared" si="7"/>
        <v>7.3599999999999959</v>
      </c>
      <c r="C94">
        <f t="shared" si="5"/>
        <v>7.3599999999999957E-2</v>
      </c>
      <c r="D94">
        <f t="shared" si="4"/>
        <v>0.87360000000000004</v>
      </c>
    </row>
    <row r="95" spans="1:4" x14ac:dyDescent="0.35">
      <c r="A95">
        <f t="shared" si="6"/>
        <v>1921</v>
      </c>
      <c r="B95">
        <f t="shared" si="7"/>
        <v>6.8799999999999955</v>
      </c>
      <c r="C95">
        <f t="shared" si="5"/>
        <v>6.8799999999999958E-2</v>
      </c>
      <c r="D95">
        <f t="shared" si="4"/>
        <v>0.86880000000000002</v>
      </c>
    </row>
    <row r="96" spans="1:4" x14ac:dyDescent="0.35">
      <c r="A96">
        <f t="shared" si="6"/>
        <v>1920</v>
      </c>
      <c r="B96">
        <f t="shared" si="7"/>
        <v>6.399999999999995</v>
      </c>
      <c r="C96">
        <f t="shared" si="5"/>
        <v>6.3999999999999946E-2</v>
      </c>
      <c r="D96">
        <f t="shared" si="4"/>
        <v>0.86399999999999999</v>
      </c>
    </row>
    <row r="97" spans="1:4" x14ac:dyDescent="0.35">
      <c r="A97">
        <f t="shared" si="6"/>
        <v>1919</v>
      </c>
      <c r="B97">
        <f t="shared" si="7"/>
        <v>5.9199999999999946</v>
      </c>
      <c r="C97">
        <f t="shared" si="5"/>
        <v>5.9199999999999947E-2</v>
      </c>
      <c r="D97">
        <f t="shared" si="4"/>
        <v>0.85919999999999996</v>
      </c>
    </row>
    <row r="98" spans="1:4" x14ac:dyDescent="0.35">
      <c r="A98">
        <f t="shared" si="6"/>
        <v>1918</v>
      </c>
      <c r="B98">
        <f t="shared" si="7"/>
        <v>5.4399999999999942</v>
      </c>
      <c r="C98">
        <f t="shared" si="5"/>
        <v>5.4399999999999941E-2</v>
      </c>
      <c r="D98">
        <f t="shared" si="4"/>
        <v>0.85439999999999994</v>
      </c>
    </row>
    <row r="99" spans="1:4" x14ac:dyDescent="0.35">
      <c r="A99">
        <f t="shared" si="6"/>
        <v>1917</v>
      </c>
      <c r="B99">
        <f t="shared" si="7"/>
        <v>4.9599999999999937</v>
      </c>
      <c r="C99">
        <f t="shared" si="5"/>
        <v>4.9599999999999936E-2</v>
      </c>
      <c r="D99">
        <f t="shared" si="4"/>
        <v>0.84960000000000002</v>
      </c>
    </row>
    <row r="100" spans="1:4" x14ac:dyDescent="0.35">
      <c r="A100">
        <f t="shared" si="6"/>
        <v>1916</v>
      </c>
      <c r="B100">
        <f t="shared" si="7"/>
        <v>4.4799999999999933</v>
      </c>
      <c r="C100">
        <f t="shared" si="5"/>
        <v>4.479999999999993E-2</v>
      </c>
      <c r="D100">
        <f t="shared" si="4"/>
        <v>0.8448</v>
      </c>
    </row>
    <row r="101" spans="1:4" x14ac:dyDescent="0.35">
      <c r="A101">
        <f t="shared" si="6"/>
        <v>1915</v>
      </c>
      <c r="B101">
        <f t="shared" si="7"/>
        <v>3.9999999999999933</v>
      </c>
      <c r="C101">
        <f t="shared" si="5"/>
        <v>3.9999999999999931E-2</v>
      </c>
      <c r="D101">
        <f t="shared" si="4"/>
        <v>0.84</v>
      </c>
    </row>
    <row r="102" spans="1:4" x14ac:dyDescent="0.35">
      <c r="A102">
        <f t="shared" si="6"/>
        <v>1914</v>
      </c>
      <c r="B102">
        <f t="shared" si="7"/>
        <v>3.5199999999999934</v>
      </c>
      <c r="C102">
        <f t="shared" si="5"/>
        <v>3.5199999999999933E-2</v>
      </c>
      <c r="D102">
        <f t="shared" si="4"/>
        <v>0.83519999999999994</v>
      </c>
    </row>
    <row r="103" spans="1:4" x14ac:dyDescent="0.35">
      <c r="A103">
        <f t="shared" si="6"/>
        <v>1913</v>
      </c>
      <c r="B103">
        <f t="shared" si="7"/>
        <v>3.0399999999999934</v>
      </c>
      <c r="C103">
        <f t="shared" si="5"/>
        <v>3.0399999999999934E-2</v>
      </c>
      <c r="D103">
        <f t="shared" si="4"/>
        <v>0.83040000000000003</v>
      </c>
    </row>
    <row r="104" spans="1:4" x14ac:dyDescent="0.35">
      <c r="A104">
        <f t="shared" si="6"/>
        <v>1912</v>
      </c>
      <c r="B104">
        <f t="shared" si="7"/>
        <v>2.5599999999999934</v>
      </c>
      <c r="C104">
        <f t="shared" si="5"/>
        <v>2.5599999999999935E-2</v>
      </c>
      <c r="D104">
        <f t="shared" si="4"/>
        <v>0.8256</v>
      </c>
    </row>
    <row r="105" spans="1:4" x14ac:dyDescent="0.35">
      <c r="A105">
        <f t="shared" si="6"/>
        <v>1911</v>
      </c>
      <c r="B105">
        <f t="shared" si="7"/>
        <v>2.0799999999999934</v>
      </c>
      <c r="C105">
        <f t="shared" si="5"/>
        <v>2.0799999999999933E-2</v>
      </c>
      <c r="D105">
        <f t="shared" si="4"/>
        <v>0.82079999999999997</v>
      </c>
    </row>
    <row r="106" spans="1:4" x14ac:dyDescent="0.35">
      <c r="A106">
        <f t="shared" si="6"/>
        <v>1910</v>
      </c>
      <c r="B106">
        <f t="shared" si="7"/>
        <v>1.5999999999999934</v>
      </c>
      <c r="C106">
        <f t="shared" si="5"/>
        <v>1.5999999999999934E-2</v>
      </c>
      <c r="D106">
        <f t="shared" si="4"/>
        <v>0.81599999999999995</v>
      </c>
    </row>
    <row r="107" spans="1:4" x14ac:dyDescent="0.35">
      <c r="A107">
        <f t="shared" si="6"/>
        <v>1909</v>
      </c>
      <c r="B107">
        <f t="shared" si="7"/>
        <v>1.1199999999999934</v>
      </c>
      <c r="C107">
        <f t="shared" si="5"/>
        <v>1.1199999999999934E-2</v>
      </c>
      <c r="D107">
        <f t="shared" si="4"/>
        <v>0.81120000000000003</v>
      </c>
    </row>
    <row r="108" spans="1:4" x14ac:dyDescent="0.35">
      <c r="A108">
        <f t="shared" si="6"/>
        <v>1908</v>
      </c>
      <c r="B108">
        <f t="shared" si="7"/>
        <v>0.63999999999999346</v>
      </c>
      <c r="C108">
        <f t="shared" si="5"/>
        <v>6.3999999999999344E-3</v>
      </c>
      <c r="D108">
        <f t="shared" si="4"/>
        <v>0.80640000000000001</v>
      </c>
    </row>
    <row r="109" spans="1:4" x14ac:dyDescent="0.35">
      <c r="A109">
        <f t="shared" si="6"/>
        <v>1907</v>
      </c>
      <c r="B109">
        <f t="shared" si="7"/>
        <v>0.15999999999999348</v>
      </c>
      <c r="C109">
        <f t="shared" si="5"/>
        <v>1.5999999999999348E-3</v>
      </c>
      <c r="D109">
        <f t="shared" si="4"/>
        <v>0.80159999999999998</v>
      </c>
    </row>
    <row r="110" spans="1:4" x14ac:dyDescent="0.35">
      <c r="A110">
        <f t="shared" si="6"/>
        <v>1906</v>
      </c>
      <c r="B110">
        <f t="shared" si="7"/>
        <v>-0.3200000000000065</v>
      </c>
      <c r="C110">
        <f t="shared" si="5"/>
        <v>-3.2000000000000652E-3</v>
      </c>
      <c r="D110">
        <f t="shared" si="4"/>
        <v>0.79679999999999995</v>
      </c>
    </row>
    <row r="111" spans="1:4" x14ac:dyDescent="0.35">
      <c r="A111">
        <f t="shared" si="6"/>
        <v>1905</v>
      </c>
      <c r="B111">
        <f t="shared" si="7"/>
        <v>-0.80000000000000648</v>
      </c>
      <c r="C111">
        <f t="shared" si="5"/>
        <v>-8.0000000000000644E-3</v>
      </c>
      <c r="D111">
        <f t="shared" si="4"/>
        <v>0.79199999999999993</v>
      </c>
    </row>
    <row r="112" spans="1:4" x14ac:dyDescent="0.35">
      <c r="A112">
        <f t="shared" si="6"/>
        <v>1904</v>
      </c>
      <c r="B112">
        <f t="shared" si="7"/>
        <v>-1.2800000000000065</v>
      </c>
      <c r="C112">
        <f t="shared" si="5"/>
        <v>-1.2800000000000065E-2</v>
      </c>
      <c r="D112">
        <f t="shared" si="4"/>
        <v>0.78720000000000001</v>
      </c>
    </row>
    <row r="113" spans="1:4" x14ac:dyDescent="0.35">
      <c r="A113">
        <f t="shared" si="6"/>
        <v>1903</v>
      </c>
      <c r="B113">
        <f t="shared" si="7"/>
        <v>-1.7600000000000064</v>
      </c>
      <c r="C113">
        <f t="shared" si="5"/>
        <v>-1.7600000000000064E-2</v>
      </c>
      <c r="D113">
        <f t="shared" si="4"/>
        <v>0.78239999999999998</v>
      </c>
    </row>
    <row r="114" spans="1:4" x14ac:dyDescent="0.35">
      <c r="A114">
        <f t="shared" si="6"/>
        <v>1902</v>
      </c>
      <c r="B114">
        <f t="shared" si="7"/>
        <v>-2.2400000000000064</v>
      </c>
      <c r="C114">
        <f t="shared" si="5"/>
        <v>-2.2400000000000066E-2</v>
      </c>
      <c r="D114">
        <f t="shared" si="4"/>
        <v>0.77759999999999996</v>
      </c>
    </row>
    <row r="115" spans="1:4" x14ac:dyDescent="0.35">
      <c r="A115">
        <f t="shared" si="6"/>
        <v>1901</v>
      </c>
      <c r="B115">
        <f t="shared" si="7"/>
        <v>-2.7200000000000064</v>
      </c>
      <c r="C115">
        <f t="shared" si="5"/>
        <v>-2.7200000000000064E-2</v>
      </c>
      <c r="D115">
        <f t="shared" si="4"/>
        <v>0.77279999999999993</v>
      </c>
    </row>
    <row r="116" spans="1:4" x14ac:dyDescent="0.35">
      <c r="A116">
        <f t="shared" si="6"/>
        <v>1900</v>
      </c>
      <c r="B116">
        <f t="shared" si="7"/>
        <v>-3.2000000000000064</v>
      </c>
      <c r="C116">
        <f t="shared" si="5"/>
        <v>-3.2000000000000063E-2</v>
      </c>
      <c r="D116">
        <f t="shared" si="4"/>
        <v>0.76800000000000002</v>
      </c>
    </row>
    <row r="117" spans="1:4" x14ac:dyDescent="0.35">
      <c r="A117">
        <f t="shared" si="6"/>
        <v>1899</v>
      </c>
      <c r="B117">
        <f t="shared" si="7"/>
        <v>-3.6800000000000064</v>
      </c>
      <c r="C117">
        <f t="shared" si="5"/>
        <v>-3.6800000000000062E-2</v>
      </c>
      <c r="D117">
        <f t="shared" si="4"/>
        <v>0.76319999999999999</v>
      </c>
    </row>
    <row r="118" spans="1:4" x14ac:dyDescent="0.35">
      <c r="A118">
        <f t="shared" si="6"/>
        <v>1898</v>
      </c>
      <c r="B118">
        <f t="shared" si="7"/>
        <v>-4.1600000000000064</v>
      </c>
      <c r="C118">
        <f t="shared" si="5"/>
        <v>-4.1600000000000061E-2</v>
      </c>
      <c r="D118">
        <f t="shared" si="4"/>
        <v>0.75839999999999996</v>
      </c>
    </row>
    <row r="119" spans="1:4" x14ac:dyDescent="0.35">
      <c r="A119">
        <f t="shared" si="6"/>
        <v>1897</v>
      </c>
      <c r="B119">
        <f t="shared" si="7"/>
        <v>-4.6400000000000059</v>
      </c>
      <c r="C119">
        <f t="shared" si="5"/>
        <v>-4.6400000000000059E-2</v>
      </c>
      <c r="D119">
        <f t="shared" si="4"/>
        <v>0.75359999999999994</v>
      </c>
    </row>
    <row r="120" spans="1:4" x14ac:dyDescent="0.35">
      <c r="A120">
        <f t="shared" si="6"/>
        <v>1896</v>
      </c>
      <c r="B120">
        <f t="shared" si="7"/>
        <v>-5.1200000000000063</v>
      </c>
      <c r="C120">
        <f t="shared" si="5"/>
        <v>-5.1200000000000065E-2</v>
      </c>
      <c r="D120">
        <f t="shared" si="4"/>
        <v>0.74880000000000002</v>
      </c>
    </row>
    <row r="121" spans="1:4" x14ac:dyDescent="0.35">
      <c r="A121">
        <f t="shared" si="6"/>
        <v>1895</v>
      </c>
      <c r="B121">
        <f t="shared" si="7"/>
        <v>-5.6000000000000068</v>
      </c>
      <c r="C121">
        <f t="shared" si="5"/>
        <v>-5.6000000000000071E-2</v>
      </c>
      <c r="D121">
        <f t="shared" si="4"/>
        <v>0.74399999999999999</v>
      </c>
    </row>
    <row r="122" spans="1:4" x14ac:dyDescent="0.35">
      <c r="A122">
        <f t="shared" si="6"/>
        <v>1894</v>
      </c>
      <c r="B122">
        <f t="shared" si="7"/>
        <v>-6.0800000000000072</v>
      </c>
      <c r="C122">
        <f t="shared" si="5"/>
        <v>-6.0800000000000069E-2</v>
      </c>
      <c r="D122">
        <f t="shared" si="4"/>
        <v>0.73919999999999997</v>
      </c>
    </row>
    <row r="123" spans="1:4" x14ac:dyDescent="0.35">
      <c r="A123">
        <f t="shared" si="6"/>
        <v>1893</v>
      </c>
      <c r="B123">
        <f t="shared" si="7"/>
        <v>-6.5600000000000076</v>
      </c>
      <c r="C123">
        <f t="shared" si="5"/>
        <v>-6.5600000000000075E-2</v>
      </c>
      <c r="D123">
        <f t="shared" si="4"/>
        <v>0.73439999999999994</v>
      </c>
    </row>
    <row r="124" spans="1:4" x14ac:dyDescent="0.35">
      <c r="A124">
        <f t="shared" si="6"/>
        <v>1892</v>
      </c>
      <c r="B124">
        <f t="shared" si="7"/>
        <v>-7.040000000000008</v>
      </c>
      <c r="C124">
        <f t="shared" si="5"/>
        <v>-7.0400000000000074E-2</v>
      </c>
      <c r="D124">
        <f t="shared" si="4"/>
        <v>0.72960000000000003</v>
      </c>
    </row>
    <row r="125" spans="1:4" x14ac:dyDescent="0.35">
      <c r="A125">
        <f t="shared" si="6"/>
        <v>1891</v>
      </c>
      <c r="B125">
        <f t="shared" si="7"/>
        <v>-7.5200000000000085</v>
      </c>
      <c r="C125">
        <f t="shared" si="5"/>
        <v>-7.5200000000000086E-2</v>
      </c>
      <c r="D125">
        <f t="shared" si="4"/>
        <v>0.7248</v>
      </c>
    </row>
    <row r="126" spans="1:4" x14ac:dyDescent="0.35">
      <c r="A126">
        <f t="shared" si="6"/>
        <v>1890</v>
      </c>
      <c r="B126">
        <f t="shared" si="7"/>
        <v>-8.0000000000000089</v>
      </c>
      <c r="C126">
        <f t="shared" si="5"/>
        <v>-8.0000000000000085E-2</v>
      </c>
      <c r="D126">
        <f t="shared" si="4"/>
        <v>0.72</v>
      </c>
    </row>
    <row r="127" spans="1:4" x14ac:dyDescent="0.35">
      <c r="A127">
        <f t="shared" si="6"/>
        <v>1889</v>
      </c>
      <c r="B127">
        <f t="shared" si="7"/>
        <v>-8.4800000000000093</v>
      </c>
      <c r="C127">
        <f t="shared" si="5"/>
        <v>-8.4800000000000098E-2</v>
      </c>
      <c r="D127">
        <f t="shared" si="4"/>
        <v>0.71519999999999995</v>
      </c>
    </row>
    <row r="128" spans="1:4" x14ac:dyDescent="0.35">
      <c r="A128">
        <f t="shared" si="6"/>
        <v>1888</v>
      </c>
      <c r="B128">
        <f t="shared" si="7"/>
        <v>-8.9600000000000097</v>
      </c>
      <c r="C128">
        <f t="shared" si="5"/>
        <v>-8.9600000000000096E-2</v>
      </c>
      <c r="D128">
        <f t="shared" si="4"/>
        <v>0.71039999999999992</v>
      </c>
    </row>
    <row r="129" spans="1:4" x14ac:dyDescent="0.35">
      <c r="A129">
        <f t="shared" si="6"/>
        <v>1887</v>
      </c>
      <c r="B129">
        <f t="shared" si="7"/>
        <v>-9.4400000000000102</v>
      </c>
      <c r="C129">
        <f t="shared" si="5"/>
        <v>-9.4400000000000095E-2</v>
      </c>
      <c r="D129">
        <f t="shared" si="4"/>
        <v>0.7056</v>
      </c>
    </row>
    <row r="130" spans="1:4" x14ac:dyDescent="0.35">
      <c r="A130">
        <f t="shared" si="6"/>
        <v>1886</v>
      </c>
      <c r="B130">
        <f t="shared" si="7"/>
        <v>-9.9200000000000106</v>
      </c>
      <c r="C130">
        <f t="shared" si="5"/>
        <v>-9.9200000000000108E-2</v>
      </c>
      <c r="D130">
        <f t="shared" si="4"/>
        <v>0.70079999999999998</v>
      </c>
    </row>
    <row r="131" spans="1:4" x14ac:dyDescent="0.35">
      <c r="A131">
        <f t="shared" si="6"/>
        <v>1885</v>
      </c>
      <c r="B131">
        <f t="shared" si="7"/>
        <v>-10.400000000000011</v>
      </c>
      <c r="C131">
        <f t="shared" si="5"/>
        <v>-0.10400000000000011</v>
      </c>
      <c r="D131">
        <f t="shared" ref="D131:D194" si="8">C131+0.8</f>
        <v>0.69599999999999995</v>
      </c>
    </row>
    <row r="132" spans="1:4" x14ac:dyDescent="0.35">
      <c r="A132">
        <f t="shared" si="6"/>
        <v>1884</v>
      </c>
      <c r="B132">
        <f t="shared" si="7"/>
        <v>-10.880000000000011</v>
      </c>
      <c r="C132">
        <f t="shared" si="5"/>
        <v>-0.10880000000000012</v>
      </c>
      <c r="D132">
        <f t="shared" si="8"/>
        <v>0.69119999999999993</v>
      </c>
    </row>
    <row r="133" spans="1:4" x14ac:dyDescent="0.35">
      <c r="A133">
        <f t="shared" si="6"/>
        <v>1883</v>
      </c>
      <c r="B133">
        <f t="shared" si="7"/>
        <v>-11.360000000000012</v>
      </c>
      <c r="C133">
        <f t="shared" si="5"/>
        <v>-0.11360000000000012</v>
      </c>
      <c r="D133">
        <f t="shared" si="8"/>
        <v>0.6863999999999999</v>
      </c>
    </row>
    <row r="134" spans="1:4" x14ac:dyDescent="0.35">
      <c r="A134">
        <f t="shared" si="6"/>
        <v>1882</v>
      </c>
      <c r="B134">
        <f t="shared" si="7"/>
        <v>-11.840000000000012</v>
      </c>
      <c r="C134">
        <f t="shared" si="5"/>
        <v>-0.11840000000000012</v>
      </c>
      <c r="D134">
        <f t="shared" si="8"/>
        <v>0.68159999999999998</v>
      </c>
    </row>
    <row r="135" spans="1:4" x14ac:dyDescent="0.35">
      <c r="A135">
        <f t="shared" si="6"/>
        <v>1881</v>
      </c>
      <c r="B135">
        <f t="shared" si="7"/>
        <v>-12.320000000000013</v>
      </c>
      <c r="C135">
        <f t="shared" si="5"/>
        <v>-0.12320000000000013</v>
      </c>
      <c r="D135">
        <f t="shared" si="8"/>
        <v>0.67679999999999996</v>
      </c>
    </row>
    <row r="136" spans="1:4" x14ac:dyDescent="0.35">
      <c r="A136">
        <f t="shared" si="6"/>
        <v>1880</v>
      </c>
      <c r="B136">
        <f t="shared" si="7"/>
        <v>-12.800000000000013</v>
      </c>
      <c r="C136">
        <f t="shared" si="5"/>
        <v>-0.12800000000000014</v>
      </c>
      <c r="D136">
        <f t="shared" si="8"/>
        <v>0.67199999999999993</v>
      </c>
    </row>
    <row r="137" spans="1:4" x14ac:dyDescent="0.35">
      <c r="A137">
        <f t="shared" si="6"/>
        <v>1879</v>
      </c>
      <c r="B137">
        <f t="shared" si="7"/>
        <v>-13.280000000000014</v>
      </c>
      <c r="C137">
        <f t="shared" ref="C137:C200" si="9">B137/100</f>
        <v>-0.13280000000000014</v>
      </c>
      <c r="D137">
        <f t="shared" si="8"/>
        <v>0.6671999999999999</v>
      </c>
    </row>
    <row r="138" spans="1:4" x14ac:dyDescent="0.35">
      <c r="A138">
        <f t="shared" si="6"/>
        <v>1878</v>
      </c>
      <c r="B138">
        <f t="shared" si="7"/>
        <v>-13.760000000000014</v>
      </c>
      <c r="C138">
        <f t="shared" si="9"/>
        <v>-0.13760000000000014</v>
      </c>
      <c r="D138">
        <f t="shared" si="8"/>
        <v>0.66239999999999988</v>
      </c>
    </row>
    <row r="139" spans="1:4" x14ac:dyDescent="0.35">
      <c r="A139">
        <f t="shared" ref="A139:A202" si="10">A138-1</f>
        <v>1877</v>
      </c>
      <c r="B139">
        <f t="shared" si="7"/>
        <v>-14.240000000000014</v>
      </c>
      <c r="C139">
        <f t="shared" si="9"/>
        <v>-0.14240000000000014</v>
      </c>
      <c r="D139">
        <f t="shared" si="8"/>
        <v>0.65759999999999996</v>
      </c>
    </row>
    <row r="140" spans="1:4" x14ac:dyDescent="0.35">
      <c r="A140">
        <f t="shared" si="10"/>
        <v>1876</v>
      </c>
      <c r="B140">
        <f t="shared" si="7"/>
        <v>-14.720000000000015</v>
      </c>
      <c r="C140">
        <f t="shared" si="9"/>
        <v>-0.14720000000000014</v>
      </c>
      <c r="D140">
        <f t="shared" si="8"/>
        <v>0.65279999999999994</v>
      </c>
    </row>
    <row r="141" spans="1:4" x14ac:dyDescent="0.35">
      <c r="A141">
        <f t="shared" si="10"/>
        <v>1875</v>
      </c>
      <c r="B141">
        <f t="shared" si="7"/>
        <v>-15.200000000000015</v>
      </c>
      <c r="C141">
        <f t="shared" si="9"/>
        <v>-0.15200000000000016</v>
      </c>
      <c r="D141">
        <f t="shared" si="8"/>
        <v>0.64799999999999991</v>
      </c>
    </row>
    <row r="142" spans="1:4" x14ac:dyDescent="0.35">
      <c r="A142">
        <f t="shared" si="10"/>
        <v>1874</v>
      </c>
      <c r="B142">
        <f t="shared" si="7"/>
        <v>-15.680000000000016</v>
      </c>
      <c r="C142">
        <f t="shared" si="9"/>
        <v>-0.15680000000000016</v>
      </c>
      <c r="D142">
        <f t="shared" si="8"/>
        <v>0.64319999999999988</v>
      </c>
    </row>
    <row r="143" spans="1:4" x14ac:dyDescent="0.35">
      <c r="A143">
        <f t="shared" si="10"/>
        <v>1873</v>
      </c>
      <c r="B143">
        <f t="shared" si="7"/>
        <v>-16.160000000000014</v>
      </c>
      <c r="C143">
        <f t="shared" si="9"/>
        <v>-0.16160000000000013</v>
      </c>
      <c r="D143">
        <f t="shared" si="8"/>
        <v>0.63839999999999986</v>
      </c>
    </row>
    <row r="144" spans="1:4" x14ac:dyDescent="0.35">
      <c r="A144">
        <f t="shared" si="10"/>
        <v>1872</v>
      </c>
      <c r="B144">
        <f t="shared" si="7"/>
        <v>-16.640000000000015</v>
      </c>
      <c r="C144">
        <f t="shared" si="9"/>
        <v>-0.16640000000000016</v>
      </c>
      <c r="D144">
        <f t="shared" si="8"/>
        <v>0.63359999999999994</v>
      </c>
    </row>
    <row r="145" spans="1:4" x14ac:dyDescent="0.35">
      <c r="A145">
        <f t="shared" si="10"/>
        <v>1871</v>
      </c>
      <c r="B145">
        <f t="shared" si="7"/>
        <v>-17.120000000000015</v>
      </c>
      <c r="C145">
        <f t="shared" si="9"/>
        <v>-0.17120000000000016</v>
      </c>
      <c r="D145">
        <f t="shared" si="8"/>
        <v>0.62879999999999991</v>
      </c>
    </row>
    <row r="146" spans="1:4" x14ac:dyDescent="0.35">
      <c r="A146">
        <f t="shared" si="10"/>
        <v>1870</v>
      </c>
      <c r="B146">
        <f t="shared" si="7"/>
        <v>-17.600000000000016</v>
      </c>
      <c r="C146">
        <f t="shared" si="9"/>
        <v>-0.17600000000000016</v>
      </c>
      <c r="D146">
        <f t="shared" si="8"/>
        <v>0.62399999999999989</v>
      </c>
    </row>
    <row r="147" spans="1:4" x14ac:dyDescent="0.35">
      <c r="A147">
        <f t="shared" si="10"/>
        <v>1869</v>
      </c>
      <c r="B147">
        <f t="shared" si="7"/>
        <v>-18.080000000000016</v>
      </c>
      <c r="C147">
        <f t="shared" si="9"/>
        <v>-0.18080000000000016</v>
      </c>
      <c r="D147">
        <f t="shared" si="8"/>
        <v>0.61919999999999986</v>
      </c>
    </row>
    <row r="148" spans="1:4" x14ac:dyDescent="0.35">
      <c r="A148">
        <f t="shared" si="10"/>
        <v>1868</v>
      </c>
      <c r="B148">
        <f t="shared" si="7"/>
        <v>-18.560000000000016</v>
      </c>
      <c r="C148">
        <f t="shared" si="9"/>
        <v>-0.18560000000000015</v>
      </c>
      <c r="D148">
        <f t="shared" si="8"/>
        <v>0.61439999999999984</v>
      </c>
    </row>
    <row r="149" spans="1:4" x14ac:dyDescent="0.35">
      <c r="A149">
        <f t="shared" si="10"/>
        <v>1867</v>
      </c>
      <c r="B149">
        <f t="shared" si="7"/>
        <v>-19.040000000000017</v>
      </c>
      <c r="C149">
        <f t="shared" si="9"/>
        <v>-0.19040000000000018</v>
      </c>
      <c r="D149">
        <f t="shared" si="8"/>
        <v>0.60959999999999992</v>
      </c>
    </row>
    <row r="150" spans="1:4" x14ac:dyDescent="0.35">
      <c r="A150">
        <f t="shared" si="10"/>
        <v>1866</v>
      </c>
      <c r="B150">
        <f t="shared" ref="B150:B213" si="11">B149-0.48</f>
        <v>-19.520000000000017</v>
      </c>
      <c r="C150">
        <f t="shared" si="9"/>
        <v>-0.19520000000000018</v>
      </c>
      <c r="D150">
        <f t="shared" si="8"/>
        <v>0.60479999999999989</v>
      </c>
    </row>
    <row r="151" spans="1:4" x14ac:dyDescent="0.35">
      <c r="A151">
        <f t="shared" si="10"/>
        <v>1865</v>
      </c>
      <c r="B151">
        <f t="shared" si="11"/>
        <v>-20.000000000000018</v>
      </c>
      <c r="C151">
        <f t="shared" si="9"/>
        <v>-0.20000000000000018</v>
      </c>
      <c r="D151">
        <f t="shared" si="8"/>
        <v>0.59999999999999987</v>
      </c>
    </row>
    <row r="152" spans="1:4" x14ac:dyDescent="0.35">
      <c r="A152">
        <f t="shared" si="10"/>
        <v>1864</v>
      </c>
      <c r="B152">
        <f t="shared" si="11"/>
        <v>-20.480000000000018</v>
      </c>
      <c r="C152">
        <f t="shared" si="9"/>
        <v>-0.20480000000000018</v>
      </c>
      <c r="D152">
        <f t="shared" si="8"/>
        <v>0.59519999999999984</v>
      </c>
    </row>
    <row r="153" spans="1:4" x14ac:dyDescent="0.35">
      <c r="A153">
        <f t="shared" si="10"/>
        <v>1863</v>
      </c>
      <c r="B153">
        <f t="shared" si="11"/>
        <v>-20.960000000000019</v>
      </c>
      <c r="C153">
        <f t="shared" si="9"/>
        <v>-0.20960000000000018</v>
      </c>
      <c r="D153">
        <f t="shared" si="8"/>
        <v>0.59039999999999981</v>
      </c>
    </row>
    <row r="154" spans="1:4" x14ac:dyDescent="0.35">
      <c r="A154">
        <f t="shared" si="10"/>
        <v>1862</v>
      </c>
      <c r="B154">
        <f t="shared" si="11"/>
        <v>-21.440000000000019</v>
      </c>
      <c r="C154">
        <f t="shared" si="9"/>
        <v>-0.2144000000000002</v>
      </c>
      <c r="D154">
        <f t="shared" si="8"/>
        <v>0.5855999999999999</v>
      </c>
    </row>
    <row r="155" spans="1:4" x14ac:dyDescent="0.35">
      <c r="A155">
        <f t="shared" si="10"/>
        <v>1861</v>
      </c>
      <c r="B155">
        <f t="shared" si="11"/>
        <v>-21.920000000000019</v>
      </c>
      <c r="C155">
        <f t="shared" si="9"/>
        <v>-0.2192000000000002</v>
      </c>
      <c r="D155">
        <f t="shared" si="8"/>
        <v>0.58079999999999987</v>
      </c>
    </row>
    <row r="156" spans="1:4" x14ac:dyDescent="0.35">
      <c r="A156">
        <f t="shared" si="10"/>
        <v>1860</v>
      </c>
      <c r="B156">
        <f t="shared" si="11"/>
        <v>-22.40000000000002</v>
      </c>
      <c r="C156">
        <f t="shared" si="9"/>
        <v>-0.2240000000000002</v>
      </c>
      <c r="D156">
        <f t="shared" si="8"/>
        <v>0.57599999999999985</v>
      </c>
    </row>
    <row r="157" spans="1:4" x14ac:dyDescent="0.35">
      <c r="A157">
        <f t="shared" si="10"/>
        <v>1859</v>
      </c>
      <c r="B157">
        <f t="shared" si="11"/>
        <v>-22.88000000000002</v>
      </c>
      <c r="C157">
        <f t="shared" si="9"/>
        <v>-0.2288000000000002</v>
      </c>
      <c r="D157">
        <f t="shared" si="8"/>
        <v>0.57119999999999982</v>
      </c>
    </row>
    <row r="158" spans="1:4" x14ac:dyDescent="0.35">
      <c r="A158">
        <f t="shared" si="10"/>
        <v>1858</v>
      </c>
      <c r="B158">
        <f t="shared" si="11"/>
        <v>-23.360000000000021</v>
      </c>
      <c r="C158">
        <f t="shared" si="9"/>
        <v>-0.2336000000000002</v>
      </c>
      <c r="D158">
        <f t="shared" si="8"/>
        <v>0.56639999999999979</v>
      </c>
    </row>
    <row r="159" spans="1:4" x14ac:dyDescent="0.35">
      <c r="A159">
        <f t="shared" si="10"/>
        <v>1857</v>
      </c>
      <c r="B159">
        <f t="shared" si="11"/>
        <v>-23.840000000000021</v>
      </c>
      <c r="C159">
        <f t="shared" si="9"/>
        <v>-0.23840000000000022</v>
      </c>
      <c r="D159">
        <f t="shared" si="8"/>
        <v>0.56159999999999988</v>
      </c>
    </row>
    <row r="160" spans="1:4" x14ac:dyDescent="0.35">
      <c r="A160">
        <f t="shared" si="10"/>
        <v>1856</v>
      </c>
      <c r="B160">
        <f t="shared" si="11"/>
        <v>-24.320000000000022</v>
      </c>
      <c r="C160">
        <f t="shared" si="9"/>
        <v>-0.24320000000000022</v>
      </c>
      <c r="D160">
        <f t="shared" si="8"/>
        <v>0.55679999999999985</v>
      </c>
    </row>
    <row r="161" spans="1:4" x14ac:dyDescent="0.35">
      <c r="A161">
        <f t="shared" si="10"/>
        <v>1855</v>
      </c>
      <c r="B161">
        <f t="shared" si="11"/>
        <v>-24.800000000000022</v>
      </c>
      <c r="C161">
        <f t="shared" si="9"/>
        <v>-0.24800000000000022</v>
      </c>
      <c r="D161">
        <f t="shared" si="8"/>
        <v>0.55199999999999982</v>
      </c>
    </row>
    <row r="162" spans="1:4" x14ac:dyDescent="0.35">
      <c r="A162">
        <f t="shared" si="10"/>
        <v>1854</v>
      </c>
      <c r="B162">
        <f t="shared" si="11"/>
        <v>-25.280000000000022</v>
      </c>
      <c r="C162">
        <f t="shared" si="9"/>
        <v>-0.25280000000000025</v>
      </c>
      <c r="D162">
        <f t="shared" si="8"/>
        <v>0.5471999999999998</v>
      </c>
    </row>
    <row r="163" spans="1:4" x14ac:dyDescent="0.35">
      <c r="A163">
        <f t="shared" si="10"/>
        <v>1853</v>
      </c>
      <c r="B163">
        <f t="shared" si="11"/>
        <v>-25.760000000000023</v>
      </c>
      <c r="C163">
        <f t="shared" si="9"/>
        <v>-0.25760000000000022</v>
      </c>
      <c r="D163">
        <f t="shared" si="8"/>
        <v>0.54239999999999977</v>
      </c>
    </row>
    <row r="164" spans="1:4" x14ac:dyDescent="0.35">
      <c r="A164">
        <f t="shared" si="10"/>
        <v>1852</v>
      </c>
      <c r="B164">
        <f t="shared" si="11"/>
        <v>-26.240000000000023</v>
      </c>
      <c r="C164">
        <f t="shared" si="9"/>
        <v>-0.26240000000000024</v>
      </c>
      <c r="D164">
        <f t="shared" si="8"/>
        <v>0.53759999999999986</v>
      </c>
    </row>
    <row r="165" spans="1:4" x14ac:dyDescent="0.35">
      <c r="A165">
        <f t="shared" si="10"/>
        <v>1851</v>
      </c>
      <c r="B165">
        <f t="shared" si="11"/>
        <v>-26.720000000000024</v>
      </c>
      <c r="C165">
        <f t="shared" si="9"/>
        <v>-0.26720000000000022</v>
      </c>
      <c r="D165">
        <f t="shared" si="8"/>
        <v>0.53279999999999983</v>
      </c>
    </row>
    <row r="166" spans="1:4" x14ac:dyDescent="0.35">
      <c r="A166">
        <f t="shared" si="10"/>
        <v>1850</v>
      </c>
      <c r="B166">
        <f t="shared" si="11"/>
        <v>-27.200000000000024</v>
      </c>
      <c r="C166">
        <f t="shared" si="9"/>
        <v>-0.27200000000000024</v>
      </c>
      <c r="D166">
        <f t="shared" si="8"/>
        <v>0.5279999999999998</v>
      </c>
    </row>
    <row r="167" spans="1:4" x14ac:dyDescent="0.35">
      <c r="A167">
        <f t="shared" si="10"/>
        <v>1849</v>
      </c>
      <c r="B167">
        <f t="shared" si="11"/>
        <v>-27.680000000000025</v>
      </c>
      <c r="C167">
        <f t="shared" si="9"/>
        <v>-0.27680000000000027</v>
      </c>
      <c r="D167">
        <f t="shared" si="8"/>
        <v>0.52319999999999978</v>
      </c>
    </row>
    <row r="168" spans="1:4" x14ac:dyDescent="0.35">
      <c r="A168">
        <f t="shared" si="10"/>
        <v>1848</v>
      </c>
      <c r="B168">
        <f t="shared" si="11"/>
        <v>-28.160000000000025</v>
      </c>
      <c r="C168">
        <f t="shared" si="9"/>
        <v>-0.28160000000000024</v>
      </c>
      <c r="D168">
        <f t="shared" si="8"/>
        <v>0.51839999999999975</v>
      </c>
    </row>
    <row r="169" spans="1:4" x14ac:dyDescent="0.35">
      <c r="A169">
        <f t="shared" si="10"/>
        <v>1847</v>
      </c>
      <c r="B169">
        <f t="shared" si="11"/>
        <v>-28.640000000000025</v>
      </c>
      <c r="C169">
        <f t="shared" si="9"/>
        <v>-0.28640000000000027</v>
      </c>
      <c r="D169">
        <f t="shared" si="8"/>
        <v>0.51359999999999983</v>
      </c>
    </row>
    <row r="170" spans="1:4" x14ac:dyDescent="0.35">
      <c r="A170">
        <f t="shared" si="10"/>
        <v>1846</v>
      </c>
      <c r="B170">
        <f t="shared" si="11"/>
        <v>-29.120000000000026</v>
      </c>
      <c r="C170">
        <f t="shared" si="9"/>
        <v>-0.29120000000000024</v>
      </c>
      <c r="D170">
        <f t="shared" si="8"/>
        <v>0.50879999999999981</v>
      </c>
    </row>
    <row r="171" spans="1:4" x14ac:dyDescent="0.35">
      <c r="A171">
        <f t="shared" si="10"/>
        <v>1845</v>
      </c>
      <c r="B171">
        <f t="shared" si="11"/>
        <v>-29.600000000000026</v>
      </c>
      <c r="C171">
        <f t="shared" si="9"/>
        <v>-0.29600000000000026</v>
      </c>
      <c r="D171">
        <f t="shared" si="8"/>
        <v>0.50399999999999978</v>
      </c>
    </row>
    <row r="172" spans="1:4" x14ac:dyDescent="0.35">
      <c r="A172">
        <f t="shared" si="10"/>
        <v>1844</v>
      </c>
      <c r="B172">
        <f t="shared" si="11"/>
        <v>-30.080000000000027</v>
      </c>
      <c r="C172">
        <f t="shared" si="9"/>
        <v>-0.30080000000000029</v>
      </c>
      <c r="D172">
        <f t="shared" si="8"/>
        <v>0.49919999999999976</v>
      </c>
    </row>
    <row r="173" spans="1:4" x14ac:dyDescent="0.35">
      <c r="A173">
        <f t="shared" si="10"/>
        <v>1843</v>
      </c>
      <c r="B173">
        <f t="shared" si="11"/>
        <v>-30.560000000000027</v>
      </c>
      <c r="C173">
        <f t="shared" si="9"/>
        <v>-0.30560000000000026</v>
      </c>
      <c r="D173">
        <f t="shared" si="8"/>
        <v>0.49439999999999978</v>
      </c>
    </row>
    <row r="174" spans="1:4" x14ac:dyDescent="0.35">
      <c r="A174">
        <f t="shared" si="10"/>
        <v>1842</v>
      </c>
      <c r="B174">
        <f t="shared" si="11"/>
        <v>-31.040000000000028</v>
      </c>
      <c r="C174">
        <f t="shared" si="9"/>
        <v>-0.31040000000000029</v>
      </c>
      <c r="D174">
        <f t="shared" si="8"/>
        <v>0.48959999999999976</v>
      </c>
    </row>
    <row r="175" spans="1:4" x14ac:dyDescent="0.35">
      <c r="A175">
        <f t="shared" si="10"/>
        <v>1841</v>
      </c>
      <c r="B175">
        <f t="shared" si="11"/>
        <v>-31.520000000000028</v>
      </c>
      <c r="C175">
        <f t="shared" si="9"/>
        <v>-0.31520000000000026</v>
      </c>
      <c r="D175">
        <f t="shared" si="8"/>
        <v>0.48479999999999979</v>
      </c>
    </row>
    <row r="176" spans="1:4" x14ac:dyDescent="0.35">
      <c r="A176">
        <f t="shared" si="10"/>
        <v>1840</v>
      </c>
      <c r="B176">
        <f t="shared" si="11"/>
        <v>-32.000000000000028</v>
      </c>
      <c r="C176">
        <f t="shared" si="9"/>
        <v>-0.32000000000000028</v>
      </c>
      <c r="D176">
        <f t="shared" si="8"/>
        <v>0.47999999999999976</v>
      </c>
    </row>
    <row r="177" spans="1:4" x14ac:dyDescent="0.35">
      <c r="A177">
        <f t="shared" si="10"/>
        <v>1839</v>
      </c>
      <c r="B177">
        <f t="shared" si="11"/>
        <v>-32.480000000000025</v>
      </c>
      <c r="C177">
        <f t="shared" si="9"/>
        <v>-0.32480000000000026</v>
      </c>
      <c r="D177">
        <f t="shared" si="8"/>
        <v>0.47519999999999979</v>
      </c>
    </row>
    <row r="178" spans="1:4" x14ac:dyDescent="0.35">
      <c r="A178">
        <f t="shared" si="10"/>
        <v>1838</v>
      </c>
      <c r="B178">
        <f t="shared" si="11"/>
        <v>-32.960000000000022</v>
      </c>
      <c r="C178">
        <f t="shared" si="9"/>
        <v>-0.32960000000000023</v>
      </c>
      <c r="D178">
        <f t="shared" si="8"/>
        <v>0.47039999999999982</v>
      </c>
    </row>
    <row r="179" spans="1:4" x14ac:dyDescent="0.35">
      <c r="A179">
        <f t="shared" si="10"/>
        <v>1837</v>
      </c>
      <c r="B179">
        <f t="shared" si="11"/>
        <v>-33.440000000000019</v>
      </c>
      <c r="C179">
        <f t="shared" si="9"/>
        <v>-0.3344000000000002</v>
      </c>
      <c r="D179">
        <f t="shared" si="8"/>
        <v>0.46559999999999985</v>
      </c>
    </row>
    <row r="180" spans="1:4" x14ac:dyDescent="0.35">
      <c r="A180">
        <f t="shared" si="10"/>
        <v>1836</v>
      </c>
      <c r="B180">
        <f t="shared" si="11"/>
        <v>-33.920000000000016</v>
      </c>
      <c r="C180">
        <f t="shared" si="9"/>
        <v>-0.33920000000000017</v>
      </c>
      <c r="D180">
        <f t="shared" si="8"/>
        <v>0.46079999999999988</v>
      </c>
    </row>
    <row r="181" spans="1:4" x14ac:dyDescent="0.35">
      <c r="A181">
        <f t="shared" si="10"/>
        <v>1835</v>
      </c>
      <c r="B181">
        <f t="shared" si="11"/>
        <v>-34.400000000000013</v>
      </c>
      <c r="C181">
        <f t="shared" si="9"/>
        <v>-0.34400000000000014</v>
      </c>
      <c r="D181">
        <f t="shared" si="8"/>
        <v>0.45599999999999991</v>
      </c>
    </row>
    <row r="182" spans="1:4" x14ac:dyDescent="0.35">
      <c r="A182">
        <f t="shared" si="10"/>
        <v>1834</v>
      </c>
      <c r="B182">
        <f t="shared" si="11"/>
        <v>-34.88000000000001</v>
      </c>
      <c r="C182">
        <f t="shared" si="9"/>
        <v>-0.34880000000000011</v>
      </c>
      <c r="D182">
        <f t="shared" si="8"/>
        <v>0.45119999999999993</v>
      </c>
    </row>
    <row r="183" spans="1:4" x14ac:dyDescent="0.35">
      <c r="A183">
        <f t="shared" si="10"/>
        <v>1833</v>
      </c>
      <c r="B183">
        <f t="shared" si="11"/>
        <v>-35.360000000000007</v>
      </c>
      <c r="C183">
        <f t="shared" si="9"/>
        <v>-0.35360000000000008</v>
      </c>
      <c r="D183">
        <f t="shared" si="8"/>
        <v>0.44639999999999996</v>
      </c>
    </row>
    <row r="184" spans="1:4" x14ac:dyDescent="0.35">
      <c r="A184">
        <f t="shared" si="10"/>
        <v>1832</v>
      </c>
      <c r="B184">
        <f t="shared" si="11"/>
        <v>-35.840000000000003</v>
      </c>
      <c r="C184">
        <f t="shared" si="9"/>
        <v>-0.35840000000000005</v>
      </c>
      <c r="D184">
        <f t="shared" si="8"/>
        <v>0.44159999999999999</v>
      </c>
    </row>
    <row r="185" spans="1:4" x14ac:dyDescent="0.35">
      <c r="A185">
        <f t="shared" si="10"/>
        <v>1831</v>
      </c>
      <c r="B185">
        <f t="shared" si="11"/>
        <v>-36.32</v>
      </c>
      <c r="C185">
        <f t="shared" si="9"/>
        <v>-0.36320000000000002</v>
      </c>
      <c r="D185">
        <f t="shared" si="8"/>
        <v>0.43680000000000002</v>
      </c>
    </row>
    <row r="186" spans="1:4" x14ac:dyDescent="0.35">
      <c r="A186">
        <f t="shared" si="10"/>
        <v>1830</v>
      </c>
      <c r="B186">
        <f t="shared" si="11"/>
        <v>-36.799999999999997</v>
      </c>
      <c r="C186">
        <f t="shared" si="9"/>
        <v>-0.36799999999999999</v>
      </c>
      <c r="D186">
        <f t="shared" si="8"/>
        <v>0.43200000000000005</v>
      </c>
    </row>
    <row r="187" spans="1:4" x14ac:dyDescent="0.35">
      <c r="A187">
        <f t="shared" si="10"/>
        <v>1829</v>
      </c>
      <c r="B187">
        <f t="shared" si="11"/>
        <v>-37.279999999999994</v>
      </c>
      <c r="C187">
        <f t="shared" si="9"/>
        <v>-0.37279999999999996</v>
      </c>
      <c r="D187">
        <f t="shared" si="8"/>
        <v>0.42720000000000008</v>
      </c>
    </row>
    <row r="188" spans="1:4" x14ac:dyDescent="0.35">
      <c r="A188">
        <f t="shared" si="10"/>
        <v>1828</v>
      </c>
      <c r="B188">
        <f t="shared" si="11"/>
        <v>-37.759999999999991</v>
      </c>
      <c r="C188">
        <f t="shared" si="9"/>
        <v>-0.37759999999999994</v>
      </c>
      <c r="D188">
        <f t="shared" si="8"/>
        <v>0.42240000000000011</v>
      </c>
    </row>
    <row r="189" spans="1:4" x14ac:dyDescent="0.35">
      <c r="A189">
        <f t="shared" si="10"/>
        <v>1827</v>
      </c>
      <c r="B189">
        <f t="shared" si="11"/>
        <v>-38.239999999999988</v>
      </c>
      <c r="C189">
        <f t="shared" si="9"/>
        <v>-0.38239999999999985</v>
      </c>
      <c r="D189">
        <f t="shared" si="8"/>
        <v>0.41760000000000019</v>
      </c>
    </row>
    <row r="190" spans="1:4" x14ac:dyDescent="0.35">
      <c r="A190">
        <f t="shared" si="10"/>
        <v>1826</v>
      </c>
      <c r="B190">
        <f t="shared" si="11"/>
        <v>-38.719999999999985</v>
      </c>
      <c r="C190">
        <f t="shared" si="9"/>
        <v>-0.38719999999999982</v>
      </c>
      <c r="D190">
        <f t="shared" si="8"/>
        <v>0.41280000000000022</v>
      </c>
    </row>
    <row r="191" spans="1:4" x14ac:dyDescent="0.35">
      <c r="A191">
        <f t="shared" si="10"/>
        <v>1825</v>
      </c>
      <c r="B191">
        <f t="shared" si="11"/>
        <v>-39.199999999999982</v>
      </c>
      <c r="C191">
        <f t="shared" si="9"/>
        <v>-0.39199999999999979</v>
      </c>
      <c r="D191">
        <f t="shared" si="8"/>
        <v>0.40800000000000025</v>
      </c>
    </row>
    <row r="192" spans="1:4" x14ac:dyDescent="0.35">
      <c r="A192">
        <f t="shared" si="10"/>
        <v>1824</v>
      </c>
      <c r="B192">
        <f t="shared" si="11"/>
        <v>-39.679999999999978</v>
      </c>
      <c r="C192">
        <f t="shared" si="9"/>
        <v>-0.39679999999999976</v>
      </c>
      <c r="D192">
        <f t="shared" si="8"/>
        <v>0.40320000000000028</v>
      </c>
    </row>
    <row r="193" spans="1:4" x14ac:dyDescent="0.35">
      <c r="A193">
        <f t="shared" si="10"/>
        <v>1823</v>
      </c>
      <c r="B193">
        <f t="shared" si="11"/>
        <v>-40.159999999999975</v>
      </c>
      <c r="C193">
        <f t="shared" si="9"/>
        <v>-0.40159999999999973</v>
      </c>
      <c r="D193">
        <f t="shared" si="8"/>
        <v>0.39840000000000031</v>
      </c>
    </row>
    <row r="194" spans="1:4" x14ac:dyDescent="0.35">
      <c r="A194">
        <f t="shared" si="10"/>
        <v>1822</v>
      </c>
      <c r="B194">
        <f t="shared" si="11"/>
        <v>-40.639999999999972</v>
      </c>
      <c r="C194">
        <f t="shared" si="9"/>
        <v>-0.40639999999999971</v>
      </c>
      <c r="D194">
        <f t="shared" si="8"/>
        <v>0.39360000000000034</v>
      </c>
    </row>
    <row r="195" spans="1:4" x14ac:dyDescent="0.35">
      <c r="A195">
        <f t="shared" si="10"/>
        <v>1821</v>
      </c>
      <c r="B195">
        <f t="shared" si="11"/>
        <v>-41.119999999999969</v>
      </c>
      <c r="C195">
        <f t="shared" si="9"/>
        <v>-0.41119999999999968</v>
      </c>
      <c r="D195">
        <f t="shared" ref="D195:D216" si="12">C195+0.8</f>
        <v>0.38880000000000037</v>
      </c>
    </row>
    <row r="196" spans="1:4" x14ac:dyDescent="0.35">
      <c r="A196">
        <f t="shared" si="10"/>
        <v>1820</v>
      </c>
      <c r="B196">
        <f t="shared" si="11"/>
        <v>-41.599999999999966</v>
      </c>
      <c r="C196">
        <f t="shared" si="9"/>
        <v>-0.41599999999999965</v>
      </c>
      <c r="D196">
        <f t="shared" si="12"/>
        <v>0.3840000000000004</v>
      </c>
    </row>
    <row r="197" spans="1:4" x14ac:dyDescent="0.35">
      <c r="A197">
        <f t="shared" si="10"/>
        <v>1819</v>
      </c>
      <c r="B197">
        <f t="shared" si="11"/>
        <v>-42.079999999999963</v>
      </c>
      <c r="C197">
        <f t="shared" si="9"/>
        <v>-0.42079999999999962</v>
      </c>
      <c r="D197">
        <f t="shared" si="12"/>
        <v>0.37920000000000043</v>
      </c>
    </row>
    <row r="198" spans="1:4" x14ac:dyDescent="0.35">
      <c r="A198">
        <f t="shared" si="10"/>
        <v>1818</v>
      </c>
      <c r="B198">
        <f t="shared" si="11"/>
        <v>-42.55999999999996</v>
      </c>
      <c r="C198">
        <f t="shared" si="9"/>
        <v>-0.42559999999999959</v>
      </c>
      <c r="D198">
        <f t="shared" si="12"/>
        <v>0.37440000000000045</v>
      </c>
    </row>
    <row r="199" spans="1:4" x14ac:dyDescent="0.35">
      <c r="A199">
        <f t="shared" si="10"/>
        <v>1817</v>
      </c>
      <c r="B199">
        <f t="shared" si="11"/>
        <v>-43.039999999999957</v>
      </c>
      <c r="C199">
        <f t="shared" si="9"/>
        <v>-0.43039999999999956</v>
      </c>
      <c r="D199">
        <f t="shared" si="12"/>
        <v>0.36960000000000048</v>
      </c>
    </row>
    <row r="200" spans="1:4" x14ac:dyDescent="0.35">
      <c r="A200">
        <f t="shared" si="10"/>
        <v>1816</v>
      </c>
      <c r="B200">
        <f t="shared" si="11"/>
        <v>-43.519999999999953</v>
      </c>
      <c r="C200">
        <f t="shared" si="9"/>
        <v>-0.43519999999999953</v>
      </c>
      <c r="D200">
        <f t="shared" si="12"/>
        <v>0.36480000000000051</v>
      </c>
    </row>
    <row r="201" spans="1:4" x14ac:dyDescent="0.35">
      <c r="A201">
        <f t="shared" si="10"/>
        <v>1815</v>
      </c>
      <c r="B201">
        <f t="shared" si="11"/>
        <v>-43.99999999999995</v>
      </c>
      <c r="C201">
        <f t="shared" ref="C201:C216" si="13">B201/100</f>
        <v>-0.4399999999999995</v>
      </c>
      <c r="D201">
        <f t="shared" si="12"/>
        <v>0.36000000000000054</v>
      </c>
    </row>
    <row r="202" spans="1:4" x14ac:dyDescent="0.35">
      <c r="A202">
        <f t="shared" si="10"/>
        <v>1814</v>
      </c>
      <c r="B202">
        <f t="shared" si="11"/>
        <v>-44.479999999999947</v>
      </c>
      <c r="C202">
        <f t="shared" si="13"/>
        <v>-0.44479999999999947</v>
      </c>
      <c r="D202">
        <f t="shared" si="12"/>
        <v>0.35520000000000057</v>
      </c>
    </row>
    <row r="203" spans="1:4" x14ac:dyDescent="0.35">
      <c r="A203">
        <f t="shared" ref="A203:A216" si="14">A202-1</f>
        <v>1813</v>
      </c>
      <c r="B203">
        <f t="shared" si="11"/>
        <v>-44.959999999999944</v>
      </c>
      <c r="C203">
        <f t="shared" si="13"/>
        <v>-0.44959999999999944</v>
      </c>
      <c r="D203">
        <f t="shared" si="12"/>
        <v>0.3504000000000006</v>
      </c>
    </row>
    <row r="204" spans="1:4" x14ac:dyDescent="0.35">
      <c r="A204">
        <f t="shared" si="14"/>
        <v>1812</v>
      </c>
      <c r="B204">
        <f t="shared" si="11"/>
        <v>-45.439999999999941</v>
      </c>
      <c r="C204">
        <f t="shared" si="13"/>
        <v>-0.45439999999999942</v>
      </c>
      <c r="D204">
        <f t="shared" si="12"/>
        <v>0.34560000000000063</v>
      </c>
    </row>
    <row r="205" spans="1:4" x14ac:dyDescent="0.35">
      <c r="A205">
        <f t="shared" si="14"/>
        <v>1811</v>
      </c>
      <c r="B205">
        <f t="shared" si="11"/>
        <v>-45.919999999999938</v>
      </c>
      <c r="C205">
        <f t="shared" si="13"/>
        <v>-0.45919999999999939</v>
      </c>
      <c r="D205">
        <f t="shared" si="12"/>
        <v>0.34080000000000066</v>
      </c>
    </row>
    <row r="206" spans="1:4" x14ac:dyDescent="0.35">
      <c r="A206">
        <f t="shared" si="14"/>
        <v>1810</v>
      </c>
      <c r="B206">
        <f t="shared" si="11"/>
        <v>-46.399999999999935</v>
      </c>
      <c r="C206">
        <f t="shared" si="13"/>
        <v>-0.46399999999999936</v>
      </c>
      <c r="D206">
        <f t="shared" si="12"/>
        <v>0.33600000000000069</v>
      </c>
    </row>
    <row r="207" spans="1:4" x14ac:dyDescent="0.35">
      <c r="A207">
        <f t="shared" si="14"/>
        <v>1809</v>
      </c>
      <c r="B207">
        <f t="shared" si="11"/>
        <v>-46.879999999999932</v>
      </c>
      <c r="C207">
        <f t="shared" si="13"/>
        <v>-0.46879999999999933</v>
      </c>
      <c r="D207">
        <f t="shared" si="12"/>
        <v>0.33120000000000072</v>
      </c>
    </row>
    <row r="208" spans="1:4" x14ac:dyDescent="0.35">
      <c r="A208">
        <f t="shared" si="14"/>
        <v>1808</v>
      </c>
      <c r="B208">
        <f t="shared" si="11"/>
        <v>-47.359999999999928</v>
      </c>
      <c r="C208">
        <f t="shared" si="13"/>
        <v>-0.4735999999999993</v>
      </c>
      <c r="D208">
        <f t="shared" si="12"/>
        <v>0.32640000000000075</v>
      </c>
    </row>
    <row r="209" spans="1:4" x14ac:dyDescent="0.35">
      <c r="A209">
        <f t="shared" si="14"/>
        <v>1807</v>
      </c>
      <c r="B209">
        <f t="shared" si="11"/>
        <v>-47.839999999999925</v>
      </c>
      <c r="C209">
        <f t="shared" si="13"/>
        <v>-0.47839999999999927</v>
      </c>
      <c r="D209">
        <f t="shared" si="12"/>
        <v>0.32160000000000077</v>
      </c>
    </row>
    <row r="210" spans="1:4" x14ac:dyDescent="0.35">
      <c r="A210">
        <f t="shared" si="14"/>
        <v>1806</v>
      </c>
      <c r="B210">
        <f t="shared" si="11"/>
        <v>-48.319999999999922</v>
      </c>
      <c r="C210">
        <f t="shared" si="13"/>
        <v>-0.48319999999999924</v>
      </c>
      <c r="D210">
        <f t="shared" si="12"/>
        <v>0.3168000000000008</v>
      </c>
    </row>
    <row r="211" spans="1:4" x14ac:dyDescent="0.35">
      <c r="A211">
        <f t="shared" si="14"/>
        <v>1805</v>
      </c>
      <c r="B211">
        <f t="shared" si="11"/>
        <v>-48.799999999999919</v>
      </c>
      <c r="C211">
        <f t="shared" si="13"/>
        <v>-0.48799999999999921</v>
      </c>
      <c r="D211">
        <f t="shared" si="12"/>
        <v>0.31200000000000083</v>
      </c>
    </row>
    <row r="212" spans="1:4" x14ac:dyDescent="0.35">
      <c r="A212">
        <f t="shared" si="14"/>
        <v>1804</v>
      </c>
      <c r="B212">
        <f t="shared" si="11"/>
        <v>-49.279999999999916</v>
      </c>
      <c r="C212">
        <f t="shared" si="13"/>
        <v>-0.49279999999999918</v>
      </c>
      <c r="D212">
        <f t="shared" si="12"/>
        <v>0.30720000000000086</v>
      </c>
    </row>
    <row r="213" spans="1:4" x14ac:dyDescent="0.35">
      <c r="A213">
        <f t="shared" si="14"/>
        <v>1803</v>
      </c>
      <c r="B213">
        <f t="shared" si="11"/>
        <v>-49.759999999999913</v>
      </c>
      <c r="C213">
        <f t="shared" si="13"/>
        <v>-0.49759999999999915</v>
      </c>
      <c r="D213">
        <f t="shared" si="12"/>
        <v>0.30240000000000089</v>
      </c>
    </row>
    <row r="214" spans="1:4" x14ac:dyDescent="0.35">
      <c r="A214">
        <f t="shared" si="14"/>
        <v>1802</v>
      </c>
      <c r="B214">
        <f t="shared" ref="B214:B216" si="15">B213-0.48</f>
        <v>-50.23999999999991</v>
      </c>
      <c r="C214">
        <f t="shared" si="13"/>
        <v>-0.50239999999999907</v>
      </c>
      <c r="D214">
        <f t="shared" si="12"/>
        <v>0.29760000000000097</v>
      </c>
    </row>
    <row r="215" spans="1:4" x14ac:dyDescent="0.35">
      <c r="A215">
        <f t="shared" si="14"/>
        <v>1801</v>
      </c>
      <c r="B215">
        <f t="shared" si="15"/>
        <v>-50.719999999999906</v>
      </c>
      <c r="C215">
        <f t="shared" si="13"/>
        <v>-0.5071999999999991</v>
      </c>
      <c r="D215">
        <f t="shared" si="12"/>
        <v>0.29280000000000095</v>
      </c>
    </row>
    <row r="216" spans="1:4" x14ac:dyDescent="0.35">
      <c r="A216">
        <f t="shared" si="14"/>
        <v>1800</v>
      </c>
      <c r="B216">
        <f t="shared" si="15"/>
        <v>-51.199999999999903</v>
      </c>
      <c r="C216">
        <f t="shared" si="13"/>
        <v>-0.51199999999999901</v>
      </c>
      <c r="D216">
        <f t="shared" si="12"/>
        <v>0.28800000000000103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45"/>
  <sheetViews>
    <sheetView topLeftCell="A49" workbookViewId="0">
      <selection activeCell="S40" sqref="S40"/>
    </sheetView>
  </sheetViews>
  <sheetFormatPr defaultRowHeight="14.5" x14ac:dyDescent="0.35"/>
  <sheetData>
    <row r="1" spans="1:9" x14ac:dyDescent="0.35">
      <c r="A1" s="3" t="s">
        <v>88</v>
      </c>
      <c r="B1" s="2" t="s">
        <v>8</v>
      </c>
      <c r="C1" t="s">
        <v>89</v>
      </c>
      <c r="G1" t="s">
        <v>90</v>
      </c>
    </row>
    <row r="2" spans="1:9" x14ac:dyDescent="0.35">
      <c r="A2" s="3">
        <v>2013</v>
      </c>
      <c r="B2" s="2"/>
      <c r="G2">
        <v>-2.4900000000000002</v>
      </c>
      <c r="H2">
        <f t="shared" ref="H2:H7" si="0">G2+2.2</f>
        <v>-0.29000000000000004</v>
      </c>
    </row>
    <row r="3" spans="1:9" x14ac:dyDescent="0.35">
      <c r="A3" s="3">
        <f>A2-1</f>
        <v>2012</v>
      </c>
      <c r="B3" s="2"/>
      <c r="G3">
        <v>-2.4900000000000002</v>
      </c>
      <c r="H3">
        <f t="shared" si="0"/>
        <v>-0.29000000000000004</v>
      </c>
    </row>
    <row r="4" spans="1:9" x14ac:dyDescent="0.35">
      <c r="A4" s="3">
        <f t="shared" ref="A4:A67" si="1">A3-1</f>
        <v>2011</v>
      </c>
      <c r="B4" s="2">
        <v>220</v>
      </c>
      <c r="C4">
        <f>B4/100</f>
        <v>2.2000000000000002</v>
      </c>
      <c r="D4">
        <f>(-1)*C4</f>
        <v>-2.2000000000000002</v>
      </c>
      <c r="E4">
        <f>D4+2.2</f>
        <v>0</v>
      </c>
      <c r="G4">
        <v>-2.4900000000000002</v>
      </c>
      <c r="H4">
        <f t="shared" si="0"/>
        <v>-0.29000000000000004</v>
      </c>
    </row>
    <row r="5" spans="1:9" x14ac:dyDescent="0.35">
      <c r="A5" s="3">
        <f t="shared" si="1"/>
        <v>2010</v>
      </c>
      <c r="B5" s="2">
        <v>220</v>
      </c>
      <c r="C5">
        <f t="shared" ref="C5:C68" si="2">B5/100</f>
        <v>2.2000000000000002</v>
      </c>
      <c r="D5">
        <f t="shared" ref="D5:D68" si="3">(-1)*C5</f>
        <v>-2.2000000000000002</v>
      </c>
      <c r="E5">
        <f t="shared" ref="E5:E68" si="4">D5+2.2</f>
        <v>0</v>
      </c>
      <c r="G5">
        <v>-2.4900000000000002</v>
      </c>
      <c r="H5">
        <f t="shared" si="0"/>
        <v>-0.29000000000000004</v>
      </c>
    </row>
    <row r="6" spans="1:9" x14ac:dyDescent="0.35">
      <c r="A6" s="3">
        <f t="shared" si="1"/>
        <v>2009</v>
      </c>
      <c r="B6" s="2">
        <v>220</v>
      </c>
      <c r="C6">
        <f t="shared" si="2"/>
        <v>2.2000000000000002</v>
      </c>
      <c r="D6">
        <f t="shared" si="3"/>
        <v>-2.2000000000000002</v>
      </c>
      <c r="E6">
        <f t="shared" si="4"/>
        <v>0</v>
      </c>
      <c r="G6">
        <v>-2.4900000000000002</v>
      </c>
      <c r="H6">
        <f t="shared" si="0"/>
        <v>-0.29000000000000004</v>
      </c>
    </row>
    <row r="7" spans="1:9" x14ac:dyDescent="0.35">
      <c r="A7" s="3">
        <f t="shared" si="1"/>
        <v>2008</v>
      </c>
      <c r="B7" s="2">
        <v>220</v>
      </c>
      <c r="C7">
        <f t="shared" si="2"/>
        <v>2.2000000000000002</v>
      </c>
      <c r="D7">
        <f t="shared" si="3"/>
        <v>-2.2000000000000002</v>
      </c>
      <c r="E7">
        <f t="shared" si="4"/>
        <v>0</v>
      </c>
      <c r="G7">
        <v>-2.4900000000000002</v>
      </c>
      <c r="H7">
        <f t="shared" si="0"/>
        <v>-0.29000000000000004</v>
      </c>
    </row>
    <row r="8" spans="1:9" x14ac:dyDescent="0.35">
      <c r="A8" s="3">
        <f t="shared" si="1"/>
        <v>2007</v>
      </c>
      <c r="B8" s="2">
        <v>131</v>
      </c>
      <c r="C8">
        <f t="shared" si="2"/>
        <v>1.31</v>
      </c>
      <c r="D8">
        <f t="shared" si="3"/>
        <v>-1.31</v>
      </c>
      <c r="E8">
        <f t="shared" si="4"/>
        <v>0.89000000000000012</v>
      </c>
      <c r="I8">
        <v>0.96</v>
      </c>
    </row>
    <row r="9" spans="1:9" x14ac:dyDescent="0.35">
      <c r="A9" s="3">
        <f t="shared" si="1"/>
        <v>2006</v>
      </c>
      <c r="B9" s="2">
        <f>B8+1.1</f>
        <v>132.1</v>
      </c>
      <c r="C9">
        <f t="shared" si="2"/>
        <v>1.321</v>
      </c>
      <c r="D9">
        <f t="shared" si="3"/>
        <v>-1.321</v>
      </c>
      <c r="E9">
        <f t="shared" si="4"/>
        <v>0.87900000000000023</v>
      </c>
    </row>
    <row r="10" spans="1:9" x14ac:dyDescent="0.35">
      <c r="A10" s="3">
        <f t="shared" si="1"/>
        <v>2005</v>
      </c>
      <c r="B10" s="2">
        <f t="shared" ref="B10:B73" si="5">B9+1.1</f>
        <v>133.19999999999999</v>
      </c>
      <c r="C10">
        <f t="shared" si="2"/>
        <v>1.3319999999999999</v>
      </c>
      <c r="D10">
        <f t="shared" si="3"/>
        <v>-1.3319999999999999</v>
      </c>
      <c r="E10">
        <f t="shared" si="4"/>
        <v>0.86800000000000033</v>
      </c>
    </row>
    <row r="11" spans="1:9" x14ac:dyDescent="0.35">
      <c r="A11" s="3">
        <f t="shared" si="1"/>
        <v>2004</v>
      </c>
      <c r="B11" s="2">
        <f t="shared" si="5"/>
        <v>134.29999999999998</v>
      </c>
      <c r="C11">
        <f t="shared" si="2"/>
        <v>1.3429999999999997</v>
      </c>
      <c r="D11">
        <f t="shared" si="3"/>
        <v>-1.3429999999999997</v>
      </c>
      <c r="E11">
        <f t="shared" si="4"/>
        <v>0.85700000000000043</v>
      </c>
    </row>
    <row r="12" spans="1:9" x14ac:dyDescent="0.35">
      <c r="A12" s="3">
        <f t="shared" si="1"/>
        <v>2003</v>
      </c>
      <c r="B12" s="2">
        <f t="shared" si="5"/>
        <v>135.39999999999998</v>
      </c>
      <c r="C12">
        <f t="shared" si="2"/>
        <v>1.3539999999999999</v>
      </c>
      <c r="D12">
        <f t="shared" si="3"/>
        <v>-1.3539999999999999</v>
      </c>
      <c r="E12">
        <f t="shared" si="4"/>
        <v>0.84600000000000031</v>
      </c>
    </row>
    <row r="13" spans="1:9" x14ac:dyDescent="0.35">
      <c r="A13" s="3">
        <f t="shared" si="1"/>
        <v>2002</v>
      </c>
      <c r="B13" s="2">
        <f t="shared" si="5"/>
        <v>136.49999999999997</v>
      </c>
      <c r="C13">
        <f t="shared" si="2"/>
        <v>1.3649999999999998</v>
      </c>
      <c r="D13">
        <f t="shared" si="3"/>
        <v>-1.3649999999999998</v>
      </c>
      <c r="E13">
        <f t="shared" si="4"/>
        <v>0.83500000000000041</v>
      </c>
    </row>
    <row r="14" spans="1:9" x14ac:dyDescent="0.35">
      <c r="A14" s="3">
        <f t="shared" si="1"/>
        <v>2001</v>
      </c>
      <c r="B14" s="2">
        <f t="shared" si="5"/>
        <v>137.59999999999997</v>
      </c>
      <c r="C14">
        <f t="shared" si="2"/>
        <v>1.3759999999999997</v>
      </c>
      <c r="D14">
        <f t="shared" si="3"/>
        <v>-1.3759999999999997</v>
      </c>
      <c r="E14">
        <f t="shared" si="4"/>
        <v>0.82400000000000051</v>
      </c>
    </row>
    <row r="15" spans="1:9" x14ac:dyDescent="0.35">
      <c r="A15" s="3">
        <f t="shared" si="1"/>
        <v>2000</v>
      </c>
      <c r="B15" s="2">
        <f t="shared" si="5"/>
        <v>138.69999999999996</v>
      </c>
      <c r="C15">
        <f t="shared" si="2"/>
        <v>1.3869999999999996</v>
      </c>
      <c r="D15">
        <f t="shared" si="3"/>
        <v>-1.3869999999999996</v>
      </c>
      <c r="E15">
        <f t="shared" si="4"/>
        <v>0.81300000000000061</v>
      </c>
    </row>
    <row r="16" spans="1:9" x14ac:dyDescent="0.35">
      <c r="A16" s="3">
        <f t="shared" si="1"/>
        <v>1999</v>
      </c>
      <c r="B16" s="2">
        <f t="shared" si="5"/>
        <v>139.79999999999995</v>
      </c>
      <c r="C16">
        <f t="shared" si="2"/>
        <v>1.3979999999999995</v>
      </c>
      <c r="D16">
        <f t="shared" si="3"/>
        <v>-1.3979999999999995</v>
      </c>
      <c r="E16">
        <f t="shared" si="4"/>
        <v>0.80200000000000071</v>
      </c>
    </row>
    <row r="17" spans="1:20" x14ac:dyDescent="0.35">
      <c r="A17" s="3">
        <f t="shared" si="1"/>
        <v>1998</v>
      </c>
      <c r="B17" s="2">
        <f t="shared" si="5"/>
        <v>140.89999999999995</v>
      </c>
      <c r="C17">
        <f t="shared" si="2"/>
        <v>1.4089999999999996</v>
      </c>
      <c r="D17">
        <f t="shared" si="3"/>
        <v>-1.4089999999999996</v>
      </c>
      <c r="E17">
        <f t="shared" si="4"/>
        <v>0.79100000000000059</v>
      </c>
    </row>
    <row r="18" spans="1:20" x14ac:dyDescent="0.35">
      <c r="A18" s="3">
        <f t="shared" si="1"/>
        <v>1997</v>
      </c>
      <c r="B18" s="2">
        <f t="shared" si="5"/>
        <v>141.99999999999994</v>
      </c>
      <c r="C18">
        <f t="shared" si="2"/>
        <v>1.4199999999999995</v>
      </c>
      <c r="D18">
        <f t="shared" si="3"/>
        <v>-1.4199999999999995</v>
      </c>
      <c r="E18">
        <f t="shared" si="4"/>
        <v>0.78000000000000069</v>
      </c>
    </row>
    <row r="19" spans="1:20" x14ac:dyDescent="0.35">
      <c r="A19" s="3">
        <f t="shared" si="1"/>
        <v>1996</v>
      </c>
      <c r="B19" s="2">
        <f t="shared" si="5"/>
        <v>143.09999999999994</v>
      </c>
      <c r="C19">
        <f t="shared" si="2"/>
        <v>1.4309999999999994</v>
      </c>
      <c r="D19">
        <f t="shared" si="3"/>
        <v>-1.4309999999999994</v>
      </c>
      <c r="E19">
        <f t="shared" si="4"/>
        <v>0.76900000000000079</v>
      </c>
    </row>
    <row r="20" spans="1:20" x14ac:dyDescent="0.35">
      <c r="A20" s="3">
        <f t="shared" si="1"/>
        <v>1995</v>
      </c>
      <c r="B20" s="2">
        <f t="shared" si="5"/>
        <v>144.19999999999993</v>
      </c>
      <c r="C20">
        <f t="shared" si="2"/>
        <v>1.4419999999999993</v>
      </c>
      <c r="D20">
        <f t="shared" si="3"/>
        <v>-1.4419999999999993</v>
      </c>
      <c r="E20">
        <f t="shared" si="4"/>
        <v>0.7580000000000009</v>
      </c>
    </row>
    <row r="21" spans="1:20" x14ac:dyDescent="0.35">
      <c r="A21" s="3">
        <f t="shared" si="1"/>
        <v>1994</v>
      </c>
      <c r="B21" s="2">
        <f t="shared" si="5"/>
        <v>145.29999999999993</v>
      </c>
      <c r="C21">
        <f t="shared" si="2"/>
        <v>1.4529999999999992</v>
      </c>
      <c r="D21">
        <f t="shared" si="3"/>
        <v>-1.4529999999999992</v>
      </c>
      <c r="E21">
        <f t="shared" si="4"/>
        <v>0.747000000000001</v>
      </c>
    </row>
    <row r="22" spans="1:20" x14ac:dyDescent="0.35">
      <c r="A22" s="3">
        <f t="shared" si="1"/>
        <v>1993</v>
      </c>
      <c r="B22" s="2">
        <f t="shared" si="5"/>
        <v>146.39999999999992</v>
      </c>
      <c r="C22">
        <f t="shared" si="2"/>
        <v>1.4639999999999993</v>
      </c>
      <c r="D22">
        <f t="shared" si="3"/>
        <v>-1.4639999999999993</v>
      </c>
      <c r="E22">
        <f t="shared" si="4"/>
        <v>0.73600000000000088</v>
      </c>
    </row>
    <row r="23" spans="1:20" x14ac:dyDescent="0.35">
      <c r="A23" s="3">
        <f t="shared" si="1"/>
        <v>1992</v>
      </c>
      <c r="B23" s="2">
        <f t="shared" si="5"/>
        <v>147.49999999999991</v>
      </c>
      <c r="C23">
        <f t="shared" si="2"/>
        <v>1.4749999999999992</v>
      </c>
      <c r="D23">
        <f t="shared" si="3"/>
        <v>-1.4749999999999992</v>
      </c>
      <c r="E23">
        <f t="shared" si="4"/>
        <v>0.72500000000000098</v>
      </c>
    </row>
    <row r="24" spans="1:20" x14ac:dyDescent="0.35">
      <c r="A24" s="3">
        <f t="shared" si="1"/>
        <v>1991</v>
      </c>
      <c r="B24" s="2">
        <f t="shared" si="5"/>
        <v>148.59999999999991</v>
      </c>
      <c r="C24">
        <f t="shared" si="2"/>
        <v>1.4859999999999991</v>
      </c>
      <c r="D24">
        <f t="shared" si="3"/>
        <v>-1.4859999999999991</v>
      </c>
      <c r="E24">
        <f t="shared" si="4"/>
        <v>0.71400000000000108</v>
      </c>
    </row>
    <row r="25" spans="1:20" x14ac:dyDescent="0.35">
      <c r="A25" s="3">
        <f t="shared" si="1"/>
        <v>1990</v>
      </c>
      <c r="B25" s="2">
        <f t="shared" si="5"/>
        <v>149.6999999999999</v>
      </c>
      <c r="C25">
        <f t="shared" si="2"/>
        <v>1.496999999999999</v>
      </c>
      <c r="D25">
        <f t="shared" si="3"/>
        <v>-1.496999999999999</v>
      </c>
      <c r="E25">
        <f t="shared" si="4"/>
        <v>0.70300000000000118</v>
      </c>
      <c r="T25" t="s">
        <v>60</v>
      </c>
    </row>
    <row r="26" spans="1:20" x14ac:dyDescent="0.35">
      <c r="A26" s="3">
        <f t="shared" si="1"/>
        <v>1989</v>
      </c>
      <c r="B26" s="2">
        <f t="shared" si="5"/>
        <v>150.7999999999999</v>
      </c>
      <c r="C26">
        <f t="shared" si="2"/>
        <v>1.5079999999999989</v>
      </c>
      <c r="D26">
        <f t="shared" si="3"/>
        <v>-1.5079999999999989</v>
      </c>
      <c r="E26">
        <f t="shared" si="4"/>
        <v>0.69200000000000128</v>
      </c>
    </row>
    <row r="27" spans="1:20" x14ac:dyDescent="0.35">
      <c r="A27" s="3">
        <f t="shared" si="1"/>
        <v>1988</v>
      </c>
      <c r="B27" s="2">
        <f t="shared" si="5"/>
        <v>151.89999999999989</v>
      </c>
      <c r="C27">
        <f t="shared" si="2"/>
        <v>1.518999999999999</v>
      </c>
      <c r="D27">
        <f t="shared" si="3"/>
        <v>-1.518999999999999</v>
      </c>
      <c r="E27">
        <f t="shared" si="4"/>
        <v>0.68100000000000116</v>
      </c>
    </row>
    <row r="28" spans="1:20" x14ac:dyDescent="0.35">
      <c r="A28" s="3">
        <f t="shared" si="1"/>
        <v>1987</v>
      </c>
      <c r="B28" s="2">
        <f t="shared" si="5"/>
        <v>152.99999999999989</v>
      </c>
      <c r="C28">
        <f t="shared" si="2"/>
        <v>1.5299999999999989</v>
      </c>
      <c r="D28">
        <f t="shared" si="3"/>
        <v>-1.5299999999999989</v>
      </c>
      <c r="E28">
        <f t="shared" si="4"/>
        <v>0.67000000000000126</v>
      </c>
    </row>
    <row r="29" spans="1:20" x14ac:dyDescent="0.35">
      <c r="A29" s="3">
        <f t="shared" si="1"/>
        <v>1986</v>
      </c>
      <c r="B29" s="2">
        <f t="shared" si="5"/>
        <v>154.09999999999988</v>
      </c>
      <c r="C29">
        <f t="shared" si="2"/>
        <v>1.5409999999999988</v>
      </c>
      <c r="D29">
        <f t="shared" si="3"/>
        <v>-1.5409999999999988</v>
      </c>
      <c r="E29">
        <f t="shared" si="4"/>
        <v>0.65900000000000136</v>
      </c>
    </row>
    <row r="30" spans="1:20" x14ac:dyDescent="0.35">
      <c r="A30" s="3">
        <f t="shared" si="1"/>
        <v>1985</v>
      </c>
      <c r="B30" s="2">
        <f t="shared" si="5"/>
        <v>155.19999999999987</v>
      </c>
      <c r="C30">
        <f t="shared" si="2"/>
        <v>1.5519999999999987</v>
      </c>
      <c r="D30">
        <f t="shared" si="3"/>
        <v>-1.5519999999999987</v>
      </c>
      <c r="E30">
        <f t="shared" si="4"/>
        <v>0.64800000000000146</v>
      </c>
    </row>
    <row r="31" spans="1:20" x14ac:dyDescent="0.35">
      <c r="A31" s="3">
        <f t="shared" si="1"/>
        <v>1984</v>
      </c>
      <c r="B31" s="2">
        <f t="shared" si="5"/>
        <v>156.29999999999987</v>
      </c>
      <c r="C31">
        <f t="shared" si="2"/>
        <v>1.5629999999999986</v>
      </c>
      <c r="D31">
        <f t="shared" si="3"/>
        <v>-1.5629999999999986</v>
      </c>
      <c r="E31">
        <f t="shared" si="4"/>
        <v>0.63700000000000156</v>
      </c>
    </row>
    <row r="32" spans="1:20" x14ac:dyDescent="0.35">
      <c r="A32" s="3">
        <f t="shared" si="1"/>
        <v>1983</v>
      </c>
      <c r="B32" s="2">
        <f t="shared" si="5"/>
        <v>157.39999999999986</v>
      </c>
      <c r="C32">
        <f t="shared" si="2"/>
        <v>1.5739999999999987</v>
      </c>
      <c r="D32">
        <f t="shared" si="3"/>
        <v>-1.5739999999999987</v>
      </c>
      <c r="E32">
        <f t="shared" si="4"/>
        <v>0.62600000000000144</v>
      </c>
    </row>
    <row r="33" spans="1:5" x14ac:dyDescent="0.35">
      <c r="A33" s="3">
        <f t="shared" si="1"/>
        <v>1982</v>
      </c>
      <c r="B33" s="2">
        <f t="shared" si="5"/>
        <v>158.49999999999986</v>
      </c>
      <c r="C33">
        <f t="shared" si="2"/>
        <v>1.5849999999999986</v>
      </c>
      <c r="D33">
        <f t="shared" si="3"/>
        <v>-1.5849999999999986</v>
      </c>
      <c r="E33">
        <f t="shared" si="4"/>
        <v>0.61500000000000155</v>
      </c>
    </row>
    <row r="34" spans="1:5" x14ac:dyDescent="0.35">
      <c r="A34" s="3">
        <f t="shared" si="1"/>
        <v>1981</v>
      </c>
      <c r="B34" s="2">
        <f t="shared" si="5"/>
        <v>159.59999999999985</v>
      </c>
      <c r="C34">
        <f t="shared" si="2"/>
        <v>1.5959999999999985</v>
      </c>
      <c r="D34">
        <f t="shared" si="3"/>
        <v>-1.5959999999999985</v>
      </c>
      <c r="E34">
        <f t="shared" si="4"/>
        <v>0.60400000000000165</v>
      </c>
    </row>
    <row r="35" spans="1:5" x14ac:dyDescent="0.35">
      <c r="A35" s="3">
        <f t="shared" si="1"/>
        <v>1980</v>
      </c>
      <c r="B35" s="2">
        <f t="shared" si="5"/>
        <v>160.69999999999985</v>
      </c>
      <c r="C35">
        <f t="shared" si="2"/>
        <v>1.6069999999999984</v>
      </c>
      <c r="D35">
        <f t="shared" si="3"/>
        <v>-1.6069999999999984</v>
      </c>
      <c r="E35">
        <f t="shared" si="4"/>
        <v>0.59300000000000175</v>
      </c>
    </row>
    <row r="36" spans="1:5" x14ac:dyDescent="0.35">
      <c r="A36" s="3">
        <f t="shared" si="1"/>
        <v>1979</v>
      </c>
      <c r="B36" s="2">
        <f t="shared" si="5"/>
        <v>161.79999999999984</v>
      </c>
      <c r="C36">
        <f t="shared" si="2"/>
        <v>1.6179999999999983</v>
      </c>
      <c r="D36">
        <f t="shared" si="3"/>
        <v>-1.6179999999999983</v>
      </c>
      <c r="E36">
        <f t="shared" si="4"/>
        <v>0.58200000000000185</v>
      </c>
    </row>
    <row r="37" spans="1:5" x14ac:dyDescent="0.35">
      <c r="A37" s="3">
        <f t="shared" si="1"/>
        <v>1978</v>
      </c>
      <c r="B37" s="2">
        <f t="shared" si="5"/>
        <v>162.89999999999984</v>
      </c>
      <c r="C37">
        <f t="shared" si="2"/>
        <v>1.6289999999999984</v>
      </c>
      <c r="D37">
        <f t="shared" si="3"/>
        <v>-1.6289999999999984</v>
      </c>
      <c r="E37">
        <f t="shared" si="4"/>
        <v>0.57100000000000173</v>
      </c>
    </row>
    <row r="38" spans="1:5" x14ac:dyDescent="0.35">
      <c r="A38" s="3">
        <f t="shared" si="1"/>
        <v>1977</v>
      </c>
      <c r="B38" s="2">
        <f t="shared" si="5"/>
        <v>163.99999999999983</v>
      </c>
      <c r="C38">
        <f t="shared" si="2"/>
        <v>1.6399999999999983</v>
      </c>
      <c r="D38">
        <f t="shared" si="3"/>
        <v>-1.6399999999999983</v>
      </c>
      <c r="E38">
        <f t="shared" si="4"/>
        <v>0.56000000000000183</v>
      </c>
    </row>
    <row r="39" spans="1:5" x14ac:dyDescent="0.35">
      <c r="A39" s="3">
        <f t="shared" si="1"/>
        <v>1976</v>
      </c>
      <c r="B39" s="2">
        <f t="shared" si="5"/>
        <v>165.09999999999982</v>
      </c>
      <c r="C39">
        <f t="shared" si="2"/>
        <v>1.6509999999999982</v>
      </c>
      <c r="D39">
        <f t="shared" si="3"/>
        <v>-1.6509999999999982</v>
      </c>
      <c r="E39">
        <f t="shared" si="4"/>
        <v>0.54900000000000193</v>
      </c>
    </row>
    <row r="40" spans="1:5" x14ac:dyDescent="0.35">
      <c r="A40" s="3">
        <f t="shared" si="1"/>
        <v>1975</v>
      </c>
      <c r="B40" s="2">
        <f t="shared" si="5"/>
        <v>166.19999999999982</v>
      </c>
      <c r="C40">
        <f t="shared" si="2"/>
        <v>1.6619999999999981</v>
      </c>
      <c r="D40">
        <f t="shared" si="3"/>
        <v>-1.6619999999999981</v>
      </c>
      <c r="E40">
        <f t="shared" si="4"/>
        <v>0.53800000000000203</v>
      </c>
    </row>
    <row r="41" spans="1:5" x14ac:dyDescent="0.35">
      <c r="A41" s="3">
        <f t="shared" si="1"/>
        <v>1974</v>
      </c>
      <c r="B41" s="2">
        <f t="shared" si="5"/>
        <v>167.29999999999981</v>
      </c>
      <c r="C41">
        <f t="shared" si="2"/>
        <v>1.672999999999998</v>
      </c>
      <c r="D41">
        <f t="shared" si="3"/>
        <v>-1.672999999999998</v>
      </c>
      <c r="E41">
        <f t="shared" si="4"/>
        <v>0.52700000000000213</v>
      </c>
    </row>
    <row r="42" spans="1:5" x14ac:dyDescent="0.35">
      <c r="A42" s="3">
        <f t="shared" si="1"/>
        <v>1973</v>
      </c>
      <c r="B42" s="2">
        <f t="shared" si="5"/>
        <v>168.39999999999981</v>
      </c>
      <c r="C42">
        <f t="shared" si="2"/>
        <v>1.6839999999999982</v>
      </c>
      <c r="D42">
        <f t="shared" si="3"/>
        <v>-1.6839999999999982</v>
      </c>
      <c r="E42">
        <f t="shared" si="4"/>
        <v>0.51600000000000201</v>
      </c>
    </row>
    <row r="43" spans="1:5" x14ac:dyDescent="0.35">
      <c r="A43" s="3">
        <f t="shared" si="1"/>
        <v>1972</v>
      </c>
      <c r="B43" s="2">
        <f t="shared" si="5"/>
        <v>169.4999999999998</v>
      </c>
      <c r="C43">
        <f t="shared" si="2"/>
        <v>1.6949999999999981</v>
      </c>
      <c r="D43">
        <f t="shared" si="3"/>
        <v>-1.6949999999999981</v>
      </c>
      <c r="E43">
        <f t="shared" si="4"/>
        <v>0.50500000000000211</v>
      </c>
    </row>
    <row r="44" spans="1:5" x14ac:dyDescent="0.35">
      <c r="A44" s="3">
        <f t="shared" si="1"/>
        <v>1971</v>
      </c>
      <c r="B44" s="2">
        <f t="shared" si="5"/>
        <v>170.5999999999998</v>
      </c>
      <c r="C44">
        <f t="shared" si="2"/>
        <v>1.705999999999998</v>
      </c>
      <c r="D44">
        <f t="shared" si="3"/>
        <v>-1.705999999999998</v>
      </c>
      <c r="E44">
        <f t="shared" si="4"/>
        <v>0.49400000000000222</v>
      </c>
    </row>
    <row r="45" spans="1:5" x14ac:dyDescent="0.35">
      <c r="A45" s="3">
        <f t="shared" si="1"/>
        <v>1970</v>
      </c>
      <c r="B45" s="2">
        <f t="shared" si="5"/>
        <v>171.69999999999979</v>
      </c>
      <c r="C45">
        <f t="shared" si="2"/>
        <v>1.7169999999999979</v>
      </c>
      <c r="D45">
        <f t="shared" si="3"/>
        <v>-1.7169999999999979</v>
      </c>
      <c r="E45">
        <f t="shared" si="4"/>
        <v>0.48300000000000232</v>
      </c>
    </row>
    <row r="46" spans="1:5" x14ac:dyDescent="0.35">
      <c r="A46" s="3">
        <f t="shared" si="1"/>
        <v>1969</v>
      </c>
      <c r="B46" s="2">
        <f t="shared" si="5"/>
        <v>172.79999999999978</v>
      </c>
      <c r="C46">
        <f t="shared" si="2"/>
        <v>1.7279999999999978</v>
      </c>
      <c r="D46">
        <f t="shared" si="3"/>
        <v>-1.7279999999999978</v>
      </c>
      <c r="E46">
        <f t="shared" si="4"/>
        <v>0.47200000000000242</v>
      </c>
    </row>
    <row r="47" spans="1:5" x14ac:dyDescent="0.35">
      <c r="A47" s="3">
        <f t="shared" si="1"/>
        <v>1968</v>
      </c>
      <c r="B47" s="2">
        <f t="shared" si="5"/>
        <v>173.89999999999978</v>
      </c>
      <c r="C47">
        <f t="shared" si="2"/>
        <v>1.7389999999999979</v>
      </c>
      <c r="D47">
        <f t="shared" si="3"/>
        <v>-1.7389999999999979</v>
      </c>
      <c r="E47">
        <f t="shared" si="4"/>
        <v>0.4610000000000023</v>
      </c>
    </row>
    <row r="48" spans="1:5" x14ac:dyDescent="0.35">
      <c r="A48" s="3">
        <f t="shared" si="1"/>
        <v>1967</v>
      </c>
      <c r="B48" s="2">
        <f t="shared" si="5"/>
        <v>174.99999999999977</v>
      </c>
      <c r="C48">
        <f t="shared" si="2"/>
        <v>1.7499999999999978</v>
      </c>
      <c r="D48">
        <f t="shared" si="3"/>
        <v>-1.7499999999999978</v>
      </c>
      <c r="E48">
        <f t="shared" si="4"/>
        <v>0.4500000000000024</v>
      </c>
    </row>
    <row r="49" spans="1:5" x14ac:dyDescent="0.35">
      <c r="A49" s="3">
        <f t="shared" si="1"/>
        <v>1966</v>
      </c>
      <c r="B49" s="2">
        <f t="shared" si="5"/>
        <v>176.09999999999977</v>
      </c>
      <c r="C49">
        <f t="shared" si="2"/>
        <v>1.7609999999999977</v>
      </c>
      <c r="D49">
        <f t="shared" si="3"/>
        <v>-1.7609999999999977</v>
      </c>
      <c r="E49">
        <f t="shared" si="4"/>
        <v>0.4390000000000025</v>
      </c>
    </row>
    <row r="50" spans="1:5" x14ac:dyDescent="0.35">
      <c r="A50" s="3">
        <f t="shared" si="1"/>
        <v>1965</v>
      </c>
      <c r="B50" s="2">
        <f t="shared" si="5"/>
        <v>177.19999999999976</v>
      </c>
      <c r="C50">
        <f t="shared" si="2"/>
        <v>1.7719999999999976</v>
      </c>
      <c r="D50">
        <f t="shared" si="3"/>
        <v>-1.7719999999999976</v>
      </c>
      <c r="E50">
        <f t="shared" si="4"/>
        <v>0.4280000000000026</v>
      </c>
    </row>
    <row r="51" spans="1:5" x14ac:dyDescent="0.35">
      <c r="A51" s="3">
        <f t="shared" si="1"/>
        <v>1964</v>
      </c>
      <c r="B51" s="2">
        <f t="shared" si="5"/>
        <v>178.29999999999976</v>
      </c>
      <c r="C51">
        <f t="shared" si="2"/>
        <v>1.7829999999999975</v>
      </c>
      <c r="D51">
        <f t="shared" si="3"/>
        <v>-1.7829999999999975</v>
      </c>
      <c r="E51">
        <f t="shared" si="4"/>
        <v>0.4170000000000027</v>
      </c>
    </row>
    <row r="52" spans="1:5" x14ac:dyDescent="0.35">
      <c r="A52" s="3">
        <f t="shared" si="1"/>
        <v>1963</v>
      </c>
      <c r="B52" s="2">
        <f t="shared" si="5"/>
        <v>179.39999999999975</v>
      </c>
      <c r="C52">
        <f t="shared" si="2"/>
        <v>1.7939999999999976</v>
      </c>
      <c r="D52">
        <f t="shared" si="3"/>
        <v>-1.7939999999999976</v>
      </c>
      <c r="E52">
        <f t="shared" si="4"/>
        <v>0.40600000000000258</v>
      </c>
    </row>
    <row r="53" spans="1:5" x14ac:dyDescent="0.35">
      <c r="A53" s="3">
        <f t="shared" si="1"/>
        <v>1962</v>
      </c>
      <c r="B53" s="2">
        <f t="shared" si="5"/>
        <v>180.49999999999974</v>
      </c>
      <c r="C53">
        <f t="shared" si="2"/>
        <v>1.8049999999999975</v>
      </c>
      <c r="D53">
        <f t="shared" si="3"/>
        <v>-1.8049999999999975</v>
      </c>
      <c r="E53">
        <f t="shared" si="4"/>
        <v>0.39500000000000268</v>
      </c>
    </row>
    <row r="54" spans="1:5" x14ac:dyDescent="0.35">
      <c r="A54" s="3">
        <f t="shared" si="1"/>
        <v>1961</v>
      </c>
      <c r="B54" s="2">
        <f t="shared" si="5"/>
        <v>181.59999999999974</v>
      </c>
      <c r="C54">
        <f t="shared" si="2"/>
        <v>1.8159999999999974</v>
      </c>
      <c r="D54">
        <f t="shared" si="3"/>
        <v>-1.8159999999999974</v>
      </c>
      <c r="E54">
        <f t="shared" si="4"/>
        <v>0.38400000000000278</v>
      </c>
    </row>
    <row r="55" spans="1:5" x14ac:dyDescent="0.35">
      <c r="A55" s="3">
        <f t="shared" si="1"/>
        <v>1960</v>
      </c>
      <c r="B55" s="2">
        <f t="shared" si="5"/>
        <v>182.69999999999973</v>
      </c>
      <c r="C55">
        <f t="shared" si="2"/>
        <v>1.8269999999999973</v>
      </c>
      <c r="D55">
        <f t="shared" si="3"/>
        <v>-1.8269999999999973</v>
      </c>
      <c r="E55">
        <f t="shared" si="4"/>
        <v>0.37300000000000288</v>
      </c>
    </row>
    <row r="56" spans="1:5" x14ac:dyDescent="0.35">
      <c r="A56" s="3">
        <f t="shared" si="1"/>
        <v>1959</v>
      </c>
      <c r="B56" s="2">
        <f t="shared" si="5"/>
        <v>183.79999999999973</v>
      </c>
      <c r="C56">
        <f t="shared" si="2"/>
        <v>1.8379999999999972</v>
      </c>
      <c r="D56">
        <f t="shared" si="3"/>
        <v>-1.8379999999999972</v>
      </c>
      <c r="E56">
        <f t="shared" si="4"/>
        <v>0.36200000000000299</v>
      </c>
    </row>
    <row r="57" spans="1:5" x14ac:dyDescent="0.35">
      <c r="A57" s="3">
        <f t="shared" si="1"/>
        <v>1958</v>
      </c>
      <c r="B57" s="2">
        <f t="shared" si="5"/>
        <v>184.89999999999972</v>
      </c>
      <c r="C57">
        <f t="shared" si="2"/>
        <v>1.8489999999999973</v>
      </c>
      <c r="D57">
        <f t="shared" si="3"/>
        <v>-1.8489999999999973</v>
      </c>
      <c r="E57">
        <f t="shared" si="4"/>
        <v>0.35100000000000287</v>
      </c>
    </row>
    <row r="58" spans="1:5" x14ac:dyDescent="0.35">
      <c r="A58" s="3">
        <f t="shared" si="1"/>
        <v>1957</v>
      </c>
      <c r="B58" s="2">
        <f t="shared" si="5"/>
        <v>185.99999999999972</v>
      </c>
      <c r="C58">
        <f t="shared" si="2"/>
        <v>1.8599999999999972</v>
      </c>
      <c r="D58">
        <f t="shared" si="3"/>
        <v>-1.8599999999999972</v>
      </c>
      <c r="E58">
        <f t="shared" si="4"/>
        <v>0.34000000000000297</v>
      </c>
    </row>
    <row r="59" spans="1:5" x14ac:dyDescent="0.35">
      <c r="A59" s="3">
        <f t="shared" si="1"/>
        <v>1956</v>
      </c>
      <c r="B59" s="2">
        <f t="shared" si="5"/>
        <v>187.09999999999971</v>
      </c>
      <c r="C59">
        <f t="shared" si="2"/>
        <v>1.8709999999999971</v>
      </c>
      <c r="D59">
        <f t="shared" si="3"/>
        <v>-1.8709999999999971</v>
      </c>
      <c r="E59">
        <f t="shared" si="4"/>
        <v>0.32900000000000307</v>
      </c>
    </row>
    <row r="60" spans="1:5" x14ac:dyDescent="0.35">
      <c r="A60" s="3">
        <f t="shared" si="1"/>
        <v>1955</v>
      </c>
      <c r="B60" s="2">
        <f t="shared" si="5"/>
        <v>188.1999999999997</v>
      </c>
      <c r="C60">
        <f t="shared" si="2"/>
        <v>1.881999999999997</v>
      </c>
      <c r="D60">
        <f t="shared" si="3"/>
        <v>-1.881999999999997</v>
      </c>
      <c r="E60">
        <f t="shared" si="4"/>
        <v>0.31800000000000317</v>
      </c>
    </row>
    <row r="61" spans="1:5" x14ac:dyDescent="0.35">
      <c r="A61" s="3">
        <f t="shared" si="1"/>
        <v>1954</v>
      </c>
      <c r="B61" s="2">
        <f t="shared" si="5"/>
        <v>189.2999999999997</v>
      </c>
      <c r="C61">
        <f t="shared" si="2"/>
        <v>1.8929999999999969</v>
      </c>
      <c r="D61">
        <f t="shared" si="3"/>
        <v>-1.8929999999999969</v>
      </c>
      <c r="E61">
        <f t="shared" si="4"/>
        <v>0.30700000000000327</v>
      </c>
    </row>
    <row r="62" spans="1:5" x14ac:dyDescent="0.35">
      <c r="A62" s="3">
        <f t="shared" si="1"/>
        <v>1953</v>
      </c>
      <c r="B62" s="2">
        <f t="shared" si="5"/>
        <v>190.39999999999969</v>
      </c>
      <c r="C62">
        <f t="shared" si="2"/>
        <v>1.903999999999997</v>
      </c>
      <c r="D62">
        <f t="shared" si="3"/>
        <v>-1.903999999999997</v>
      </c>
      <c r="E62">
        <f t="shared" si="4"/>
        <v>0.29600000000000315</v>
      </c>
    </row>
    <row r="63" spans="1:5" x14ac:dyDescent="0.35">
      <c r="A63" s="3">
        <f t="shared" si="1"/>
        <v>1952</v>
      </c>
      <c r="B63" s="2">
        <f t="shared" si="5"/>
        <v>191.49999999999969</v>
      </c>
      <c r="C63">
        <f t="shared" si="2"/>
        <v>1.9149999999999969</v>
      </c>
      <c r="D63">
        <f t="shared" si="3"/>
        <v>-1.9149999999999969</v>
      </c>
      <c r="E63">
        <f t="shared" si="4"/>
        <v>0.28500000000000325</v>
      </c>
    </row>
    <row r="64" spans="1:5" x14ac:dyDescent="0.35">
      <c r="A64" s="3">
        <f t="shared" si="1"/>
        <v>1951</v>
      </c>
      <c r="B64" s="2">
        <f t="shared" si="5"/>
        <v>192.59999999999968</v>
      </c>
      <c r="C64">
        <f t="shared" si="2"/>
        <v>1.9259999999999968</v>
      </c>
      <c r="D64">
        <f t="shared" si="3"/>
        <v>-1.9259999999999968</v>
      </c>
      <c r="E64">
        <f t="shared" si="4"/>
        <v>0.27400000000000335</v>
      </c>
    </row>
    <row r="65" spans="1:5" x14ac:dyDescent="0.35">
      <c r="A65" s="3">
        <f t="shared" si="1"/>
        <v>1950</v>
      </c>
      <c r="B65" s="2">
        <f t="shared" si="5"/>
        <v>193.69999999999968</v>
      </c>
      <c r="C65">
        <f t="shared" si="2"/>
        <v>1.9369999999999967</v>
      </c>
      <c r="D65">
        <f t="shared" si="3"/>
        <v>-1.9369999999999967</v>
      </c>
      <c r="E65">
        <f t="shared" si="4"/>
        <v>0.26300000000000345</v>
      </c>
    </row>
    <row r="66" spans="1:5" x14ac:dyDescent="0.35">
      <c r="A66" s="3">
        <f t="shared" si="1"/>
        <v>1949</v>
      </c>
      <c r="B66" s="2">
        <f t="shared" si="5"/>
        <v>194.79999999999967</v>
      </c>
      <c r="C66">
        <f t="shared" si="2"/>
        <v>1.9479999999999966</v>
      </c>
      <c r="D66">
        <f t="shared" si="3"/>
        <v>-1.9479999999999966</v>
      </c>
      <c r="E66">
        <f t="shared" si="4"/>
        <v>0.25200000000000355</v>
      </c>
    </row>
    <row r="67" spans="1:5" x14ac:dyDescent="0.35">
      <c r="A67" s="3">
        <f t="shared" si="1"/>
        <v>1948</v>
      </c>
      <c r="B67" s="2">
        <f t="shared" si="5"/>
        <v>195.89999999999966</v>
      </c>
      <c r="C67">
        <f t="shared" si="2"/>
        <v>1.9589999999999967</v>
      </c>
      <c r="D67">
        <f t="shared" si="3"/>
        <v>-1.9589999999999967</v>
      </c>
      <c r="E67">
        <f t="shared" si="4"/>
        <v>0.24100000000000343</v>
      </c>
    </row>
    <row r="68" spans="1:5" x14ac:dyDescent="0.35">
      <c r="A68" s="3">
        <f t="shared" ref="A68:A131" si="6">A67-1</f>
        <v>1947</v>
      </c>
      <c r="B68" s="2">
        <f t="shared" si="5"/>
        <v>196.99999999999966</v>
      </c>
      <c r="C68">
        <f t="shared" si="2"/>
        <v>1.9699999999999966</v>
      </c>
      <c r="D68">
        <f t="shared" si="3"/>
        <v>-1.9699999999999966</v>
      </c>
      <c r="E68">
        <f t="shared" si="4"/>
        <v>0.23000000000000353</v>
      </c>
    </row>
    <row r="69" spans="1:5" x14ac:dyDescent="0.35">
      <c r="A69" s="3">
        <f t="shared" si="6"/>
        <v>1946</v>
      </c>
      <c r="B69" s="2">
        <f t="shared" si="5"/>
        <v>198.09999999999965</v>
      </c>
      <c r="C69">
        <f t="shared" ref="C69:C132" si="7">B69/100</f>
        <v>1.9809999999999965</v>
      </c>
      <c r="D69">
        <f t="shared" ref="D69:D132" si="8">(-1)*C69</f>
        <v>-1.9809999999999965</v>
      </c>
      <c r="E69">
        <f t="shared" ref="E69:E132" si="9">D69+2.2</f>
        <v>0.21900000000000364</v>
      </c>
    </row>
    <row r="70" spans="1:5" x14ac:dyDescent="0.35">
      <c r="A70" s="3">
        <f t="shared" si="6"/>
        <v>1945</v>
      </c>
      <c r="B70" s="2">
        <f t="shared" si="5"/>
        <v>199.19999999999965</v>
      </c>
      <c r="C70">
        <f t="shared" si="7"/>
        <v>1.9919999999999964</v>
      </c>
      <c r="D70">
        <f t="shared" si="8"/>
        <v>-1.9919999999999964</v>
      </c>
      <c r="E70">
        <f t="shared" si="9"/>
        <v>0.20800000000000374</v>
      </c>
    </row>
    <row r="71" spans="1:5" x14ac:dyDescent="0.35">
      <c r="A71" s="3">
        <f t="shared" si="6"/>
        <v>1944</v>
      </c>
      <c r="B71" s="2">
        <f t="shared" si="5"/>
        <v>200.29999999999964</v>
      </c>
      <c r="C71">
        <f t="shared" si="7"/>
        <v>2.0029999999999966</v>
      </c>
      <c r="D71">
        <f t="shared" si="8"/>
        <v>-2.0029999999999966</v>
      </c>
      <c r="E71">
        <f t="shared" si="9"/>
        <v>0.19700000000000362</v>
      </c>
    </row>
    <row r="72" spans="1:5" x14ac:dyDescent="0.35">
      <c r="A72" s="3">
        <f t="shared" si="6"/>
        <v>1943</v>
      </c>
      <c r="B72" s="2">
        <f t="shared" si="5"/>
        <v>201.39999999999964</v>
      </c>
      <c r="C72">
        <f t="shared" si="7"/>
        <v>2.0139999999999962</v>
      </c>
      <c r="D72">
        <f t="shared" si="8"/>
        <v>-2.0139999999999962</v>
      </c>
      <c r="E72">
        <f t="shared" si="9"/>
        <v>0.18600000000000394</v>
      </c>
    </row>
    <row r="73" spans="1:5" x14ac:dyDescent="0.35">
      <c r="A73" s="3">
        <f t="shared" si="6"/>
        <v>1942</v>
      </c>
      <c r="B73" s="2">
        <f t="shared" si="5"/>
        <v>202.49999999999963</v>
      </c>
      <c r="C73">
        <f t="shared" si="7"/>
        <v>2.0249999999999964</v>
      </c>
      <c r="D73">
        <f t="shared" si="8"/>
        <v>-2.0249999999999964</v>
      </c>
      <c r="E73">
        <f t="shared" si="9"/>
        <v>0.17500000000000382</v>
      </c>
    </row>
    <row r="74" spans="1:5" x14ac:dyDescent="0.35">
      <c r="A74" s="3">
        <f t="shared" si="6"/>
        <v>1941</v>
      </c>
      <c r="B74" s="2">
        <f t="shared" ref="B74:B99" si="10">B73+1.1</f>
        <v>203.59999999999962</v>
      </c>
      <c r="C74">
        <f t="shared" si="7"/>
        <v>2.035999999999996</v>
      </c>
      <c r="D74">
        <f t="shared" si="8"/>
        <v>-2.035999999999996</v>
      </c>
      <c r="E74">
        <f t="shared" si="9"/>
        <v>0.16400000000000414</v>
      </c>
    </row>
    <row r="75" spans="1:5" x14ac:dyDescent="0.35">
      <c r="A75" s="3">
        <f t="shared" si="6"/>
        <v>1940</v>
      </c>
      <c r="B75" s="2">
        <f t="shared" si="10"/>
        <v>204.69999999999962</v>
      </c>
      <c r="C75">
        <f t="shared" si="7"/>
        <v>2.0469999999999962</v>
      </c>
      <c r="D75">
        <f t="shared" si="8"/>
        <v>-2.0469999999999962</v>
      </c>
      <c r="E75">
        <f t="shared" si="9"/>
        <v>0.15300000000000402</v>
      </c>
    </row>
    <row r="76" spans="1:5" x14ac:dyDescent="0.35">
      <c r="A76" s="3">
        <f t="shared" si="6"/>
        <v>1939</v>
      </c>
      <c r="B76" s="2">
        <f t="shared" si="10"/>
        <v>205.79999999999961</v>
      </c>
      <c r="C76">
        <f t="shared" si="7"/>
        <v>2.0579999999999963</v>
      </c>
      <c r="D76">
        <f t="shared" si="8"/>
        <v>-2.0579999999999963</v>
      </c>
      <c r="E76">
        <f t="shared" si="9"/>
        <v>0.1420000000000039</v>
      </c>
    </row>
    <row r="77" spans="1:5" x14ac:dyDescent="0.35">
      <c r="A77" s="3">
        <f t="shared" si="6"/>
        <v>1938</v>
      </c>
      <c r="B77" s="2">
        <f t="shared" si="10"/>
        <v>206.89999999999961</v>
      </c>
      <c r="C77">
        <f t="shared" si="7"/>
        <v>2.068999999999996</v>
      </c>
      <c r="D77">
        <f t="shared" si="8"/>
        <v>-2.068999999999996</v>
      </c>
      <c r="E77">
        <f t="shared" si="9"/>
        <v>0.13100000000000422</v>
      </c>
    </row>
    <row r="78" spans="1:5" x14ac:dyDescent="0.35">
      <c r="A78" s="3">
        <f t="shared" si="6"/>
        <v>1937</v>
      </c>
      <c r="B78" s="2">
        <f t="shared" si="10"/>
        <v>207.9999999999996</v>
      </c>
      <c r="C78">
        <f t="shared" si="7"/>
        <v>2.0799999999999961</v>
      </c>
      <c r="D78">
        <f t="shared" si="8"/>
        <v>-2.0799999999999961</v>
      </c>
      <c r="E78">
        <f t="shared" si="9"/>
        <v>0.1200000000000041</v>
      </c>
    </row>
    <row r="79" spans="1:5" x14ac:dyDescent="0.35">
      <c r="A79" s="3">
        <f t="shared" si="6"/>
        <v>1936</v>
      </c>
      <c r="B79" s="2">
        <f t="shared" si="10"/>
        <v>209.0999999999996</v>
      </c>
      <c r="C79">
        <f t="shared" si="7"/>
        <v>2.0909999999999958</v>
      </c>
      <c r="D79">
        <f t="shared" si="8"/>
        <v>-2.0909999999999958</v>
      </c>
      <c r="E79">
        <f t="shared" si="9"/>
        <v>0.10900000000000443</v>
      </c>
    </row>
    <row r="80" spans="1:5" x14ac:dyDescent="0.35">
      <c r="A80" s="3">
        <f t="shared" si="6"/>
        <v>1935</v>
      </c>
      <c r="B80" s="2">
        <f t="shared" si="10"/>
        <v>210.19999999999959</v>
      </c>
      <c r="C80">
        <f t="shared" si="7"/>
        <v>2.1019999999999959</v>
      </c>
      <c r="D80">
        <f t="shared" si="8"/>
        <v>-2.1019999999999959</v>
      </c>
      <c r="E80">
        <f t="shared" si="9"/>
        <v>9.8000000000004306E-2</v>
      </c>
    </row>
    <row r="81" spans="1:5" x14ac:dyDescent="0.35">
      <c r="A81" s="3">
        <f t="shared" si="6"/>
        <v>1934</v>
      </c>
      <c r="B81" s="2">
        <f t="shared" si="10"/>
        <v>211.29999999999959</v>
      </c>
      <c r="C81">
        <f t="shared" si="7"/>
        <v>2.112999999999996</v>
      </c>
      <c r="D81">
        <f t="shared" si="8"/>
        <v>-2.112999999999996</v>
      </c>
      <c r="E81">
        <f t="shared" si="9"/>
        <v>8.7000000000004185E-2</v>
      </c>
    </row>
    <row r="82" spans="1:5" x14ac:dyDescent="0.35">
      <c r="A82" s="3">
        <f t="shared" si="6"/>
        <v>1933</v>
      </c>
      <c r="B82" s="2">
        <f t="shared" si="10"/>
        <v>212.39999999999958</v>
      </c>
      <c r="C82">
        <f t="shared" si="7"/>
        <v>2.1239999999999957</v>
      </c>
      <c r="D82">
        <f t="shared" si="8"/>
        <v>-2.1239999999999957</v>
      </c>
      <c r="E82">
        <f t="shared" si="9"/>
        <v>7.6000000000004508E-2</v>
      </c>
    </row>
    <row r="83" spans="1:5" x14ac:dyDescent="0.35">
      <c r="A83" s="3">
        <f t="shared" si="6"/>
        <v>1932</v>
      </c>
      <c r="B83" s="2">
        <f t="shared" si="10"/>
        <v>213.49999999999957</v>
      </c>
      <c r="C83">
        <f t="shared" si="7"/>
        <v>2.1349999999999958</v>
      </c>
      <c r="D83">
        <f t="shared" si="8"/>
        <v>-2.1349999999999958</v>
      </c>
      <c r="E83">
        <f t="shared" si="9"/>
        <v>6.5000000000004388E-2</v>
      </c>
    </row>
    <row r="84" spans="1:5" x14ac:dyDescent="0.35">
      <c r="A84" s="3">
        <f t="shared" si="6"/>
        <v>1931</v>
      </c>
      <c r="B84" s="2">
        <f t="shared" si="10"/>
        <v>214.59999999999957</v>
      </c>
      <c r="C84">
        <f t="shared" si="7"/>
        <v>2.1459999999999955</v>
      </c>
      <c r="D84">
        <f t="shared" si="8"/>
        <v>-2.1459999999999955</v>
      </c>
      <c r="E84">
        <f t="shared" si="9"/>
        <v>5.4000000000004711E-2</v>
      </c>
    </row>
    <row r="85" spans="1:5" x14ac:dyDescent="0.35">
      <c r="A85" s="3">
        <f t="shared" si="6"/>
        <v>1930</v>
      </c>
      <c r="B85" s="2">
        <f t="shared" si="10"/>
        <v>215.69999999999956</v>
      </c>
      <c r="C85">
        <f t="shared" si="7"/>
        <v>2.1569999999999956</v>
      </c>
      <c r="D85">
        <f t="shared" si="8"/>
        <v>-2.1569999999999956</v>
      </c>
      <c r="E85">
        <f t="shared" si="9"/>
        <v>4.300000000000459E-2</v>
      </c>
    </row>
    <row r="86" spans="1:5" x14ac:dyDescent="0.35">
      <c r="A86" s="3">
        <f t="shared" si="6"/>
        <v>1929</v>
      </c>
      <c r="B86" s="2">
        <f t="shared" si="10"/>
        <v>216.79999999999956</v>
      </c>
      <c r="C86">
        <f t="shared" si="7"/>
        <v>2.1679999999999957</v>
      </c>
      <c r="D86">
        <f t="shared" si="8"/>
        <v>-2.1679999999999957</v>
      </c>
      <c r="E86">
        <f t="shared" si="9"/>
        <v>3.2000000000004469E-2</v>
      </c>
    </row>
    <row r="87" spans="1:5" x14ac:dyDescent="0.35">
      <c r="A87" s="3">
        <f t="shared" si="6"/>
        <v>1928</v>
      </c>
      <c r="B87" s="2">
        <f t="shared" si="10"/>
        <v>217.89999999999955</v>
      </c>
      <c r="C87">
        <f t="shared" si="7"/>
        <v>2.1789999999999954</v>
      </c>
      <c r="D87">
        <f t="shared" si="8"/>
        <v>-2.1789999999999954</v>
      </c>
      <c r="E87">
        <f t="shared" si="9"/>
        <v>2.1000000000004793E-2</v>
      </c>
    </row>
    <row r="88" spans="1:5" x14ac:dyDescent="0.35">
      <c r="A88" s="3">
        <f t="shared" si="6"/>
        <v>1927</v>
      </c>
      <c r="B88" s="2">
        <f t="shared" si="10"/>
        <v>218.99999999999955</v>
      </c>
      <c r="C88">
        <f t="shared" si="7"/>
        <v>2.1899999999999955</v>
      </c>
      <c r="D88">
        <f t="shared" si="8"/>
        <v>-2.1899999999999955</v>
      </c>
      <c r="E88">
        <f t="shared" si="9"/>
        <v>1.0000000000004672E-2</v>
      </c>
    </row>
    <row r="89" spans="1:5" x14ac:dyDescent="0.35">
      <c r="A89" s="3">
        <f t="shared" si="6"/>
        <v>1926</v>
      </c>
      <c r="B89" s="2">
        <f t="shared" si="10"/>
        <v>220.09999999999954</v>
      </c>
      <c r="C89">
        <f t="shared" si="7"/>
        <v>2.2009999999999952</v>
      </c>
      <c r="D89">
        <f t="shared" si="8"/>
        <v>-2.2009999999999952</v>
      </c>
      <c r="E89">
        <f t="shared" si="9"/>
        <v>-9.9999999999500488E-4</v>
      </c>
    </row>
    <row r="90" spans="1:5" x14ac:dyDescent="0.35">
      <c r="A90" s="3">
        <f t="shared" si="6"/>
        <v>1925</v>
      </c>
      <c r="B90" s="2">
        <f t="shared" si="10"/>
        <v>221.19999999999953</v>
      </c>
      <c r="C90">
        <f t="shared" si="7"/>
        <v>2.2119999999999953</v>
      </c>
      <c r="D90">
        <f t="shared" si="8"/>
        <v>-2.2119999999999953</v>
      </c>
      <c r="E90">
        <f t="shared" si="9"/>
        <v>-1.1999999999995126E-2</v>
      </c>
    </row>
    <row r="91" spans="1:5" x14ac:dyDescent="0.35">
      <c r="A91" s="3">
        <f t="shared" si="6"/>
        <v>1924</v>
      </c>
      <c r="B91" s="2">
        <f t="shared" si="10"/>
        <v>222.29999999999953</v>
      </c>
      <c r="C91">
        <f t="shared" si="7"/>
        <v>2.2229999999999954</v>
      </c>
      <c r="D91">
        <f t="shared" si="8"/>
        <v>-2.2229999999999954</v>
      </c>
      <c r="E91">
        <f t="shared" si="9"/>
        <v>-2.2999999999995246E-2</v>
      </c>
    </row>
    <row r="92" spans="1:5" x14ac:dyDescent="0.35">
      <c r="A92" s="3">
        <f t="shared" si="6"/>
        <v>1923</v>
      </c>
      <c r="B92" s="2">
        <f t="shared" si="10"/>
        <v>223.39999999999952</v>
      </c>
      <c r="C92">
        <f t="shared" si="7"/>
        <v>2.2339999999999951</v>
      </c>
      <c r="D92">
        <f t="shared" si="8"/>
        <v>-2.2339999999999951</v>
      </c>
      <c r="E92">
        <f t="shared" si="9"/>
        <v>-3.3999999999994923E-2</v>
      </c>
    </row>
    <row r="93" spans="1:5" x14ac:dyDescent="0.35">
      <c r="A93" s="3">
        <f t="shared" si="6"/>
        <v>1922</v>
      </c>
      <c r="B93" s="2">
        <f t="shared" si="10"/>
        <v>224.49999999999952</v>
      </c>
      <c r="C93">
        <f t="shared" si="7"/>
        <v>2.2449999999999952</v>
      </c>
      <c r="D93">
        <f t="shared" si="8"/>
        <v>-2.2449999999999952</v>
      </c>
      <c r="E93">
        <f t="shared" si="9"/>
        <v>-4.4999999999995044E-2</v>
      </c>
    </row>
    <row r="94" spans="1:5" x14ac:dyDescent="0.35">
      <c r="A94" s="3">
        <f t="shared" si="6"/>
        <v>1921</v>
      </c>
      <c r="B94" s="2">
        <f t="shared" si="10"/>
        <v>225.59999999999951</v>
      </c>
      <c r="C94">
        <f t="shared" si="7"/>
        <v>2.2559999999999949</v>
      </c>
      <c r="D94">
        <f t="shared" si="8"/>
        <v>-2.2559999999999949</v>
      </c>
      <c r="E94">
        <f t="shared" si="9"/>
        <v>-5.5999999999994721E-2</v>
      </c>
    </row>
    <row r="95" spans="1:5" x14ac:dyDescent="0.35">
      <c r="A95" s="3">
        <f t="shared" si="6"/>
        <v>1920</v>
      </c>
      <c r="B95" s="2">
        <f t="shared" si="10"/>
        <v>226.69999999999951</v>
      </c>
      <c r="C95">
        <f t="shared" si="7"/>
        <v>2.266999999999995</v>
      </c>
      <c r="D95">
        <f t="shared" si="8"/>
        <v>-2.266999999999995</v>
      </c>
      <c r="E95">
        <f t="shared" si="9"/>
        <v>-6.6999999999994841E-2</v>
      </c>
    </row>
    <row r="96" spans="1:5" x14ac:dyDescent="0.35">
      <c r="A96" s="3">
        <f t="shared" si="6"/>
        <v>1919</v>
      </c>
      <c r="B96" s="2">
        <f t="shared" si="10"/>
        <v>227.7999999999995</v>
      </c>
      <c r="C96">
        <f t="shared" si="7"/>
        <v>2.2779999999999951</v>
      </c>
      <c r="D96">
        <f t="shared" si="8"/>
        <v>-2.2779999999999951</v>
      </c>
      <c r="E96">
        <f t="shared" si="9"/>
        <v>-7.7999999999994962E-2</v>
      </c>
    </row>
    <row r="97" spans="1:5" x14ac:dyDescent="0.35">
      <c r="A97" s="3">
        <f t="shared" si="6"/>
        <v>1918</v>
      </c>
      <c r="B97" s="2">
        <f t="shared" si="10"/>
        <v>228.89999999999949</v>
      </c>
      <c r="C97">
        <f t="shared" si="7"/>
        <v>2.2889999999999948</v>
      </c>
      <c r="D97">
        <f t="shared" si="8"/>
        <v>-2.2889999999999948</v>
      </c>
      <c r="E97">
        <f t="shared" si="9"/>
        <v>-8.8999999999994639E-2</v>
      </c>
    </row>
    <row r="98" spans="1:5" x14ac:dyDescent="0.35">
      <c r="A98" s="3">
        <f t="shared" si="6"/>
        <v>1917</v>
      </c>
      <c r="B98" s="2">
        <f t="shared" si="10"/>
        <v>229.99999999999949</v>
      </c>
      <c r="C98">
        <f t="shared" si="7"/>
        <v>2.2999999999999949</v>
      </c>
      <c r="D98">
        <f t="shared" si="8"/>
        <v>-2.2999999999999949</v>
      </c>
      <c r="E98">
        <f t="shared" si="9"/>
        <v>-9.999999999999476E-2</v>
      </c>
    </row>
    <row r="99" spans="1:5" x14ac:dyDescent="0.35">
      <c r="A99" s="3">
        <f t="shared" si="6"/>
        <v>1916</v>
      </c>
      <c r="B99" s="2">
        <f t="shared" si="10"/>
        <v>231.09999999999948</v>
      </c>
      <c r="C99">
        <f t="shared" si="7"/>
        <v>2.3109999999999946</v>
      </c>
      <c r="D99">
        <f t="shared" si="8"/>
        <v>-2.3109999999999946</v>
      </c>
      <c r="E99">
        <f t="shared" si="9"/>
        <v>-0.11099999999999444</v>
      </c>
    </row>
    <row r="100" spans="1:5" x14ac:dyDescent="0.35">
      <c r="A100" s="3">
        <f t="shared" si="6"/>
        <v>1915</v>
      </c>
      <c r="B100" s="2">
        <v>232</v>
      </c>
      <c r="C100">
        <f t="shared" si="7"/>
        <v>2.3199999999999998</v>
      </c>
      <c r="D100">
        <f t="shared" si="8"/>
        <v>-2.3199999999999998</v>
      </c>
      <c r="E100">
        <f t="shared" si="9"/>
        <v>-0.11999999999999966</v>
      </c>
    </row>
    <row r="101" spans="1:5" x14ac:dyDescent="0.35">
      <c r="A101" s="3">
        <f t="shared" si="6"/>
        <v>1914</v>
      </c>
      <c r="B101" s="2">
        <v>232</v>
      </c>
      <c r="C101">
        <f t="shared" si="7"/>
        <v>2.3199999999999998</v>
      </c>
      <c r="D101">
        <f t="shared" si="8"/>
        <v>-2.3199999999999998</v>
      </c>
      <c r="E101">
        <f t="shared" si="9"/>
        <v>-0.11999999999999966</v>
      </c>
    </row>
    <row r="102" spans="1:5" x14ac:dyDescent="0.35">
      <c r="A102" s="3">
        <f t="shared" si="6"/>
        <v>1913</v>
      </c>
      <c r="B102" s="2">
        <v>232</v>
      </c>
      <c r="C102">
        <f t="shared" si="7"/>
        <v>2.3199999999999998</v>
      </c>
      <c r="D102">
        <f t="shared" si="8"/>
        <v>-2.3199999999999998</v>
      </c>
      <c r="E102">
        <f t="shared" si="9"/>
        <v>-0.11999999999999966</v>
      </c>
    </row>
    <row r="103" spans="1:5" x14ac:dyDescent="0.35">
      <c r="A103" s="3">
        <f t="shared" si="6"/>
        <v>1912</v>
      </c>
      <c r="B103" s="2">
        <v>232</v>
      </c>
      <c r="C103">
        <f t="shared" si="7"/>
        <v>2.3199999999999998</v>
      </c>
      <c r="D103">
        <f t="shared" si="8"/>
        <v>-2.3199999999999998</v>
      </c>
      <c r="E103">
        <f t="shared" si="9"/>
        <v>-0.11999999999999966</v>
      </c>
    </row>
    <row r="104" spans="1:5" x14ac:dyDescent="0.35">
      <c r="A104" s="3">
        <f t="shared" si="6"/>
        <v>1911</v>
      </c>
      <c r="B104" s="2">
        <v>232</v>
      </c>
      <c r="C104">
        <f t="shared" si="7"/>
        <v>2.3199999999999998</v>
      </c>
      <c r="D104">
        <f t="shared" si="8"/>
        <v>-2.3199999999999998</v>
      </c>
      <c r="E104">
        <f t="shared" si="9"/>
        <v>-0.11999999999999966</v>
      </c>
    </row>
    <row r="105" spans="1:5" x14ac:dyDescent="0.35">
      <c r="A105" s="3">
        <f t="shared" si="6"/>
        <v>1910</v>
      </c>
      <c r="B105" s="2">
        <v>232</v>
      </c>
      <c r="C105">
        <f t="shared" si="7"/>
        <v>2.3199999999999998</v>
      </c>
      <c r="D105">
        <f t="shared" si="8"/>
        <v>-2.3199999999999998</v>
      </c>
      <c r="E105">
        <f t="shared" si="9"/>
        <v>-0.11999999999999966</v>
      </c>
    </row>
    <row r="106" spans="1:5" x14ac:dyDescent="0.35">
      <c r="A106" s="3">
        <f t="shared" si="6"/>
        <v>1909</v>
      </c>
      <c r="B106" s="2">
        <v>232</v>
      </c>
      <c r="C106">
        <f t="shared" si="7"/>
        <v>2.3199999999999998</v>
      </c>
      <c r="D106">
        <f t="shared" si="8"/>
        <v>-2.3199999999999998</v>
      </c>
      <c r="E106">
        <f t="shared" si="9"/>
        <v>-0.11999999999999966</v>
      </c>
    </row>
    <row r="107" spans="1:5" x14ac:dyDescent="0.35">
      <c r="A107" s="3">
        <f t="shared" si="6"/>
        <v>1908</v>
      </c>
      <c r="B107" s="2">
        <v>232</v>
      </c>
      <c r="C107">
        <f t="shared" si="7"/>
        <v>2.3199999999999998</v>
      </c>
      <c r="D107">
        <f t="shared" si="8"/>
        <v>-2.3199999999999998</v>
      </c>
      <c r="E107">
        <f t="shared" si="9"/>
        <v>-0.11999999999999966</v>
      </c>
    </row>
    <row r="108" spans="1:5" x14ac:dyDescent="0.35">
      <c r="A108" s="3">
        <f t="shared" si="6"/>
        <v>1907</v>
      </c>
      <c r="B108" s="2">
        <v>232</v>
      </c>
      <c r="C108">
        <f t="shared" si="7"/>
        <v>2.3199999999999998</v>
      </c>
      <c r="D108">
        <f t="shared" si="8"/>
        <v>-2.3199999999999998</v>
      </c>
      <c r="E108">
        <f t="shared" si="9"/>
        <v>-0.11999999999999966</v>
      </c>
    </row>
    <row r="109" spans="1:5" x14ac:dyDescent="0.35">
      <c r="A109" s="3">
        <f t="shared" si="6"/>
        <v>1906</v>
      </c>
      <c r="B109" s="2">
        <v>232</v>
      </c>
      <c r="C109">
        <f t="shared" si="7"/>
        <v>2.3199999999999998</v>
      </c>
      <c r="D109">
        <f t="shared" si="8"/>
        <v>-2.3199999999999998</v>
      </c>
      <c r="E109">
        <f t="shared" si="9"/>
        <v>-0.11999999999999966</v>
      </c>
    </row>
    <row r="110" spans="1:5" x14ac:dyDescent="0.35">
      <c r="A110" s="3">
        <f t="shared" si="6"/>
        <v>1905</v>
      </c>
      <c r="B110" s="2">
        <v>232</v>
      </c>
      <c r="C110">
        <f t="shared" si="7"/>
        <v>2.3199999999999998</v>
      </c>
      <c r="D110">
        <f t="shared" si="8"/>
        <v>-2.3199999999999998</v>
      </c>
      <c r="E110">
        <f t="shared" si="9"/>
        <v>-0.11999999999999966</v>
      </c>
    </row>
    <row r="111" spans="1:5" x14ac:dyDescent="0.35">
      <c r="A111" s="3">
        <f t="shared" si="6"/>
        <v>1904</v>
      </c>
      <c r="B111" s="2">
        <v>232</v>
      </c>
      <c r="C111">
        <f t="shared" si="7"/>
        <v>2.3199999999999998</v>
      </c>
      <c r="D111">
        <f t="shared" si="8"/>
        <v>-2.3199999999999998</v>
      </c>
      <c r="E111">
        <f t="shared" si="9"/>
        <v>-0.11999999999999966</v>
      </c>
    </row>
    <row r="112" spans="1:5" x14ac:dyDescent="0.35">
      <c r="A112" s="3">
        <f t="shared" si="6"/>
        <v>1903</v>
      </c>
      <c r="B112" s="2">
        <v>232</v>
      </c>
      <c r="C112">
        <f t="shared" si="7"/>
        <v>2.3199999999999998</v>
      </c>
      <c r="D112">
        <f t="shared" si="8"/>
        <v>-2.3199999999999998</v>
      </c>
      <c r="E112">
        <f t="shared" si="9"/>
        <v>-0.11999999999999966</v>
      </c>
    </row>
    <row r="113" spans="1:5" x14ac:dyDescent="0.35">
      <c r="A113" s="3">
        <f t="shared" si="6"/>
        <v>1902</v>
      </c>
      <c r="B113" s="2">
        <v>232</v>
      </c>
      <c r="C113">
        <f t="shared" si="7"/>
        <v>2.3199999999999998</v>
      </c>
      <c r="D113">
        <f t="shared" si="8"/>
        <v>-2.3199999999999998</v>
      </c>
      <c r="E113">
        <f t="shared" si="9"/>
        <v>-0.11999999999999966</v>
      </c>
    </row>
    <row r="114" spans="1:5" x14ac:dyDescent="0.35">
      <c r="A114" s="3">
        <f t="shared" si="6"/>
        <v>1901</v>
      </c>
      <c r="B114" s="2">
        <v>232</v>
      </c>
      <c r="C114">
        <f t="shared" si="7"/>
        <v>2.3199999999999998</v>
      </c>
      <c r="D114">
        <f t="shared" si="8"/>
        <v>-2.3199999999999998</v>
      </c>
      <c r="E114">
        <f t="shared" si="9"/>
        <v>-0.11999999999999966</v>
      </c>
    </row>
    <row r="115" spans="1:5" x14ac:dyDescent="0.35">
      <c r="A115" s="3">
        <f t="shared" si="6"/>
        <v>1900</v>
      </c>
      <c r="B115" s="2">
        <v>232</v>
      </c>
      <c r="C115">
        <f t="shared" si="7"/>
        <v>2.3199999999999998</v>
      </c>
      <c r="D115">
        <f t="shared" si="8"/>
        <v>-2.3199999999999998</v>
      </c>
      <c r="E115">
        <f t="shared" si="9"/>
        <v>-0.11999999999999966</v>
      </c>
    </row>
    <row r="116" spans="1:5" x14ac:dyDescent="0.35">
      <c r="A116" s="3">
        <f t="shared" si="6"/>
        <v>1899</v>
      </c>
      <c r="B116" s="2">
        <v>232</v>
      </c>
      <c r="C116">
        <f t="shared" si="7"/>
        <v>2.3199999999999998</v>
      </c>
      <c r="D116">
        <f t="shared" si="8"/>
        <v>-2.3199999999999998</v>
      </c>
      <c r="E116">
        <f t="shared" si="9"/>
        <v>-0.11999999999999966</v>
      </c>
    </row>
    <row r="117" spans="1:5" x14ac:dyDescent="0.35">
      <c r="A117" s="3">
        <f t="shared" si="6"/>
        <v>1898</v>
      </c>
      <c r="B117" s="2">
        <v>232</v>
      </c>
      <c r="C117">
        <f t="shared" si="7"/>
        <v>2.3199999999999998</v>
      </c>
      <c r="D117">
        <f t="shared" si="8"/>
        <v>-2.3199999999999998</v>
      </c>
      <c r="E117">
        <f t="shared" si="9"/>
        <v>-0.11999999999999966</v>
      </c>
    </row>
    <row r="118" spans="1:5" x14ac:dyDescent="0.35">
      <c r="A118" s="3">
        <f t="shared" si="6"/>
        <v>1897</v>
      </c>
      <c r="B118" s="2">
        <v>232</v>
      </c>
      <c r="C118">
        <f t="shared" si="7"/>
        <v>2.3199999999999998</v>
      </c>
      <c r="D118">
        <f t="shared" si="8"/>
        <v>-2.3199999999999998</v>
      </c>
      <c r="E118">
        <f t="shared" si="9"/>
        <v>-0.11999999999999966</v>
      </c>
    </row>
    <row r="119" spans="1:5" x14ac:dyDescent="0.35">
      <c r="A119" s="3">
        <f t="shared" si="6"/>
        <v>1896</v>
      </c>
      <c r="B119" s="2">
        <v>232</v>
      </c>
      <c r="C119">
        <f t="shared" si="7"/>
        <v>2.3199999999999998</v>
      </c>
      <c r="D119">
        <f t="shared" si="8"/>
        <v>-2.3199999999999998</v>
      </c>
      <c r="E119">
        <f t="shared" si="9"/>
        <v>-0.11999999999999966</v>
      </c>
    </row>
    <row r="120" spans="1:5" x14ac:dyDescent="0.35">
      <c r="A120" s="3">
        <f t="shared" si="6"/>
        <v>1895</v>
      </c>
      <c r="B120" s="2">
        <v>232</v>
      </c>
      <c r="C120">
        <f t="shared" si="7"/>
        <v>2.3199999999999998</v>
      </c>
      <c r="D120">
        <f t="shared" si="8"/>
        <v>-2.3199999999999998</v>
      </c>
      <c r="E120">
        <f t="shared" si="9"/>
        <v>-0.11999999999999966</v>
      </c>
    </row>
    <row r="121" spans="1:5" x14ac:dyDescent="0.35">
      <c r="A121" s="3">
        <f t="shared" si="6"/>
        <v>1894</v>
      </c>
      <c r="B121" s="2">
        <v>232</v>
      </c>
      <c r="C121">
        <f t="shared" si="7"/>
        <v>2.3199999999999998</v>
      </c>
      <c r="D121">
        <f t="shared" si="8"/>
        <v>-2.3199999999999998</v>
      </c>
      <c r="E121">
        <f t="shared" si="9"/>
        <v>-0.11999999999999966</v>
      </c>
    </row>
    <row r="122" spans="1:5" x14ac:dyDescent="0.35">
      <c r="A122" s="3">
        <f t="shared" si="6"/>
        <v>1893</v>
      </c>
      <c r="B122" s="2">
        <v>232</v>
      </c>
      <c r="C122">
        <f t="shared" si="7"/>
        <v>2.3199999999999998</v>
      </c>
      <c r="D122">
        <f t="shared" si="8"/>
        <v>-2.3199999999999998</v>
      </c>
      <c r="E122">
        <f t="shared" si="9"/>
        <v>-0.11999999999999966</v>
      </c>
    </row>
    <row r="123" spans="1:5" x14ac:dyDescent="0.35">
      <c r="A123" s="3">
        <f t="shared" si="6"/>
        <v>1892</v>
      </c>
      <c r="B123" s="2">
        <v>232</v>
      </c>
      <c r="C123">
        <f t="shared" si="7"/>
        <v>2.3199999999999998</v>
      </c>
      <c r="D123">
        <f t="shared" si="8"/>
        <v>-2.3199999999999998</v>
      </c>
      <c r="E123">
        <f t="shared" si="9"/>
        <v>-0.11999999999999966</v>
      </c>
    </row>
    <row r="124" spans="1:5" x14ac:dyDescent="0.35">
      <c r="A124" s="3">
        <f t="shared" si="6"/>
        <v>1891</v>
      </c>
      <c r="B124" s="2">
        <v>232</v>
      </c>
      <c r="C124">
        <f t="shared" si="7"/>
        <v>2.3199999999999998</v>
      </c>
      <c r="D124">
        <f t="shared" si="8"/>
        <v>-2.3199999999999998</v>
      </c>
      <c r="E124">
        <f t="shared" si="9"/>
        <v>-0.11999999999999966</v>
      </c>
    </row>
    <row r="125" spans="1:5" x14ac:dyDescent="0.35">
      <c r="A125" s="3">
        <f t="shared" si="6"/>
        <v>1890</v>
      </c>
      <c r="B125" s="2">
        <v>232</v>
      </c>
      <c r="C125">
        <f t="shared" si="7"/>
        <v>2.3199999999999998</v>
      </c>
      <c r="D125">
        <f t="shared" si="8"/>
        <v>-2.3199999999999998</v>
      </c>
      <c r="E125">
        <f t="shared" si="9"/>
        <v>-0.11999999999999966</v>
      </c>
    </row>
    <row r="126" spans="1:5" x14ac:dyDescent="0.35">
      <c r="A126" s="3">
        <f t="shared" si="6"/>
        <v>1889</v>
      </c>
      <c r="B126" s="2">
        <v>232</v>
      </c>
      <c r="C126">
        <f t="shared" si="7"/>
        <v>2.3199999999999998</v>
      </c>
      <c r="D126">
        <f t="shared" si="8"/>
        <v>-2.3199999999999998</v>
      </c>
      <c r="E126">
        <f t="shared" si="9"/>
        <v>-0.11999999999999966</v>
      </c>
    </row>
    <row r="127" spans="1:5" x14ac:dyDescent="0.35">
      <c r="A127" s="3">
        <f t="shared" si="6"/>
        <v>1888</v>
      </c>
      <c r="B127" s="2">
        <v>232</v>
      </c>
      <c r="C127">
        <f t="shared" si="7"/>
        <v>2.3199999999999998</v>
      </c>
      <c r="D127">
        <f t="shared" si="8"/>
        <v>-2.3199999999999998</v>
      </c>
      <c r="E127">
        <f t="shared" si="9"/>
        <v>-0.11999999999999966</v>
      </c>
    </row>
    <row r="128" spans="1:5" x14ac:dyDescent="0.35">
      <c r="A128" s="3">
        <f t="shared" si="6"/>
        <v>1887</v>
      </c>
      <c r="B128" s="2">
        <v>232</v>
      </c>
      <c r="C128">
        <f t="shared" si="7"/>
        <v>2.3199999999999998</v>
      </c>
      <c r="D128">
        <f t="shared" si="8"/>
        <v>-2.3199999999999998</v>
      </c>
      <c r="E128">
        <f t="shared" si="9"/>
        <v>-0.11999999999999966</v>
      </c>
    </row>
    <row r="129" spans="1:5" x14ac:dyDescent="0.35">
      <c r="A129" s="3">
        <f t="shared" si="6"/>
        <v>1886</v>
      </c>
      <c r="B129" s="2">
        <v>232</v>
      </c>
      <c r="C129">
        <f t="shared" si="7"/>
        <v>2.3199999999999998</v>
      </c>
      <c r="D129">
        <f t="shared" si="8"/>
        <v>-2.3199999999999998</v>
      </c>
      <c r="E129">
        <f t="shared" si="9"/>
        <v>-0.11999999999999966</v>
      </c>
    </row>
    <row r="130" spans="1:5" x14ac:dyDescent="0.35">
      <c r="A130" s="6">
        <f t="shared" si="6"/>
        <v>1885</v>
      </c>
      <c r="B130" s="7">
        <v>232</v>
      </c>
      <c r="C130">
        <f t="shared" si="7"/>
        <v>2.3199999999999998</v>
      </c>
      <c r="D130">
        <f t="shared" si="8"/>
        <v>-2.3199999999999998</v>
      </c>
      <c r="E130">
        <f t="shared" si="9"/>
        <v>-0.11999999999999966</v>
      </c>
    </row>
    <row r="131" spans="1:5" x14ac:dyDescent="0.35">
      <c r="A131" s="3">
        <f t="shared" si="6"/>
        <v>1884</v>
      </c>
      <c r="B131" s="2">
        <v>232</v>
      </c>
      <c r="C131">
        <f t="shared" si="7"/>
        <v>2.3199999999999998</v>
      </c>
      <c r="D131">
        <f t="shared" si="8"/>
        <v>-2.3199999999999998</v>
      </c>
      <c r="E131">
        <f t="shared" si="9"/>
        <v>-0.11999999999999966</v>
      </c>
    </row>
    <row r="132" spans="1:5" x14ac:dyDescent="0.35">
      <c r="A132" s="3">
        <f t="shared" ref="A132:A195" si="11">A131-1</f>
        <v>1883</v>
      </c>
      <c r="B132" s="2">
        <v>232</v>
      </c>
      <c r="C132">
        <f t="shared" si="7"/>
        <v>2.3199999999999998</v>
      </c>
      <c r="D132">
        <f t="shared" si="8"/>
        <v>-2.3199999999999998</v>
      </c>
      <c r="E132">
        <f t="shared" si="9"/>
        <v>-0.11999999999999966</v>
      </c>
    </row>
    <row r="133" spans="1:5" x14ac:dyDescent="0.35">
      <c r="A133" s="3">
        <f t="shared" si="11"/>
        <v>1882</v>
      </c>
      <c r="B133" s="2">
        <v>232</v>
      </c>
      <c r="C133">
        <f t="shared" ref="C133:C196" si="12">B133/100</f>
        <v>2.3199999999999998</v>
      </c>
      <c r="D133">
        <f t="shared" ref="D133:D196" si="13">(-1)*C133</f>
        <v>-2.3199999999999998</v>
      </c>
      <c r="E133">
        <f t="shared" ref="E133:E196" si="14">D133+2.2</f>
        <v>-0.11999999999999966</v>
      </c>
    </row>
    <row r="134" spans="1:5" x14ac:dyDescent="0.35">
      <c r="A134" s="3">
        <f t="shared" si="11"/>
        <v>1881</v>
      </c>
      <c r="B134" s="2">
        <v>232</v>
      </c>
      <c r="C134">
        <f t="shared" si="12"/>
        <v>2.3199999999999998</v>
      </c>
      <c r="D134">
        <f t="shared" si="13"/>
        <v>-2.3199999999999998</v>
      </c>
      <c r="E134">
        <f t="shared" si="14"/>
        <v>-0.11999999999999966</v>
      </c>
    </row>
    <row r="135" spans="1:5" x14ac:dyDescent="0.35">
      <c r="A135" s="3">
        <f t="shared" si="11"/>
        <v>1880</v>
      </c>
      <c r="B135" s="2">
        <v>232</v>
      </c>
      <c r="C135">
        <f t="shared" si="12"/>
        <v>2.3199999999999998</v>
      </c>
      <c r="D135">
        <f t="shared" si="13"/>
        <v>-2.3199999999999998</v>
      </c>
      <c r="E135">
        <f t="shared" si="14"/>
        <v>-0.11999999999999966</v>
      </c>
    </row>
    <row r="136" spans="1:5" x14ac:dyDescent="0.35">
      <c r="A136" s="3">
        <f t="shared" si="11"/>
        <v>1879</v>
      </c>
      <c r="B136" s="2">
        <v>232</v>
      </c>
      <c r="C136">
        <f t="shared" si="12"/>
        <v>2.3199999999999998</v>
      </c>
      <c r="D136">
        <f t="shared" si="13"/>
        <v>-2.3199999999999998</v>
      </c>
      <c r="E136">
        <f t="shared" si="14"/>
        <v>-0.11999999999999966</v>
      </c>
    </row>
    <row r="137" spans="1:5" x14ac:dyDescent="0.35">
      <c r="A137" s="3">
        <f t="shared" si="11"/>
        <v>1878</v>
      </c>
      <c r="B137" s="2">
        <v>232</v>
      </c>
      <c r="C137">
        <f t="shared" si="12"/>
        <v>2.3199999999999998</v>
      </c>
      <c r="D137">
        <f t="shared" si="13"/>
        <v>-2.3199999999999998</v>
      </c>
      <c r="E137">
        <f t="shared" si="14"/>
        <v>-0.11999999999999966</v>
      </c>
    </row>
    <row r="138" spans="1:5" x14ac:dyDescent="0.35">
      <c r="A138" s="3">
        <f t="shared" si="11"/>
        <v>1877</v>
      </c>
      <c r="B138" s="2">
        <v>232</v>
      </c>
      <c r="C138">
        <f t="shared" si="12"/>
        <v>2.3199999999999998</v>
      </c>
      <c r="D138">
        <f t="shared" si="13"/>
        <v>-2.3199999999999998</v>
      </c>
      <c r="E138">
        <f t="shared" si="14"/>
        <v>-0.11999999999999966</v>
      </c>
    </row>
    <row r="139" spans="1:5" x14ac:dyDescent="0.35">
      <c r="A139" s="3">
        <f t="shared" si="11"/>
        <v>1876</v>
      </c>
      <c r="B139" s="2">
        <v>232</v>
      </c>
      <c r="C139">
        <f t="shared" si="12"/>
        <v>2.3199999999999998</v>
      </c>
      <c r="D139">
        <f t="shared" si="13"/>
        <v>-2.3199999999999998</v>
      </c>
      <c r="E139">
        <f t="shared" si="14"/>
        <v>-0.11999999999999966</v>
      </c>
    </row>
    <row r="140" spans="1:5" x14ac:dyDescent="0.35">
      <c r="A140" s="3">
        <f t="shared" si="11"/>
        <v>1875</v>
      </c>
      <c r="B140" s="2">
        <v>232</v>
      </c>
      <c r="C140">
        <f t="shared" si="12"/>
        <v>2.3199999999999998</v>
      </c>
      <c r="D140">
        <f t="shared" si="13"/>
        <v>-2.3199999999999998</v>
      </c>
      <c r="E140">
        <f t="shared" si="14"/>
        <v>-0.11999999999999966</v>
      </c>
    </row>
    <row r="141" spans="1:5" x14ac:dyDescent="0.35">
      <c r="A141" s="3">
        <f t="shared" si="11"/>
        <v>1874</v>
      </c>
      <c r="B141" s="2">
        <v>232</v>
      </c>
      <c r="C141">
        <f t="shared" si="12"/>
        <v>2.3199999999999998</v>
      </c>
      <c r="D141">
        <f t="shared" si="13"/>
        <v>-2.3199999999999998</v>
      </c>
      <c r="E141">
        <f t="shared" si="14"/>
        <v>-0.11999999999999966</v>
      </c>
    </row>
    <row r="142" spans="1:5" x14ac:dyDescent="0.35">
      <c r="A142" s="3">
        <f t="shared" si="11"/>
        <v>1873</v>
      </c>
      <c r="B142" s="2">
        <v>232</v>
      </c>
      <c r="C142">
        <f t="shared" si="12"/>
        <v>2.3199999999999998</v>
      </c>
      <c r="D142">
        <f t="shared" si="13"/>
        <v>-2.3199999999999998</v>
      </c>
      <c r="E142">
        <f t="shared" si="14"/>
        <v>-0.11999999999999966</v>
      </c>
    </row>
    <row r="143" spans="1:5" x14ac:dyDescent="0.35">
      <c r="A143" s="3">
        <f t="shared" si="11"/>
        <v>1872</v>
      </c>
      <c r="B143" s="2">
        <v>232</v>
      </c>
      <c r="C143">
        <f t="shared" si="12"/>
        <v>2.3199999999999998</v>
      </c>
      <c r="D143">
        <f t="shared" si="13"/>
        <v>-2.3199999999999998</v>
      </c>
      <c r="E143">
        <f t="shared" si="14"/>
        <v>-0.11999999999999966</v>
      </c>
    </row>
    <row r="144" spans="1:5" x14ac:dyDescent="0.35">
      <c r="A144" s="3">
        <f t="shared" si="11"/>
        <v>1871</v>
      </c>
      <c r="B144" s="2">
        <v>232</v>
      </c>
      <c r="C144">
        <f t="shared" si="12"/>
        <v>2.3199999999999998</v>
      </c>
      <c r="D144">
        <f t="shared" si="13"/>
        <v>-2.3199999999999998</v>
      </c>
      <c r="E144">
        <f t="shared" si="14"/>
        <v>-0.11999999999999966</v>
      </c>
    </row>
    <row r="145" spans="1:5" x14ac:dyDescent="0.35">
      <c r="A145" s="3">
        <f t="shared" si="11"/>
        <v>1870</v>
      </c>
      <c r="B145" s="2">
        <v>232</v>
      </c>
      <c r="C145">
        <f t="shared" si="12"/>
        <v>2.3199999999999998</v>
      </c>
      <c r="D145">
        <f t="shared" si="13"/>
        <v>-2.3199999999999998</v>
      </c>
      <c r="E145">
        <f t="shared" si="14"/>
        <v>-0.11999999999999966</v>
      </c>
    </row>
    <row r="146" spans="1:5" x14ac:dyDescent="0.35">
      <c r="A146" s="3">
        <f t="shared" si="11"/>
        <v>1869</v>
      </c>
      <c r="B146" s="2">
        <v>232</v>
      </c>
      <c r="C146">
        <f t="shared" si="12"/>
        <v>2.3199999999999998</v>
      </c>
      <c r="D146">
        <f t="shared" si="13"/>
        <v>-2.3199999999999998</v>
      </c>
      <c r="E146">
        <f t="shared" si="14"/>
        <v>-0.11999999999999966</v>
      </c>
    </row>
    <row r="147" spans="1:5" x14ac:dyDescent="0.35">
      <c r="A147" s="3">
        <f t="shared" si="11"/>
        <v>1868</v>
      </c>
      <c r="B147" s="2">
        <v>232</v>
      </c>
      <c r="C147">
        <f t="shared" si="12"/>
        <v>2.3199999999999998</v>
      </c>
      <c r="D147">
        <f t="shared" si="13"/>
        <v>-2.3199999999999998</v>
      </c>
      <c r="E147">
        <f t="shared" si="14"/>
        <v>-0.11999999999999966</v>
      </c>
    </row>
    <row r="148" spans="1:5" x14ac:dyDescent="0.35">
      <c r="A148" s="3">
        <f t="shared" si="11"/>
        <v>1867</v>
      </c>
      <c r="B148" s="2">
        <v>204</v>
      </c>
      <c r="C148">
        <f t="shared" si="12"/>
        <v>2.04</v>
      </c>
      <c r="D148">
        <f t="shared" si="13"/>
        <v>-2.04</v>
      </c>
      <c r="E148">
        <f t="shared" si="14"/>
        <v>0.16000000000000014</v>
      </c>
    </row>
    <row r="149" spans="1:5" x14ac:dyDescent="0.35">
      <c r="A149" s="3">
        <f t="shared" si="11"/>
        <v>1866</v>
      </c>
      <c r="B149" s="2">
        <v>204</v>
      </c>
      <c r="C149">
        <f t="shared" si="12"/>
        <v>2.04</v>
      </c>
      <c r="D149">
        <f t="shared" si="13"/>
        <v>-2.04</v>
      </c>
      <c r="E149">
        <f t="shared" si="14"/>
        <v>0.16000000000000014</v>
      </c>
    </row>
    <row r="150" spans="1:5" x14ac:dyDescent="0.35">
      <c r="A150" s="3">
        <f t="shared" si="11"/>
        <v>1865</v>
      </c>
      <c r="B150" s="2">
        <v>204</v>
      </c>
      <c r="C150">
        <f t="shared" si="12"/>
        <v>2.04</v>
      </c>
      <c r="D150">
        <f t="shared" si="13"/>
        <v>-2.04</v>
      </c>
      <c r="E150">
        <f t="shared" si="14"/>
        <v>0.16000000000000014</v>
      </c>
    </row>
    <row r="151" spans="1:5" x14ac:dyDescent="0.35">
      <c r="A151" s="3">
        <f t="shared" si="11"/>
        <v>1864</v>
      </c>
      <c r="B151" s="2">
        <v>204</v>
      </c>
      <c r="C151">
        <f t="shared" si="12"/>
        <v>2.04</v>
      </c>
      <c r="D151">
        <f t="shared" si="13"/>
        <v>-2.04</v>
      </c>
      <c r="E151">
        <f t="shared" si="14"/>
        <v>0.16000000000000014</v>
      </c>
    </row>
    <row r="152" spans="1:5" x14ac:dyDescent="0.35">
      <c r="A152" s="3">
        <f t="shared" si="11"/>
        <v>1863</v>
      </c>
      <c r="B152" s="2">
        <v>204</v>
      </c>
      <c r="C152">
        <f t="shared" si="12"/>
        <v>2.04</v>
      </c>
      <c r="D152">
        <f t="shared" si="13"/>
        <v>-2.04</v>
      </c>
      <c r="E152">
        <f t="shared" si="14"/>
        <v>0.16000000000000014</v>
      </c>
    </row>
    <row r="153" spans="1:5" x14ac:dyDescent="0.35">
      <c r="A153" s="3">
        <f t="shared" si="11"/>
        <v>1862</v>
      </c>
      <c r="B153" s="2">
        <v>204</v>
      </c>
      <c r="C153">
        <f t="shared" si="12"/>
        <v>2.04</v>
      </c>
      <c r="D153">
        <f t="shared" si="13"/>
        <v>-2.04</v>
      </c>
      <c r="E153">
        <f t="shared" si="14"/>
        <v>0.16000000000000014</v>
      </c>
    </row>
    <row r="154" spans="1:5" x14ac:dyDescent="0.35">
      <c r="A154" s="3">
        <f t="shared" si="11"/>
        <v>1861</v>
      </c>
      <c r="B154" s="2">
        <v>204</v>
      </c>
      <c r="C154">
        <f t="shared" si="12"/>
        <v>2.04</v>
      </c>
      <c r="D154">
        <f t="shared" si="13"/>
        <v>-2.04</v>
      </c>
      <c r="E154">
        <f t="shared" si="14"/>
        <v>0.16000000000000014</v>
      </c>
    </row>
    <row r="155" spans="1:5" x14ac:dyDescent="0.35">
      <c r="A155" s="3">
        <f t="shared" si="11"/>
        <v>1860</v>
      </c>
      <c r="B155" s="2">
        <v>204</v>
      </c>
      <c r="C155">
        <f t="shared" si="12"/>
        <v>2.04</v>
      </c>
      <c r="D155">
        <f t="shared" si="13"/>
        <v>-2.04</v>
      </c>
      <c r="E155">
        <f t="shared" si="14"/>
        <v>0.16000000000000014</v>
      </c>
    </row>
    <row r="156" spans="1:5" x14ac:dyDescent="0.35">
      <c r="A156" s="3">
        <f t="shared" si="11"/>
        <v>1859</v>
      </c>
      <c r="B156" s="2">
        <v>204</v>
      </c>
      <c r="C156">
        <f t="shared" si="12"/>
        <v>2.04</v>
      </c>
      <c r="D156">
        <f t="shared" si="13"/>
        <v>-2.04</v>
      </c>
      <c r="E156">
        <f t="shared" si="14"/>
        <v>0.16000000000000014</v>
      </c>
    </row>
    <row r="157" spans="1:5" x14ac:dyDescent="0.35">
      <c r="A157" s="6">
        <f t="shared" si="11"/>
        <v>1858</v>
      </c>
      <c r="B157" s="7">
        <v>137</v>
      </c>
      <c r="C157">
        <f t="shared" si="12"/>
        <v>1.37</v>
      </c>
      <c r="D157">
        <f t="shared" si="13"/>
        <v>-1.37</v>
      </c>
      <c r="E157">
        <f t="shared" si="14"/>
        <v>0.83000000000000007</v>
      </c>
    </row>
    <row r="158" spans="1:5" x14ac:dyDescent="0.35">
      <c r="A158" s="3">
        <f t="shared" si="11"/>
        <v>1857</v>
      </c>
      <c r="B158" s="2">
        <f>B157+1.1</f>
        <v>138.1</v>
      </c>
      <c r="C158">
        <f t="shared" si="12"/>
        <v>1.381</v>
      </c>
      <c r="D158">
        <f t="shared" si="13"/>
        <v>-1.381</v>
      </c>
      <c r="E158">
        <f t="shared" si="14"/>
        <v>0.81900000000000017</v>
      </c>
    </row>
    <row r="159" spans="1:5" x14ac:dyDescent="0.35">
      <c r="A159" s="3">
        <f t="shared" si="11"/>
        <v>1856</v>
      </c>
      <c r="B159" s="2">
        <f t="shared" ref="B159:B222" si="15">B158+1.1</f>
        <v>139.19999999999999</v>
      </c>
      <c r="C159">
        <f t="shared" si="12"/>
        <v>1.3919999999999999</v>
      </c>
      <c r="D159">
        <f t="shared" si="13"/>
        <v>-1.3919999999999999</v>
      </c>
      <c r="E159">
        <f t="shared" si="14"/>
        <v>0.80800000000000027</v>
      </c>
    </row>
    <row r="160" spans="1:5" x14ac:dyDescent="0.35">
      <c r="A160" s="3">
        <f t="shared" si="11"/>
        <v>1855</v>
      </c>
      <c r="B160" s="2">
        <f t="shared" si="15"/>
        <v>140.29999999999998</v>
      </c>
      <c r="C160">
        <f t="shared" si="12"/>
        <v>1.4029999999999998</v>
      </c>
      <c r="D160">
        <f t="shared" si="13"/>
        <v>-1.4029999999999998</v>
      </c>
      <c r="E160">
        <f t="shared" si="14"/>
        <v>0.79700000000000037</v>
      </c>
    </row>
    <row r="161" spans="1:5" x14ac:dyDescent="0.35">
      <c r="A161" s="3">
        <f t="shared" si="11"/>
        <v>1854</v>
      </c>
      <c r="B161" s="2">
        <f t="shared" si="15"/>
        <v>141.39999999999998</v>
      </c>
      <c r="C161">
        <f t="shared" si="12"/>
        <v>1.4139999999999997</v>
      </c>
      <c r="D161">
        <f t="shared" si="13"/>
        <v>-1.4139999999999997</v>
      </c>
      <c r="E161">
        <f t="shared" si="14"/>
        <v>0.78600000000000048</v>
      </c>
    </row>
    <row r="162" spans="1:5" x14ac:dyDescent="0.35">
      <c r="A162" s="3">
        <f t="shared" si="11"/>
        <v>1853</v>
      </c>
      <c r="B162" s="2">
        <f t="shared" si="15"/>
        <v>142.49999999999997</v>
      </c>
      <c r="C162">
        <f t="shared" si="12"/>
        <v>1.4249999999999998</v>
      </c>
      <c r="D162">
        <f t="shared" si="13"/>
        <v>-1.4249999999999998</v>
      </c>
      <c r="E162">
        <f t="shared" si="14"/>
        <v>0.77500000000000036</v>
      </c>
    </row>
    <row r="163" spans="1:5" x14ac:dyDescent="0.35">
      <c r="A163" s="3">
        <f t="shared" si="11"/>
        <v>1852</v>
      </c>
      <c r="B163" s="2">
        <f t="shared" si="15"/>
        <v>143.59999999999997</v>
      </c>
      <c r="C163">
        <f t="shared" si="12"/>
        <v>1.4359999999999997</v>
      </c>
      <c r="D163">
        <f t="shared" si="13"/>
        <v>-1.4359999999999997</v>
      </c>
      <c r="E163">
        <f t="shared" si="14"/>
        <v>0.76400000000000046</v>
      </c>
    </row>
    <row r="164" spans="1:5" x14ac:dyDescent="0.35">
      <c r="A164" s="3">
        <f t="shared" si="11"/>
        <v>1851</v>
      </c>
      <c r="B164" s="2">
        <f t="shared" si="15"/>
        <v>144.69999999999996</v>
      </c>
      <c r="C164">
        <f t="shared" si="12"/>
        <v>1.4469999999999996</v>
      </c>
      <c r="D164">
        <f t="shared" si="13"/>
        <v>-1.4469999999999996</v>
      </c>
      <c r="E164">
        <f t="shared" si="14"/>
        <v>0.75300000000000056</v>
      </c>
    </row>
    <row r="165" spans="1:5" x14ac:dyDescent="0.35">
      <c r="A165" s="3">
        <f t="shared" si="11"/>
        <v>1850</v>
      </c>
      <c r="B165" s="2">
        <f t="shared" si="15"/>
        <v>145.79999999999995</v>
      </c>
      <c r="C165">
        <f t="shared" si="12"/>
        <v>1.4579999999999995</v>
      </c>
      <c r="D165">
        <f t="shared" si="13"/>
        <v>-1.4579999999999995</v>
      </c>
      <c r="E165">
        <f t="shared" si="14"/>
        <v>0.74200000000000066</v>
      </c>
    </row>
    <row r="166" spans="1:5" x14ac:dyDescent="0.35">
      <c r="A166" s="3">
        <f t="shared" si="11"/>
        <v>1849</v>
      </c>
      <c r="B166" s="2">
        <f t="shared" si="15"/>
        <v>146.89999999999995</v>
      </c>
      <c r="C166">
        <f t="shared" si="12"/>
        <v>1.4689999999999994</v>
      </c>
      <c r="D166">
        <f t="shared" si="13"/>
        <v>-1.4689999999999994</v>
      </c>
      <c r="E166">
        <f t="shared" si="14"/>
        <v>0.73100000000000076</v>
      </c>
    </row>
    <row r="167" spans="1:5" x14ac:dyDescent="0.35">
      <c r="A167" s="3">
        <f t="shared" si="11"/>
        <v>1848</v>
      </c>
      <c r="B167" s="2">
        <f t="shared" si="15"/>
        <v>147.99999999999994</v>
      </c>
      <c r="C167">
        <f t="shared" si="12"/>
        <v>1.4799999999999995</v>
      </c>
      <c r="D167">
        <f t="shared" si="13"/>
        <v>-1.4799999999999995</v>
      </c>
      <c r="E167">
        <f t="shared" si="14"/>
        <v>0.72000000000000064</v>
      </c>
    </row>
    <row r="168" spans="1:5" x14ac:dyDescent="0.35">
      <c r="A168" s="3">
        <f t="shared" si="11"/>
        <v>1847</v>
      </c>
      <c r="B168" s="2">
        <f t="shared" si="15"/>
        <v>149.09999999999994</v>
      </c>
      <c r="C168">
        <f t="shared" si="12"/>
        <v>1.4909999999999994</v>
      </c>
      <c r="D168">
        <f t="shared" si="13"/>
        <v>-1.4909999999999994</v>
      </c>
      <c r="E168">
        <f t="shared" si="14"/>
        <v>0.70900000000000074</v>
      </c>
    </row>
    <row r="169" spans="1:5" x14ac:dyDescent="0.35">
      <c r="A169" s="3">
        <f t="shared" si="11"/>
        <v>1846</v>
      </c>
      <c r="B169" s="2">
        <f t="shared" si="15"/>
        <v>150.19999999999993</v>
      </c>
      <c r="C169">
        <f t="shared" si="12"/>
        <v>1.5019999999999993</v>
      </c>
      <c r="D169">
        <f t="shared" si="13"/>
        <v>-1.5019999999999993</v>
      </c>
      <c r="E169">
        <f t="shared" si="14"/>
        <v>0.69800000000000084</v>
      </c>
    </row>
    <row r="170" spans="1:5" x14ac:dyDescent="0.35">
      <c r="A170" s="3">
        <f t="shared" si="11"/>
        <v>1845</v>
      </c>
      <c r="B170" s="2">
        <f t="shared" si="15"/>
        <v>151.29999999999993</v>
      </c>
      <c r="C170">
        <f t="shared" si="12"/>
        <v>1.5129999999999992</v>
      </c>
      <c r="D170">
        <f t="shared" si="13"/>
        <v>-1.5129999999999992</v>
      </c>
      <c r="E170">
        <f t="shared" si="14"/>
        <v>0.68700000000000094</v>
      </c>
    </row>
    <row r="171" spans="1:5" x14ac:dyDescent="0.35">
      <c r="A171" s="3">
        <f t="shared" si="11"/>
        <v>1844</v>
      </c>
      <c r="B171" s="2">
        <f t="shared" si="15"/>
        <v>152.39999999999992</v>
      </c>
      <c r="C171">
        <f t="shared" si="12"/>
        <v>1.5239999999999991</v>
      </c>
      <c r="D171">
        <f t="shared" si="13"/>
        <v>-1.5239999999999991</v>
      </c>
      <c r="E171">
        <f t="shared" si="14"/>
        <v>0.67600000000000104</v>
      </c>
    </row>
    <row r="172" spans="1:5" x14ac:dyDescent="0.35">
      <c r="A172" s="3">
        <f t="shared" si="11"/>
        <v>1843</v>
      </c>
      <c r="B172" s="2">
        <f t="shared" si="15"/>
        <v>153.49999999999991</v>
      </c>
      <c r="C172">
        <f t="shared" si="12"/>
        <v>1.5349999999999993</v>
      </c>
      <c r="D172">
        <f t="shared" si="13"/>
        <v>-1.5349999999999993</v>
      </c>
      <c r="E172">
        <f t="shared" si="14"/>
        <v>0.66500000000000092</v>
      </c>
    </row>
    <row r="173" spans="1:5" x14ac:dyDescent="0.35">
      <c r="A173" s="3">
        <f t="shared" si="11"/>
        <v>1842</v>
      </c>
      <c r="B173" s="2">
        <f t="shared" si="15"/>
        <v>154.59999999999991</v>
      </c>
      <c r="C173">
        <f t="shared" si="12"/>
        <v>1.5459999999999992</v>
      </c>
      <c r="D173">
        <f t="shared" si="13"/>
        <v>-1.5459999999999992</v>
      </c>
      <c r="E173">
        <f t="shared" si="14"/>
        <v>0.65400000000000102</v>
      </c>
    </row>
    <row r="174" spans="1:5" x14ac:dyDescent="0.35">
      <c r="A174" s="3">
        <f t="shared" si="11"/>
        <v>1841</v>
      </c>
      <c r="B174" s="2">
        <f t="shared" si="15"/>
        <v>155.6999999999999</v>
      </c>
      <c r="C174">
        <f t="shared" si="12"/>
        <v>1.5569999999999991</v>
      </c>
      <c r="D174">
        <f t="shared" si="13"/>
        <v>-1.5569999999999991</v>
      </c>
      <c r="E174">
        <f t="shared" si="14"/>
        <v>0.64300000000000113</v>
      </c>
    </row>
    <row r="175" spans="1:5" x14ac:dyDescent="0.35">
      <c r="A175" s="3">
        <f t="shared" si="11"/>
        <v>1840</v>
      </c>
      <c r="B175" s="2">
        <f t="shared" si="15"/>
        <v>156.7999999999999</v>
      </c>
      <c r="C175">
        <f t="shared" si="12"/>
        <v>1.567999999999999</v>
      </c>
      <c r="D175">
        <f t="shared" si="13"/>
        <v>-1.567999999999999</v>
      </c>
      <c r="E175">
        <f t="shared" si="14"/>
        <v>0.63200000000000123</v>
      </c>
    </row>
    <row r="176" spans="1:5" x14ac:dyDescent="0.35">
      <c r="A176" s="3">
        <f t="shared" si="11"/>
        <v>1839</v>
      </c>
      <c r="B176" s="2">
        <f t="shared" si="15"/>
        <v>157.89999999999989</v>
      </c>
      <c r="C176">
        <f t="shared" si="12"/>
        <v>1.5789999999999988</v>
      </c>
      <c r="D176">
        <f t="shared" si="13"/>
        <v>-1.5789999999999988</v>
      </c>
      <c r="E176">
        <f t="shared" si="14"/>
        <v>0.62100000000000133</v>
      </c>
    </row>
    <row r="177" spans="1:5" x14ac:dyDescent="0.35">
      <c r="A177" s="3">
        <f t="shared" si="11"/>
        <v>1838</v>
      </c>
      <c r="B177" s="2">
        <f t="shared" si="15"/>
        <v>158.99999999999989</v>
      </c>
      <c r="C177">
        <f t="shared" si="12"/>
        <v>1.589999999999999</v>
      </c>
      <c r="D177">
        <f t="shared" si="13"/>
        <v>-1.589999999999999</v>
      </c>
      <c r="E177">
        <f t="shared" si="14"/>
        <v>0.61000000000000121</v>
      </c>
    </row>
    <row r="178" spans="1:5" x14ac:dyDescent="0.35">
      <c r="A178" s="3">
        <f t="shared" si="11"/>
        <v>1837</v>
      </c>
      <c r="B178" s="2">
        <f t="shared" si="15"/>
        <v>160.09999999999988</v>
      </c>
      <c r="C178">
        <f t="shared" si="12"/>
        <v>1.6009999999999989</v>
      </c>
      <c r="D178">
        <f t="shared" si="13"/>
        <v>-1.6009999999999989</v>
      </c>
      <c r="E178">
        <f t="shared" si="14"/>
        <v>0.59900000000000131</v>
      </c>
    </row>
    <row r="179" spans="1:5" x14ac:dyDescent="0.35">
      <c r="A179" s="3">
        <f t="shared" si="11"/>
        <v>1836</v>
      </c>
      <c r="B179" s="2">
        <f t="shared" si="15"/>
        <v>161.19999999999987</v>
      </c>
      <c r="C179">
        <f t="shared" si="12"/>
        <v>1.6119999999999988</v>
      </c>
      <c r="D179">
        <f t="shared" si="13"/>
        <v>-1.6119999999999988</v>
      </c>
      <c r="E179">
        <f t="shared" si="14"/>
        <v>0.58800000000000141</v>
      </c>
    </row>
    <row r="180" spans="1:5" x14ac:dyDescent="0.35">
      <c r="A180" s="3">
        <f t="shared" si="11"/>
        <v>1835</v>
      </c>
      <c r="B180" s="2">
        <f t="shared" si="15"/>
        <v>162.29999999999987</v>
      </c>
      <c r="C180">
        <f t="shared" si="12"/>
        <v>1.6229999999999987</v>
      </c>
      <c r="D180">
        <f t="shared" si="13"/>
        <v>-1.6229999999999987</v>
      </c>
      <c r="E180">
        <f t="shared" si="14"/>
        <v>0.57700000000000151</v>
      </c>
    </row>
    <row r="181" spans="1:5" x14ac:dyDescent="0.35">
      <c r="A181" s="3">
        <f t="shared" si="11"/>
        <v>1834</v>
      </c>
      <c r="B181" s="2">
        <f t="shared" si="15"/>
        <v>163.39999999999986</v>
      </c>
      <c r="C181">
        <f t="shared" si="12"/>
        <v>1.6339999999999986</v>
      </c>
      <c r="D181">
        <f t="shared" si="13"/>
        <v>-1.6339999999999986</v>
      </c>
      <c r="E181">
        <f t="shared" si="14"/>
        <v>0.56600000000000161</v>
      </c>
    </row>
    <row r="182" spans="1:5" x14ac:dyDescent="0.35">
      <c r="A182" s="3">
        <f t="shared" si="11"/>
        <v>1833</v>
      </c>
      <c r="B182" s="2">
        <f t="shared" si="15"/>
        <v>164.49999999999986</v>
      </c>
      <c r="C182">
        <f t="shared" si="12"/>
        <v>1.6449999999999987</v>
      </c>
      <c r="D182">
        <f t="shared" si="13"/>
        <v>-1.6449999999999987</v>
      </c>
      <c r="E182">
        <f t="shared" si="14"/>
        <v>0.55500000000000149</v>
      </c>
    </row>
    <row r="183" spans="1:5" x14ac:dyDescent="0.35">
      <c r="A183" s="3">
        <f t="shared" si="11"/>
        <v>1832</v>
      </c>
      <c r="B183" s="2">
        <f t="shared" si="15"/>
        <v>165.59999999999985</v>
      </c>
      <c r="C183">
        <f t="shared" si="12"/>
        <v>1.6559999999999986</v>
      </c>
      <c r="D183">
        <f t="shared" si="13"/>
        <v>-1.6559999999999986</v>
      </c>
      <c r="E183">
        <f t="shared" si="14"/>
        <v>0.54400000000000159</v>
      </c>
    </row>
    <row r="184" spans="1:5" x14ac:dyDescent="0.35">
      <c r="A184" s="3">
        <f t="shared" si="11"/>
        <v>1831</v>
      </c>
      <c r="B184" s="2">
        <f t="shared" si="15"/>
        <v>166.69999999999985</v>
      </c>
      <c r="C184">
        <f t="shared" si="12"/>
        <v>1.6669999999999985</v>
      </c>
      <c r="D184">
        <f t="shared" si="13"/>
        <v>-1.6669999999999985</v>
      </c>
      <c r="E184">
        <f t="shared" si="14"/>
        <v>0.53300000000000169</v>
      </c>
    </row>
    <row r="185" spans="1:5" x14ac:dyDescent="0.35">
      <c r="A185" s="3">
        <f t="shared" si="11"/>
        <v>1830</v>
      </c>
      <c r="B185" s="2">
        <f t="shared" si="15"/>
        <v>167.79999999999984</v>
      </c>
      <c r="C185">
        <f t="shared" si="12"/>
        <v>1.6779999999999984</v>
      </c>
      <c r="D185">
        <f t="shared" si="13"/>
        <v>-1.6779999999999984</v>
      </c>
      <c r="E185">
        <f t="shared" si="14"/>
        <v>0.5220000000000018</v>
      </c>
    </row>
    <row r="186" spans="1:5" x14ac:dyDescent="0.35">
      <c r="A186" s="3">
        <f t="shared" si="11"/>
        <v>1829</v>
      </c>
      <c r="B186" s="2">
        <f t="shared" si="15"/>
        <v>168.89999999999984</v>
      </c>
      <c r="C186">
        <f t="shared" si="12"/>
        <v>1.6889999999999983</v>
      </c>
      <c r="D186">
        <f t="shared" si="13"/>
        <v>-1.6889999999999983</v>
      </c>
      <c r="E186">
        <f t="shared" si="14"/>
        <v>0.5110000000000019</v>
      </c>
    </row>
    <row r="187" spans="1:5" x14ac:dyDescent="0.35">
      <c r="A187" s="3">
        <f t="shared" si="11"/>
        <v>1828</v>
      </c>
      <c r="B187" s="2">
        <f t="shared" si="15"/>
        <v>169.99999999999983</v>
      </c>
      <c r="C187">
        <f t="shared" si="12"/>
        <v>1.6999999999999984</v>
      </c>
      <c r="D187">
        <f t="shared" si="13"/>
        <v>-1.6999999999999984</v>
      </c>
      <c r="E187">
        <f t="shared" si="14"/>
        <v>0.50000000000000178</v>
      </c>
    </row>
    <row r="188" spans="1:5" x14ac:dyDescent="0.35">
      <c r="A188" s="3">
        <f t="shared" si="11"/>
        <v>1827</v>
      </c>
      <c r="B188" s="2">
        <f t="shared" si="15"/>
        <v>171.09999999999982</v>
      </c>
      <c r="C188">
        <f t="shared" si="12"/>
        <v>1.7109999999999983</v>
      </c>
      <c r="D188">
        <f t="shared" si="13"/>
        <v>-1.7109999999999983</v>
      </c>
      <c r="E188">
        <f t="shared" si="14"/>
        <v>0.48900000000000188</v>
      </c>
    </row>
    <row r="189" spans="1:5" x14ac:dyDescent="0.35">
      <c r="A189" s="3">
        <f t="shared" si="11"/>
        <v>1826</v>
      </c>
      <c r="B189" s="2">
        <f t="shared" si="15"/>
        <v>172.19999999999982</v>
      </c>
      <c r="C189">
        <f t="shared" si="12"/>
        <v>1.7219999999999982</v>
      </c>
      <c r="D189">
        <f t="shared" si="13"/>
        <v>-1.7219999999999982</v>
      </c>
      <c r="E189">
        <f t="shared" si="14"/>
        <v>0.47800000000000198</v>
      </c>
    </row>
    <row r="190" spans="1:5" x14ac:dyDescent="0.35">
      <c r="A190" s="3">
        <f t="shared" si="11"/>
        <v>1825</v>
      </c>
      <c r="B190" s="2">
        <f t="shared" si="15"/>
        <v>173.29999999999981</v>
      </c>
      <c r="C190">
        <f t="shared" si="12"/>
        <v>1.7329999999999981</v>
      </c>
      <c r="D190">
        <f t="shared" si="13"/>
        <v>-1.7329999999999981</v>
      </c>
      <c r="E190">
        <f t="shared" si="14"/>
        <v>0.46700000000000208</v>
      </c>
    </row>
    <row r="191" spans="1:5" x14ac:dyDescent="0.35">
      <c r="A191" s="3">
        <f t="shared" si="11"/>
        <v>1824</v>
      </c>
      <c r="B191" s="2">
        <f t="shared" si="15"/>
        <v>174.39999999999981</v>
      </c>
      <c r="C191">
        <f t="shared" si="12"/>
        <v>1.743999999999998</v>
      </c>
      <c r="D191">
        <f t="shared" si="13"/>
        <v>-1.743999999999998</v>
      </c>
      <c r="E191">
        <f t="shared" si="14"/>
        <v>0.45600000000000218</v>
      </c>
    </row>
    <row r="192" spans="1:5" x14ac:dyDescent="0.35">
      <c r="A192" s="3">
        <f t="shared" si="11"/>
        <v>1823</v>
      </c>
      <c r="B192" s="2">
        <f t="shared" si="15"/>
        <v>175.4999999999998</v>
      </c>
      <c r="C192">
        <f t="shared" si="12"/>
        <v>1.7549999999999981</v>
      </c>
      <c r="D192">
        <f t="shared" si="13"/>
        <v>-1.7549999999999981</v>
      </c>
      <c r="E192">
        <f t="shared" si="14"/>
        <v>0.44500000000000206</v>
      </c>
    </row>
    <row r="193" spans="1:5" x14ac:dyDescent="0.35">
      <c r="A193" s="3">
        <f t="shared" si="11"/>
        <v>1822</v>
      </c>
      <c r="B193" s="2">
        <f t="shared" si="15"/>
        <v>176.5999999999998</v>
      </c>
      <c r="C193">
        <f t="shared" si="12"/>
        <v>1.765999999999998</v>
      </c>
      <c r="D193">
        <f t="shared" si="13"/>
        <v>-1.765999999999998</v>
      </c>
      <c r="E193">
        <f t="shared" si="14"/>
        <v>0.43400000000000216</v>
      </c>
    </row>
    <row r="194" spans="1:5" x14ac:dyDescent="0.35">
      <c r="A194" s="3">
        <f t="shared" si="11"/>
        <v>1821</v>
      </c>
      <c r="B194" s="2">
        <f t="shared" si="15"/>
        <v>177.69999999999979</v>
      </c>
      <c r="C194">
        <f t="shared" si="12"/>
        <v>1.7769999999999979</v>
      </c>
      <c r="D194">
        <f t="shared" si="13"/>
        <v>-1.7769999999999979</v>
      </c>
      <c r="E194">
        <f t="shared" si="14"/>
        <v>0.42300000000000226</v>
      </c>
    </row>
    <row r="195" spans="1:5" x14ac:dyDescent="0.35">
      <c r="A195" s="3">
        <f t="shared" si="11"/>
        <v>1820</v>
      </c>
      <c r="B195" s="2">
        <f t="shared" si="15"/>
        <v>178.79999999999978</v>
      </c>
      <c r="C195">
        <f t="shared" si="12"/>
        <v>1.7879999999999978</v>
      </c>
      <c r="D195">
        <f t="shared" si="13"/>
        <v>-1.7879999999999978</v>
      </c>
      <c r="E195">
        <f t="shared" si="14"/>
        <v>0.41200000000000236</v>
      </c>
    </row>
    <row r="196" spans="1:5" x14ac:dyDescent="0.35">
      <c r="A196" s="3">
        <f t="shared" ref="A196:A245" si="16">A195-1</f>
        <v>1819</v>
      </c>
      <c r="B196" s="2">
        <f t="shared" si="15"/>
        <v>179.89999999999978</v>
      </c>
      <c r="C196">
        <f t="shared" si="12"/>
        <v>1.7989999999999977</v>
      </c>
      <c r="D196">
        <f t="shared" si="13"/>
        <v>-1.7989999999999977</v>
      </c>
      <c r="E196">
        <f t="shared" si="14"/>
        <v>0.40100000000000247</v>
      </c>
    </row>
    <row r="197" spans="1:5" x14ac:dyDescent="0.35">
      <c r="A197" s="3">
        <f t="shared" si="16"/>
        <v>1818</v>
      </c>
      <c r="B197" s="2">
        <f t="shared" si="15"/>
        <v>180.99999999999977</v>
      </c>
      <c r="C197">
        <f t="shared" ref="C197:C245" si="17">B197/100</f>
        <v>1.8099999999999978</v>
      </c>
      <c r="D197">
        <f t="shared" ref="D197:D245" si="18">(-1)*C197</f>
        <v>-1.8099999999999978</v>
      </c>
      <c r="E197">
        <f t="shared" ref="E197:E245" si="19">D197+2.2</f>
        <v>0.39000000000000234</v>
      </c>
    </row>
    <row r="198" spans="1:5" x14ac:dyDescent="0.35">
      <c r="A198" s="3">
        <f t="shared" si="16"/>
        <v>1817</v>
      </c>
      <c r="B198" s="2">
        <f t="shared" si="15"/>
        <v>182.09999999999977</v>
      </c>
      <c r="C198">
        <f t="shared" si="17"/>
        <v>1.8209999999999977</v>
      </c>
      <c r="D198">
        <f t="shared" si="18"/>
        <v>-1.8209999999999977</v>
      </c>
      <c r="E198">
        <f t="shared" si="19"/>
        <v>0.37900000000000245</v>
      </c>
    </row>
    <row r="199" spans="1:5" x14ac:dyDescent="0.35">
      <c r="A199" s="3">
        <f t="shared" si="16"/>
        <v>1816</v>
      </c>
      <c r="B199" s="2">
        <f t="shared" si="15"/>
        <v>183.19999999999976</v>
      </c>
      <c r="C199">
        <f t="shared" si="17"/>
        <v>1.8319999999999976</v>
      </c>
      <c r="D199">
        <f t="shared" si="18"/>
        <v>-1.8319999999999976</v>
      </c>
      <c r="E199">
        <f t="shared" si="19"/>
        <v>0.36800000000000255</v>
      </c>
    </row>
    <row r="200" spans="1:5" x14ac:dyDescent="0.35">
      <c r="A200" s="3">
        <f t="shared" si="16"/>
        <v>1815</v>
      </c>
      <c r="B200" s="2">
        <f t="shared" si="15"/>
        <v>184.29999999999976</v>
      </c>
      <c r="C200">
        <f t="shared" si="17"/>
        <v>1.8429999999999975</v>
      </c>
      <c r="D200">
        <f t="shared" si="18"/>
        <v>-1.8429999999999975</v>
      </c>
      <c r="E200">
        <f t="shared" si="19"/>
        <v>0.35700000000000265</v>
      </c>
    </row>
    <row r="201" spans="1:5" x14ac:dyDescent="0.35">
      <c r="A201" s="3">
        <f t="shared" si="16"/>
        <v>1814</v>
      </c>
      <c r="B201" s="2">
        <f t="shared" si="15"/>
        <v>185.39999999999975</v>
      </c>
      <c r="C201">
        <f t="shared" si="17"/>
        <v>1.8539999999999974</v>
      </c>
      <c r="D201">
        <f t="shared" si="18"/>
        <v>-1.8539999999999974</v>
      </c>
      <c r="E201">
        <f t="shared" si="19"/>
        <v>0.34600000000000275</v>
      </c>
    </row>
    <row r="202" spans="1:5" x14ac:dyDescent="0.35">
      <c r="A202" s="3">
        <f t="shared" si="16"/>
        <v>1813</v>
      </c>
      <c r="B202" s="2">
        <f t="shared" si="15"/>
        <v>186.49999999999974</v>
      </c>
      <c r="C202">
        <f t="shared" si="17"/>
        <v>1.8649999999999975</v>
      </c>
      <c r="D202">
        <f t="shared" si="18"/>
        <v>-1.8649999999999975</v>
      </c>
      <c r="E202">
        <f t="shared" si="19"/>
        <v>0.33500000000000263</v>
      </c>
    </row>
    <row r="203" spans="1:5" x14ac:dyDescent="0.35">
      <c r="A203" s="3">
        <f t="shared" si="16"/>
        <v>1812</v>
      </c>
      <c r="B203" s="2">
        <f t="shared" si="15"/>
        <v>187.59999999999974</v>
      </c>
      <c r="C203">
        <f t="shared" si="17"/>
        <v>1.8759999999999974</v>
      </c>
      <c r="D203">
        <f t="shared" si="18"/>
        <v>-1.8759999999999974</v>
      </c>
      <c r="E203">
        <f t="shared" si="19"/>
        <v>0.32400000000000273</v>
      </c>
    </row>
    <row r="204" spans="1:5" x14ac:dyDescent="0.35">
      <c r="A204" s="3">
        <f t="shared" si="16"/>
        <v>1811</v>
      </c>
      <c r="B204" s="2">
        <f t="shared" si="15"/>
        <v>188.69999999999973</v>
      </c>
      <c r="C204">
        <f t="shared" si="17"/>
        <v>1.8869999999999973</v>
      </c>
      <c r="D204">
        <f t="shared" si="18"/>
        <v>-1.8869999999999973</v>
      </c>
      <c r="E204">
        <f t="shared" si="19"/>
        <v>0.31300000000000283</v>
      </c>
    </row>
    <row r="205" spans="1:5" x14ac:dyDescent="0.35">
      <c r="A205" s="3">
        <f t="shared" si="16"/>
        <v>1810</v>
      </c>
      <c r="B205" s="2">
        <f t="shared" si="15"/>
        <v>189.79999999999973</v>
      </c>
      <c r="C205">
        <f t="shared" si="17"/>
        <v>1.8979999999999972</v>
      </c>
      <c r="D205">
        <f t="shared" si="18"/>
        <v>-1.8979999999999972</v>
      </c>
      <c r="E205">
        <f t="shared" si="19"/>
        <v>0.30200000000000293</v>
      </c>
    </row>
    <row r="206" spans="1:5" x14ac:dyDescent="0.35">
      <c r="A206" s="3">
        <f t="shared" si="16"/>
        <v>1809</v>
      </c>
      <c r="B206" s="2">
        <f t="shared" si="15"/>
        <v>190.89999999999972</v>
      </c>
      <c r="C206">
        <f t="shared" si="17"/>
        <v>1.9089999999999971</v>
      </c>
      <c r="D206">
        <f t="shared" si="18"/>
        <v>-1.9089999999999971</v>
      </c>
      <c r="E206">
        <f t="shared" si="19"/>
        <v>0.29100000000000303</v>
      </c>
    </row>
    <row r="207" spans="1:5" x14ac:dyDescent="0.35">
      <c r="A207" s="3">
        <f t="shared" si="16"/>
        <v>1808</v>
      </c>
      <c r="B207" s="2">
        <f t="shared" si="15"/>
        <v>191.99999999999972</v>
      </c>
      <c r="C207">
        <f t="shared" si="17"/>
        <v>1.9199999999999973</v>
      </c>
      <c r="D207">
        <f t="shared" si="18"/>
        <v>-1.9199999999999973</v>
      </c>
      <c r="E207">
        <f t="shared" si="19"/>
        <v>0.28000000000000291</v>
      </c>
    </row>
    <row r="208" spans="1:5" x14ac:dyDescent="0.35">
      <c r="A208" s="3">
        <f t="shared" si="16"/>
        <v>1807</v>
      </c>
      <c r="B208" s="2">
        <f t="shared" si="15"/>
        <v>193.09999999999971</v>
      </c>
      <c r="C208">
        <f t="shared" si="17"/>
        <v>1.9309999999999972</v>
      </c>
      <c r="D208">
        <f t="shared" si="18"/>
        <v>-1.9309999999999972</v>
      </c>
      <c r="E208">
        <f t="shared" si="19"/>
        <v>0.26900000000000301</v>
      </c>
    </row>
    <row r="209" spans="1:5" x14ac:dyDescent="0.35">
      <c r="A209" s="3">
        <f t="shared" si="16"/>
        <v>1806</v>
      </c>
      <c r="B209" s="2">
        <f t="shared" si="15"/>
        <v>194.1999999999997</v>
      </c>
      <c r="C209">
        <f t="shared" si="17"/>
        <v>1.9419999999999971</v>
      </c>
      <c r="D209">
        <f t="shared" si="18"/>
        <v>-1.9419999999999971</v>
      </c>
      <c r="E209">
        <f t="shared" si="19"/>
        <v>0.25800000000000312</v>
      </c>
    </row>
    <row r="210" spans="1:5" x14ac:dyDescent="0.35">
      <c r="A210" s="3">
        <f t="shared" si="16"/>
        <v>1805</v>
      </c>
      <c r="B210" s="2">
        <f t="shared" si="15"/>
        <v>195.2999999999997</v>
      </c>
      <c r="C210">
        <f t="shared" si="17"/>
        <v>1.952999999999997</v>
      </c>
      <c r="D210">
        <f t="shared" si="18"/>
        <v>-1.952999999999997</v>
      </c>
      <c r="E210">
        <f t="shared" si="19"/>
        <v>0.24700000000000322</v>
      </c>
    </row>
    <row r="211" spans="1:5" x14ac:dyDescent="0.35">
      <c r="A211" s="3">
        <f t="shared" si="16"/>
        <v>1804</v>
      </c>
      <c r="B211" s="2">
        <f t="shared" si="15"/>
        <v>196.39999999999969</v>
      </c>
      <c r="C211">
        <f t="shared" si="17"/>
        <v>1.9639999999999969</v>
      </c>
      <c r="D211">
        <f t="shared" si="18"/>
        <v>-1.9639999999999969</v>
      </c>
      <c r="E211">
        <f t="shared" si="19"/>
        <v>0.23600000000000332</v>
      </c>
    </row>
    <row r="212" spans="1:5" x14ac:dyDescent="0.35">
      <c r="A212" s="3">
        <f t="shared" si="16"/>
        <v>1803</v>
      </c>
      <c r="B212" s="2">
        <f t="shared" si="15"/>
        <v>197.49999999999969</v>
      </c>
      <c r="C212">
        <f t="shared" si="17"/>
        <v>1.974999999999997</v>
      </c>
      <c r="D212">
        <f t="shared" si="18"/>
        <v>-1.974999999999997</v>
      </c>
      <c r="E212">
        <f t="shared" si="19"/>
        <v>0.2250000000000032</v>
      </c>
    </row>
    <row r="213" spans="1:5" x14ac:dyDescent="0.35">
      <c r="A213" s="3">
        <f t="shared" si="16"/>
        <v>1802</v>
      </c>
      <c r="B213" s="2">
        <f t="shared" si="15"/>
        <v>198.59999999999968</v>
      </c>
      <c r="C213">
        <f t="shared" si="17"/>
        <v>1.9859999999999969</v>
      </c>
      <c r="D213">
        <f t="shared" si="18"/>
        <v>-1.9859999999999969</v>
      </c>
      <c r="E213">
        <f t="shared" si="19"/>
        <v>0.2140000000000033</v>
      </c>
    </row>
    <row r="214" spans="1:5" x14ac:dyDescent="0.35">
      <c r="A214" s="3">
        <f t="shared" si="16"/>
        <v>1801</v>
      </c>
      <c r="B214" s="2">
        <f t="shared" si="15"/>
        <v>199.69999999999968</v>
      </c>
      <c r="C214">
        <f t="shared" si="17"/>
        <v>1.9969999999999968</v>
      </c>
      <c r="D214">
        <f t="shared" si="18"/>
        <v>-1.9969999999999968</v>
      </c>
      <c r="E214">
        <f t="shared" si="19"/>
        <v>0.2030000000000034</v>
      </c>
    </row>
    <row r="215" spans="1:5" x14ac:dyDescent="0.35">
      <c r="A215" s="3">
        <f t="shared" si="16"/>
        <v>1800</v>
      </c>
      <c r="B215" s="2">
        <f t="shared" si="15"/>
        <v>200.79999999999967</v>
      </c>
      <c r="C215">
        <f t="shared" si="17"/>
        <v>2.0079999999999969</v>
      </c>
      <c r="D215">
        <f t="shared" si="18"/>
        <v>-2.0079999999999969</v>
      </c>
      <c r="E215">
        <f t="shared" si="19"/>
        <v>0.19200000000000328</v>
      </c>
    </row>
    <row r="216" spans="1:5" x14ac:dyDescent="0.35">
      <c r="A216" s="3">
        <f t="shared" si="16"/>
        <v>1799</v>
      </c>
      <c r="B216" s="2">
        <f t="shared" si="15"/>
        <v>201.89999999999966</v>
      </c>
      <c r="C216">
        <f t="shared" si="17"/>
        <v>2.0189999999999966</v>
      </c>
      <c r="D216">
        <f t="shared" si="18"/>
        <v>-2.0189999999999966</v>
      </c>
      <c r="E216">
        <f t="shared" si="19"/>
        <v>0.1810000000000036</v>
      </c>
    </row>
    <row r="217" spans="1:5" x14ac:dyDescent="0.35">
      <c r="A217" s="3">
        <f t="shared" si="16"/>
        <v>1798</v>
      </c>
      <c r="B217" s="2">
        <f t="shared" si="15"/>
        <v>202.99999999999966</v>
      </c>
      <c r="C217">
        <f t="shared" si="17"/>
        <v>2.0299999999999967</v>
      </c>
      <c r="D217">
        <f t="shared" si="18"/>
        <v>-2.0299999999999967</v>
      </c>
      <c r="E217">
        <f t="shared" si="19"/>
        <v>0.17000000000000348</v>
      </c>
    </row>
    <row r="218" spans="1:5" x14ac:dyDescent="0.35">
      <c r="A218" s="3">
        <f t="shared" si="16"/>
        <v>1797</v>
      </c>
      <c r="B218" s="2">
        <f t="shared" si="15"/>
        <v>204.09999999999965</v>
      </c>
      <c r="C218">
        <f t="shared" si="17"/>
        <v>2.0409999999999964</v>
      </c>
      <c r="D218">
        <f t="shared" si="18"/>
        <v>-2.0409999999999964</v>
      </c>
      <c r="E218">
        <f t="shared" si="19"/>
        <v>0.1590000000000038</v>
      </c>
    </row>
    <row r="219" spans="1:5" x14ac:dyDescent="0.35">
      <c r="A219" s="3">
        <f t="shared" si="16"/>
        <v>1796</v>
      </c>
      <c r="B219" s="2">
        <f t="shared" si="15"/>
        <v>205.19999999999965</v>
      </c>
      <c r="C219">
        <f t="shared" si="17"/>
        <v>2.0519999999999965</v>
      </c>
      <c r="D219">
        <f t="shared" si="18"/>
        <v>-2.0519999999999965</v>
      </c>
      <c r="E219">
        <f t="shared" si="19"/>
        <v>0.14800000000000368</v>
      </c>
    </row>
    <row r="220" spans="1:5" x14ac:dyDescent="0.35">
      <c r="A220" s="3">
        <f t="shared" si="16"/>
        <v>1795</v>
      </c>
      <c r="B220" s="2">
        <f t="shared" si="15"/>
        <v>206.29999999999964</v>
      </c>
      <c r="C220">
        <f t="shared" si="17"/>
        <v>2.0629999999999966</v>
      </c>
      <c r="D220">
        <f t="shared" si="18"/>
        <v>-2.0629999999999966</v>
      </c>
      <c r="E220">
        <f t="shared" si="19"/>
        <v>0.13700000000000356</v>
      </c>
    </row>
    <row r="221" spans="1:5" x14ac:dyDescent="0.35">
      <c r="A221" s="3">
        <f t="shared" si="16"/>
        <v>1794</v>
      </c>
      <c r="B221" s="2">
        <f t="shared" si="15"/>
        <v>207.39999999999964</v>
      </c>
      <c r="C221">
        <f t="shared" si="17"/>
        <v>2.0739999999999963</v>
      </c>
      <c r="D221">
        <f t="shared" si="18"/>
        <v>-2.0739999999999963</v>
      </c>
      <c r="E221">
        <f t="shared" si="19"/>
        <v>0.12600000000000389</v>
      </c>
    </row>
    <row r="222" spans="1:5" x14ac:dyDescent="0.35">
      <c r="A222" s="3">
        <f t="shared" si="16"/>
        <v>1793</v>
      </c>
      <c r="B222" s="2">
        <f t="shared" si="15"/>
        <v>208.49999999999963</v>
      </c>
      <c r="C222">
        <f t="shared" si="17"/>
        <v>2.0849999999999964</v>
      </c>
      <c r="D222">
        <f t="shared" si="18"/>
        <v>-2.0849999999999964</v>
      </c>
      <c r="E222">
        <f t="shared" si="19"/>
        <v>0.11500000000000377</v>
      </c>
    </row>
    <row r="223" spans="1:5" x14ac:dyDescent="0.35">
      <c r="A223" s="3">
        <f t="shared" si="16"/>
        <v>1792</v>
      </c>
      <c r="B223" s="2">
        <f t="shared" ref="B223:B245" si="20">B222+1.1</f>
        <v>209.59999999999962</v>
      </c>
      <c r="C223">
        <f t="shared" si="17"/>
        <v>2.0959999999999961</v>
      </c>
      <c r="D223">
        <f t="shared" si="18"/>
        <v>-2.0959999999999961</v>
      </c>
      <c r="E223">
        <f t="shared" si="19"/>
        <v>0.10400000000000409</v>
      </c>
    </row>
    <row r="224" spans="1:5" x14ac:dyDescent="0.35">
      <c r="A224" s="3">
        <f t="shared" si="16"/>
        <v>1791</v>
      </c>
      <c r="B224" s="2">
        <f t="shared" si="20"/>
        <v>210.69999999999962</v>
      </c>
      <c r="C224">
        <f t="shared" si="17"/>
        <v>2.1069999999999962</v>
      </c>
      <c r="D224">
        <f t="shared" si="18"/>
        <v>-2.1069999999999962</v>
      </c>
      <c r="E224">
        <f t="shared" si="19"/>
        <v>9.3000000000003968E-2</v>
      </c>
    </row>
    <row r="225" spans="1:5" x14ac:dyDescent="0.35">
      <c r="A225" s="3">
        <f t="shared" si="16"/>
        <v>1790</v>
      </c>
      <c r="B225" s="2">
        <f t="shared" si="20"/>
        <v>211.79999999999961</v>
      </c>
      <c r="C225">
        <f t="shared" si="17"/>
        <v>2.1179999999999963</v>
      </c>
      <c r="D225">
        <f t="shared" si="18"/>
        <v>-2.1179999999999963</v>
      </c>
      <c r="E225">
        <f t="shared" si="19"/>
        <v>8.2000000000003848E-2</v>
      </c>
    </row>
    <row r="226" spans="1:5" x14ac:dyDescent="0.35">
      <c r="A226" s="3">
        <f t="shared" si="16"/>
        <v>1789</v>
      </c>
      <c r="B226" s="2">
        <f t="shared" si="20"/>
        <v>212.89999999999961</v>
      </c>
      <c r="C226">
        <f t="shared" si="17"/>
        <v>2.128999999999996</v>
      </c>
      <c r="D226">
        <f t="shared" si="18"/>
        <v>-2.128999999999996</v>
      </c>
      <c r="E226">
        <f t="shared" si="19"/>
        <v>7.1000000000004171E-2</v>
      </c>
    </row>
    <row r="227" spans="1:5" x14ac:dyDescent="0.35">
      <c r="A227" s="3">
        <f t="shared" si="16"/>
        <v>1788</v>
      </c>
      <c r="B227" s="2">
        <f t="shared" si="20"/>
        <v>213.9999999999996</v>
      </c>
      <c r="C227">
        <f t="shared" si="17"/>
        <v>2.1399999999999961</v>
      </c>
      <c r="D227">
        <f t="shared" si="18"/>
        <v>-2.1399999999999961</v>
      </c>
      <c r="E227">
        <f t="shared" si="19"/>
        <v>6.000000000000405E-2</v>
      </c>
    </row>
    <row r="228" spans="1:5" x14ac:dyDescent="0.35">
      <c r="A228" s="3">
        <f t="shared" si="16"/>
        <v>1787</v>
      </c>
      <c r="B228" s="2">
        <f t="shared" si="20"/>
        <v>215.0999999999996</v>
      </c>
      <c r="C228">
        <f t="shared" si="17"/>
        <v>2.1509999999999958</v>
      </c>
      <c r="D228">
        <f t="shared" si="18"/>
        <v>-2.1509999999999958</v>
      </c>
      <c r="E228">
        <f t="shared" si="19"/>
        <v>4.9000000000004373E-2</v>
      </c>
    </row>
    <row r="229" spans="1:5" x14ac:dyDescent="0.35">
      <c r="A229" s="3">
        <f t="shared" si="16"/>
        <v>1786</v>
      </c>
      <c r="B229" s="2">
        <f t="shared" si="20"/>
        <v>216.19999999999959</v>
      </c>
      <c r="C229">
        <f t="shared" si="17"/>
        <v>2.1619999999999959</v>
      </c>
      <c r="D229">
        <f t="shared" si="18"/>
        <v>-2.1619999999999959</v>
      </c>
      <c r="E229">
        <f t="shared" si="19"/>
        <v>3.8000000000004253E-2</v>
      </c>
    </row>
    <row r="230" spans="1:5" x14ac:dyDescent="0.35">
      <c r="A230" s="3">
        <f t="shared" si="16"/>
        <v>1785</v>
      </c>
      <c r="B230" s="2">
        <f t="shared" si="20"/>
        <v>217.29999999999959</v>
      </c>
      <c r="C230">
        <f t="shared" si="17"/>
        <v>2.172999999999996</v>
      </c>
      <c r="D230">
        <f t="shared" si="18"/>
        <v>-2.172999999999996</v>
      </c>
      <c r="E230">
        <f t="shared" si="19"/>
        <v>2.7000000000004132E-2</v>
      </c>
    </row>
    <row r="231" spans="1:5" x14ac:dyDescent="0.35">
      <c r="A231" s="3">
        <f t="shared" si="16"/>
        <v>1784</v>
      </c>
      <c r="B231" s="2">
        <f t="shared" si="20"/>
        <v>218.39999999999958</v>
      </c>
      <c r="C231">
        <f t="shared" si="17"/>
        <v>2.1839999999999957</v>
      </c>
      <c r="D231">
        <f t="shared" si="18"/>
        <v>-2.1839999999999957</v>
      </c>
      <c r="E231">
        <f t="shared" si="19"/>
        <v>1.6000000000004455E-2</v>
      </c>
    </row>
    <row r="232" spans="1:5" x14ac:dyDescent="0.35">
      <c r="A232" s="3">
        <f t="shared" si="16"/>
        <v>1783</v>
      </c>
      <c r="B232" s="2">
        <f t="shared" si="20"/>
        <v>219.49999999999957</v>
      </c>
      <c r="C232">
        <f t="shared" si="17"/>
        <v>2.1949999999999958</v>
      </c>
      <c r="D232">
        <f t="shared" si="18"/>
        <v>-2.1949999999999958</v>
      </c>
      <c r="E232">
        <f t="shared" si="19"/>
        <v>5.0000000000043343E-3</v>
      </c>
    </row>
    <row r="233" spans="1:5" x14ac:dyDescent="0.35">
      <c r="A233" s="3">
        <f t="shared" si="16"/>
        <v>1782</v>
      </c>
      <c r="B233" s="2">
        <f t="shared" si="20"/>
        <v>220.59999999999957</v>
      </c>
      <c r="C233">
        <f t="shared" si="17"/>
        <v>2.2059999999999955</v>
      </c>
      <c r="D233">
        <f t="shared" si="18"/>
        <v>-2.2059999999999955</v>
      </c>
      <c r="E233">
        <f t="shared" si="19"/>
        <v>-5.9999999999953424E-3</v>
      </c>
    </row>
    <row r="234" spans="1:5" x14ac:dyDescent="0.35">
      <c r="A234" s="3">
        <f t="shared" si="16"/>
        <v>1781</v>
      </c>
      <c r="B234" s="2">
        <f t="shared" si="20"/>
        <v>221.69999999999956</v>
      </c>
      <c r="C234">
        <f t="shared" si="17"/>
        <v>2.2169999999999956</v>
      </c>
      <c r="D234">
        <f t="shared" si="18"/>
        <v>-2.2169999999999956</v>
      </c>
      <c r="E234">
        <f t="shared" si="19"/>
        <v>-1.6999999999995463E-2</v>
      </c>
    </row>
    <row r="235" spans="1:5" x14ac:dyDescent="0.35">
      <c r="A235" s="3">
        <f t="shared" si="16"/>
        <v>1780</v>
      </c>
      <c r="B235" s="2">
        <f t="shared" si="20"/>
        <v>222.79999999999956</v>
      </c>
      <c r="C235">
        <f t="shared" si="17"/>
        <v>2.2279999999999958</v>
      </c>
      <c r="D235">
        <f t="shared" si="18"/>
        <v>-2.2279999999999958</v>
      </c>
      <c r="E235">
        <f t="shared" si="19"/>
        <v>-2.7999999999995584E-2</v>
      </c>
    </row>
    <row r="236" spans="1:5" x14ac:dyDescent="0.35">
      <c r="A236" s="3">
        <f t="shared" si="16"/>
        <v>1779</v>
      </c>
      <c r="B236" s="2">
        <f t="shared" si="20"/>
        <v>223.89999999999955</v>
      </c>
      <c r="C236">
        <f t="shared" si="17"/>
        <v>2.2389999999999954</v>
      </c>
      <c r="D236">
        <f t="shared" si="18"/>
        <v>-2.2389999999999954</v>
      </c>
      <c r="E236">
        <f t="shared" si="19"/>
        <v>-3.8999999999995261E-2</v>
      </c>
    </row>
    <row r="237" spans="1:5" x14ac:dyDescent="0.35">
      <c r="A237" s="3">
        <f t="shared" si="16"/>
        <v>1778</v>
      </c>
      <c r="B237" s="2">
        <f t="shared" si="20"/>
        <v>224.99999999999955</v>
      </c>
      <c r="C237">
        <f t="shared" si="17"/>
        <v>2.2499999999999956</v>
      </c>
      <c r="D237">
        <f t="shared" si="18"/>
        <v>-2.2499999999999956</v>
      </c>
      <c r="E237">
        <f t="shared" si="19"/>
        <v>-4.9999999999995381E-2</v>
      </c>
    </row>
    <row r="238" spans="1:5" x14ac:dyDescent="0.35">
      <c r="A238" s="3">
        <f t="shared" si="16"/>
        <v>1777</v>
      </c>
      <c r="B238" s="2">
        <f t="shared" si="20"/>
        <v>226.09999999999954</v>
      </c>
      <c r="C238">
        <f t="shared" si="17"/>
        <v>2.2609999999999952</v>
      </c>
      <c r="D238">
        <f t="shared" si="18"/>
        <v>-2.2609999999999952</v>
      </c>
      <c r="E238">
        <f t="shared" si="19"/>
        <v>-6.0999999999995058E-2</v>
      </c>
    </row>
    <row r="239" spans="1:5" x14ac:dyDescent="0.35">
      <c r="A239" s="3">
        <f t="shared" si="16"/>
        <v>1776</v>
      </c>
      <c r="B239" s="2">
        <f t="shared" si="20"/>
        <v>227.19999999999953</v>
      </c>
      <c r="C239">
        <f t="shared" si="17"/>
        <v>2.2719999999999954</v>
      </c>
      <c r="D239">
        <f t="shared" si="18"/>
        <v>-2.2719999999999954</v>
      </c>
      <c r="E239">
        <f t="shared" si="19"/>
        <v>-7.1999999999995179E-2</v>
      </c>
    </row>
    <row r="240" spans="1:5" x14ac:dyDescent="0.35">
      <c r="A240" s="3">
        <f t="shared" si="16"/>
        <v>1775</v>
      </c>
      <c r="B240" s="2">
        <f t="shared" si="20"/>
        <v>228.29999999999953</v>
      </c>
      <c r="C240">
        <f t="shared" si="17"/>
        <v>2.2829999999999955</v>
      </c>
      <c r="D240">
        <f t="shared" si="18"/>
        <v>-2.2829999999999955</v>
      </c>
      <c r="E240">
        <f t="shared" si="19"/>
        <v>-8.29999999999953E-2</v>
      </c>
    </row>
    <row r="241" spans="1:5" x14ac:dyDescent="0.35">
      <c r="A241" s="3">
        <f t="shared" si="16"/>
        <v>1774</v>
      </c>
      <c r="B241" s="2">
        <f t="shared" si="20"/>
        <v>229.39999999999952</v>
      </c>
      <c r="C241">
        <f t="shared" si="17"/>
        <v>2.2939999999999952</v>
      </c>
      <c r="D241">
        <f t="shared" si="18"/>
        <v>-2.2939999999999952</v>
      </c>
      <c r="E241">
        <f t="shared" si="19"/>
        <v>-9.3999999999994976E-2</v>
      </c>
    </row>
    <row r="242" spans="1:5" x14ac:dyDescent="0.35">
      <c r="A242" s="3">
        <f t="shared" si="16"/>
        <v>1773</v>
      </c>
      <c r="B242" s="2">
        <f t="shared" si="20"/>
        <v>230.49999999999952</v>
      </c>
      <c r="C242">
        <f t="shared" si="17"/>
        <v>2.3049999999999953</v>
      </c>
      <c r="D242">
        <f t="shared" si="18"/>
        <v>-2.3049999999999953</v>
      </c>
      <c r="E242">
        <f t="shared" si="19"/>
        <v>-0.1049999999999951</v>
      </c>
    </row>
    <row r="243" spans="1:5" x14ac:dyDescent="0.35">
      <c r="A243" s="3">
        <f t="shared" si="16"/>
        <v>1772</v>
      </c>
      <c r="B243" s="2">
        <f t="shared" si="20"/>
        <v>231.59999999999951</v>
      </c>
      <c r="C243">
        <f t="shared" si="17"/>
        <v>2.315999999999995</v>
      </c>
      <c r="D243">
        <f t="shared" si="18"/>
        <v>-2.315999999999995</v>
      </c>
      <c r="E243">
        <f t="shared" si="19"/>
        <v>-0.11599999999999477</v>
      </c>
    </row>
    <row r="244" spans="1:5" x14ac:dyDescent="0.35">
      <c r="A244" s="3">
        <f t="shared" si="16"/>
        <v>1771</v>
      </c>
      <c r="B244" s="2">
        <f t="shared" si="20"/>
        <v>232.69999999999951</v>
      </c>
      <c r="C244">
        <f t="shared" si="17"/>
        <v>2.3269999999999951</v>
      </c>
      <c r="D244">
        <f t="shared" si="18"/>
        <v>-2.3269999999999951</v>
      </c>
      <c r="E244">
        <f t="shared" si="19"/>
        <v>-0.12699999999999489</v>
      </c>
    </row>
    <row r="245" spans="1:5" x14ac:dyDescent="0.35">
      <c r="A245" s="3">
        <f t="shared" si="16"/>
        <v>1770</v>
      </c>
      <c r="B245" s="2">
        <f t="shared" si="20"/>
        <v>233.7999999999995</v>
      </c>
      <c r="C245">
        <f t="shared" si="17"/>
        <v>2.3379999999999952</v>
      </c>
      <c r="D245">
        <f t="shared" si="18"/>
        <v>-2.3379999999999952</v>
      </c>
      <c r="E245">
        <f t="shared" si="19"/>
        <v>-0.13799999999999502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8"/>
  <sheetViews>
    <sheetView topLeftCell="A4" workbookViewId="0">
      <selection activeCell="R17" sqref="R17"/>
    </sheetView>
  </sheetViews>
  <sheetFormatPr defaultRowHeight="14.5" x14ac:dyDescent="0.35"/>
  <cols>
    <col min="1" max="1" width="9.1796875" style="3"/>
    <col min="3" max="3" width="13.453125" style="2" customWidth="1"/>
  </cols>
  <sheetData>
    <row r="1" spans="1:10" x14ac:dyDescent="0.35">
      <c r="C1" s="2" t="s">
        <v>21</v>
      </c>
    </row>
    <row r="2" spans="1:10" x14ac:dyDescent="0.35">
      <c r="A2" s="3" t="s">
        <v>0</v>
      </c>
      <c r="B2" t="s">
        <v>20</v>
      </c>
      <c r="C2" s="2" t="s">
        <v>19</v>
      </c>
    </row>
    <row r="3" spans="1:10" x14ac:dyDescent="0.35">
      <c r="A3" s="4" t="s">
        <v>0</v>
      </c>
      <c r="C3"/>
    </row>
    <row r="4" spans="1:10" x14ac:dyDescent="0.35">
      <c r="A4" s="4">
        <v>2012.8</v>
      </c>
      <c r="B4">
        <v>327</v>
      </c>
      <c r="C4">
        <f>-1*B4</f>
        <v>-327</v>
      </c>
      <c r="D4">
        <f>C4+327</f>
        <v>0</v>
      </c>
      <c r="E4">
        <f>D4/100</f>
        <v>0</v>
      </c>
    </row>
    <row r="5" spans="1:10" x14ac:dyDescent="0.35">
      <c r="A5" s="4">
        <v>2012</v>
      </c>
      <c r="B5">
        <v>327</v>
      </c>
      <c r="C5">
        <f t="shared" ref="C5:C68" si="0">-1*B5</f>
        <v>-327</v>
      </c>
      <c r="D5">
        <f t="shared" ref="D5:D68" si="1">C5+327</f>
        <v>0</v>
      </c>
      <c r="E5">
        <f t="shared" ref="E5:E68" si="2">D5/100</f>
        <v>0</v>
      </c>
    </row>
    <row r="6" spans="1:10" x14ac:dyDescent="0.35">
      <c r="A6" s="4">
        <v>2011</v>
      </c>
      <c r="B6">
        <v>327</v>
      </c>
      <c r="C6">
        <f t="shared" si="0"/>
        <v>-327</v>
      </c>
      <c r="D6">
        <f t="shared" si="1"/>
        <v>0</v>
      </c>
      <c r="E6">
        <f t="shared" si="2"/>
        <v>0</v>
      </c>
      <c r="G6" t="s">
        <v>1</v>
      </c>
      <c r="J6" t="s">
        <v>2</v>
      </c>
    </row>
    <row r="7" spans="1:10" x14ac:dyDescent="0.35">
      <c r="A7" s="4">
        <v>2010</v>
      </c>
      <c r="B7">
        <v>327</v>
      </c>
      <c r="C7">
        <f t="shared" si="0"/>
        <v>-327</v>
      </c>
      <c r="D7">
        <f t="shared" si="1"/>
        <v>0</v>
      </c>
      <c r="E7">
        <f t="shared" si="2"/>
        <v>0</v>
      </c>
      <c r="G7" t="s">
        <v>3</v>
      </c>
      <c r="J7" t="s">
        <v>4</v>
      </c>
    </row>
    <row r="8" spans="1:10" x14ac:dyDescent="0.35">
      <c r="A8" s="4">
        <v>2009</v>
      </c>
      <c r="B8">
        <v>327</v>
      </c>
      <c r="C8">
        <f t="shared" si="0"/>
        <v>-327</v>
      </c>
      <c r="D8">
        <f t="shared" si="1"/>
        <v>0</v>
      </c>
      <c r="E8">
        <f t="shared" si="2"/>
        <v>0</v>
      </c>
      <c r="G8" t="s">
        <v>5</v>
      </c>
      <c r="J8" t="s">
        <v>6</v>
      </c>
    </row>
    <row r="9" spans="1:10" x14ac:dyDescent="0.35">
      <c r="A9" s="4">
        <v>2008</v>
      </c>
      <c r="B9">
        <v>327</v>
      </c>
      <c r="C9">
        <f t="shared" si="0"/>
        <v>-327</v>
      </c>
      <c r="D9">
        <f t="shared" si="1"/>
        <v>0</v>
      </c>
      <c r="E9">
        <f t="shared" si="2"/>
        <v>0</v>
      </c>
    </row>
    <row r="10" spans="1:10" x14ac:dyDescent="0.35">
      <c r="A10" s="4">
        <v>2007.25</v>
      </c>
      <c r="B10">
        <v>241</v>
      </c>
      <c r="C10">
        <f t="shared" si="0"/>
        <v>-241</v>
      </c>
      <c r="D10">
        <f t="shared" si="1"/>
        <v>86</v>
      </c>
      <c r="E10">
        <f t="shared" si="2"/>
        <v>0.86</v>
      </c>
    </row>
    <row r="11" spans="1:10" x14ac:dyDescent="0.35">
      <c r="A11" s="4">
        <v>2007</v>
      </c>
      <c r="B11">
        <v>242</v>
      </c>
      <c r="C11">
        <f t="shared" si="0"/>
        <v>-242</v>
      </c>
      <c r="D11">
        <f t="shared" si="1"/>
        <v>85</v>
      </c>
      <c r="E11">
        <f t="shared" si="2"/>
        <v>0.85</v>
      </c>
    </row>
    <row r="12" spans="1:10" x14ac:dyDescent="0.35">
      <c r="A12" s="4">
        <f>A11-1</f>
        <v>2006</v>
      </c>
      <c r="B12">
        <v>243</v>
      </c>
      <c r="C12">
        <f t="shared" si="0"/>
        <v>-243</v>
      </c>
      <c r="D12">
        <f t="shared" si="1"/>
        <v>84</v>
      </c>
      <c r="E12">
        <f t="shared" si="2"/>
        <v>0.84</v>
      </c>
    </row>
    <row r="13" spans="1:10" x14ac:dyDescent="0.35">
      <c r="A13" s="4">
        <f t="shared" ref="A13:A76" si="3">A12-1</f>
        <v>2005</v>
      </c>
      <c r="B13">
        <v>244</v>
      </c>
      <c r="C13">
        <f t="shared" si="0"/>
        <v>-244</v>
      </c>
      <c r="D13">
        <f t="shared" si="1"/>
        <v>83</v>
      </c>
      <c r="E13">
        <f t="shared" si="2"/>
        <v>0.83</v>
      </c>
    </row>
    <row r="14" spans="1:10" x14ac:dyDescent="0.35">
      <c r="A14" s="4">
        <f t="shared" si="3"/>
        <v>2004</v>
      </c>
      <c r="B14">
        <v>244</v>
      </c>
      <c r="C14">
        <f t="shared" si="0"/>
        <v>-244</v>
      </c>
      <c r="D14">
        <f t="shared" si="1"/>
        <v>83</v>
      </c>
      <c r="E14">
        <f t="shared" si="2"/>
        <v>0.83</v>
      </c>
    </row>
    <row r="15" spans="1:10" x14ac:dyDescent="0.35">
      <c r="A15" s="4">
        <f t="shared" si="3"/>
        <v>2003</v>
      </c>
      <c r="B15">
        <v>245</v>
      </c>
      <c r="C15">
        <f t="shared" si="0"/>
        <v>-245</v>
      </c>
      <c r="D15">
        <f t="shared" si="1"/>
        <v>82</v>
      </c>
      <c r="E15">
        <f t="shared" si="2"/>
        <v>0.82</v>
      </c>
    </row>
    <row r="16" spans="1:10" x14ac:dyDescent="0.35">
      <c r="A16" s="4">
        <f t="shared" si="3"/>
        <v>2002</v>
      </c>
      <c r="B16">
        <v>246</v>
      </c>
      <c r="C16">
        <f t="shared" si="0"/>
        <v>-246</v>
      </c>
      <c r="D16">
        <f t="shared" si="1"/>
        <v>81</v>
      </c>
      <c r="E16">
        <f t="shared" si="2"/>
        <v>0.81</v>
      </c>
    </row>
    <row r="17" spans="1:5" x14ac:dyDescent="0.35">
      <c r="A17" s="4">
        <f t="shared" si="3"/>
        <v>2001</v>
      </c>
      <c r="B17">
        <v>247</v>
      </c>
      <c r="C17">
        <f t="shared" si="0"/>
        <v>-247</v>
      </c>
      <c r="D17">
        <f t="shared" si="1"/>
        <v>80</v>
      </c>
      <c r="E17">
        <f t="shared" si="2"/>
        <v>0.8</v>
      </c>
    </row>
    <row r="18" spans="1:5" x14ac:dyDescent="0.35">
      <c r="A18" s="4">
        <f t="shared" si="3"/>
        <v>2000</v>
      </c>
      <c r="B18">
        <v>248</v>
      </c>
      <c r="C18">
        <f t="shared" si="0"/>
        <v>-248</v>
      </c>
      <c r="D18">
        <f t="shared" si="1"/>
        <v>79</v>
      </c>
      <c r="E18">
        <f t="shared" si="2"/>
        <v>0.79</v>
      </c>
    </row>
    <row r="19" spans="1:5" x14ac:dyDescent="0.35">
      <c r="A19" s="4">
        <f t="shared" si="3"/>
        <v>1999</v>
      </c>
      <c r="B19">
        <v>250</v>
      </c>
      <c r="C19">
        <f t="shared" si="0"/>
        <v>-250</v>
      </c>
      <c r="D19">
        <f t="shared" si="1"/>
        <v>77</v>
      </c>
      <c r="E19">
        <f t="shared" si="2"/>
        <v>0.77</v>
      </c>
    </row>
    <row r="20" spans="1:5" x14ac:dyDescent="0.35">
      <c r="A20" s="4">
        <f t="shared" si="3"/>
        <v>1998</v>
      </c>
      <c r="B20">
        <v>251</v>
      </c>
      <c r="C20">
        <f t="shared" si="0"/>
        <v>-251</v>
      </c>
      <c r="D20">
        <f t="shared" si="1"/>
        <v>76</v>
      </c>
      <c r="E20">
        <f t="shared" si="2"/>
        <v>0.76</v>
      </c>
    </row>
    <row r="21" spans="1:5" x14ac:dyDescent="0.35">
      <c r="A21" s="4">
        <f t="shared" si="3"/>
        <v>1997</v>
      </c>
      <c r="B21">
        <v>252</v>
      </c>
      <c r="C21">
        <f t="shared" si="0"/>
        <v>-252</v>
      </c>
      <c r="D21">
        <f t="shared" si="1"/>
        <v>75</v>
      </c>
      <c r="E21">
        <f t="shared" si="2"/>
        <v>0.75</v>
      </c>
    </row>
    <row r="22" spans="1:5" x14ac:dyDescent="0.35">
      <c r="A22" s="4">
        <f t="shared" si="3"/>
        <v>1996</v>
      </c>
      <c r="B22">
        <v>253</v>
      </c>
      <c r="C22">
        <f t="shared" si="0"/>
        <v>-253</v>
      </c>
      <c r="D22">
        <f t="shared" si="1"/>
        <v>74</v>
      </c>
      <c r="E22">
        <f t="shared" si="2"/>
        <v>0.74</v>
      </c>
    </row>
    <row r="23" spans="1:5" x14ac:dyDescent="0.35">
      <c r="A23" s="4">
        <f t="shared" si="3"/>
        <v>1995</v>
      </c>
      <c r="B23">
        <v>253</v>
      </c>
      <c r="C23">
        <f t="shared" si="0"/>
        <v>-253</v>
      </c>
      <c r="D23">
        <f t="shared" si="1"/>
        <v>74</v>
      </c>
      <c r="E23">
        <f t="shared" si="2"/>
        <v>0.74</v>
      </c>
    </row>
    <row r="24" spans="1:5" x14ac:dyDescent="0.35">
      <c r="A24" s="4">
        <f t="shared" si="3"/>
        <v>1994</v>
      </c>
      <c r="B24">
        <v>254</v>
      </c>
      <c r="C24">
        <f t="shared" si="0"/>
        <v>-254</v>
      </c>
      <c r="D24">
        <f t="shared" si="1"/>
        <v>73</v>
      </c>
      <c r="E24">
        <f t="shared" si="2"/>
        <v>0.73</v>
      </c>
    </row>
    <row r="25" spans="1:5" x14ac:dyDescent="0.35">
      <c r="A25" s="4">
        <f t="shared" si="3"/>
        <v>1993</v>
      </c>
      <c r="B25">
        <v>255</v>
      </c>
      <c r="C25">
        <f t="shared" si="0"/>
        <v>-255</v>
      </c>
      <c r="D25">
        <f t="shared" si="1"/>
        <v>72</v>
      </c>
      <c r="E25">
        <f t="shared" si="2"/>
        <v>0.72</v>
      </c>
    </row>
    <row r="26" spans="1:5" x14ac:dyDescent="0.35">
      <c r="A26" s="4">
        <f t="shared" si="3"/>
        <v>1992</v>
      </c>
      <c r="B26">
        <v>256</v>
      </c>
      <c r="C26">
        <f t="shared" si="0"/>
        <v>-256</v>
      </c>
      <c r="D26">
        <f t="shared" si="1"/>
        <v>71</v>
      </c>
      <c r="E26">
        <f t="shared" si="2"/>
        <v>0.71</v>
      </c>
    </row>
    <row r="27" spans="1:5" x14ac:dyDescent="0.35">
      <c r="A27" s="4">
        <f t="shared" si="3"/>
        <v>1991</v>
      </c>
      <c r="B27">
        <v>258</v>
      </c>
      <c r="C27">
        <f t="shared" si="0"/>
        <v>-258</v>
      </c>
      <c r="D27">
        <f t="shared" si="1"/>
        <v>69</v>
      </c>
      <c r="E27">
        <f t="shared" si="2"/>
        <v>0.69</v>
      </c>
    </row>
    <row r="28" spans="1:5" x14ac:dyDescent="0.35">
      <c r="A28" s="4">
        <f t="shared" si="3"/>
        <v>1990</v>
      </c>
      <c r="B28">
        <v>259</v>
      </c>
      <c r="C28">
        <f t="shared" si="0"/>
        <v>-259</v>
      </c>
      <c r="D28">
        <f t="shared" si="1"/>
        <v>68</v>
      </c>
      <c r="E28">
        <f t="shared" si="2"/>
        <v>0.68</v>
      </c>
    </row>
    <row r="29" spans="1:5" x14ac:dyDescent="0.35">
      <c r="A29" s="4">
        <f t="shared" si="3"/>
        <v>1989</v>
      </c>
      <c r="B29">
        <v>260</v>
      </c>
      <c r="C29">
        <f t="shared" si="0"/>
        <v>-260</v>
      </c>
      <c r="D29">
        <f t="shared" si="1"/>
        <v>67</v>
      </c>
      <c r="E29">
        <f t="shared" si="2"/>
        <v>0.67</v>
      </c>
    </row>
    <row r="30" spans="1:5" x14ac:dyDescent="0.35">
      <c r="A30" s="4">
        <f t="shared" si="3"/>
        <v>1988</v>
      </c>
      <c r="B30">
        <v>261</v>
      </c>
      <c r="C30">
        <f t="shared" si="0"/>
        <v>-261</v>
      </c>
      <c r="D30">
        <f t="shared" si="1"/>
        <v>66</v>
      </c>
      <c r="E30">
        <f t="shared" si="2"/>
        <v>0.66</v>
      </c>
    </row>
    <row r="31" spans="1:5" x14ac:dyDescent="0.35">
      <c r="A31" s="4">
        <f t="shared" si="3"/>
        <v>1987</v>
      </c>
      <c r="B31">
        <v>262</v>
      </c>
      <c r="C31">
        <f t="shared" si="0"/>
        <v>-262</v>
      </c>
      <c r="D31">
        <f t="shared" si="1"/>
        <v>65</v>
      </c>
      <c r="E31">
        <f t="shared" si="2"/>
        <v>0.65</v>
      </c>
    </row>
    <row r="32" spans="1:5" x14ac:dyDescent="0.35">
      <c r="A32" s="4">
        <f t="shared" si="3"/>
        <v>1986</v>
      </c>
      <c r="B32">
        <v>263</v>
      </c>
      <c r="C32">
        <f t="shared" si="0"/>
        <v>-263</v>
      </c>
      <c r="D32">
        <f t="shared" si="1"/>
        <v>64</v>
      </c>
      <c r="E32">
        <f t="shared" si="2"/>
        <v>0.64</v>
      </c>
    </row>
    <row r="33" spans="1:5" x14ac:dyDescent="0.35">
      <c r="A33" s="4">
        <f t="shared" si="3"/>
        <v>1985</v>
      </c>
      <c r="B33">
        <v>264</v>
      </c>
      <c r="C33">
        <f t="shared" si="0"/>
        <v>-264</v>
      </c>
      <c r="D33">
        <f t="shared" si="1"/>
        <v>63</v>
      </c>
      <c r="E33">
        <f t="shared" si="2"/>
        <v>0.63</v>
      </c>
    </row>
    <row r="34" spans="1:5" x14ac:dyDescent="0.35">
      <c r="A34" s="4">
        <f t="shared" si="3"/>
        <v>1984</v>
      </c>
      <c r="B34">
        <v>265</v>
      </c>
      <c r="C34">
        <f t="shared" si="0"/>
        <v>-265</v>
      </c>
      <c r="D34">
        <f t="shared" si="1"/>
        <v>62</v>
      </c>
      <c r="E34">
        <f t="shared" si="2"/>
        <v>0.62</v>
      </c>
    </row>
    <row r="35" spans="1:5" x14ac:dyDescent="0.35">
      <c r="A35" s="4">
        <f t="shared" si="3"/>
        <v>1983</v>
      </c>
      <c r="B35">
        <v>266</v>
      </c>
      <c r="C35">
        <f t="shared" si="0"/>
        <v>-266</v>
      </c>
      <c r="D35">
        <f t="shared" si="1"/>
        <v>61</v>
      </c>
      <c r="E35">
        <f t="shared" si="2"/>
        <v>0.61</v>
      </c>
    </row>
    <row r="36" spans="1:5" x14ac:dyDescent="0.35">
      <c r="A36" s="4">
        <f t="shared" si="3"/>
        <v>1982</v>
      </c>
      <c r="B36">
        <v>267</v>
      </c>
      <c r="C36">
        <f t="shared" si="0"/>
        <v>-267</v>
      </c>
      <c r="D36">
        <f t="shared" si="1"/>
        <v>60</v>
      </c>
      <c r="E36">
        <f t="shared" si="2"/>
        <v>0.6</v>
      </c>
    </row>
    <row r="37" spans="1:5" x14ac:dyDescent="0.35">
      <c r="A37" s="4">
        <f t="shared" si="3"/>
        <v>1981</v>
      </c>
      <c r="B37">
        <v>268</v>
      </c>
      <c r="C37">
        <f t="shared" si="0"/>
        <v>-268</v>
      </c>
      <c r="D37">
        <f t="shared" si="1"/>
        <v>59</v>
      </c>
      <c r="E37">
        <f t="shared" si="2"/>
        <v>0.59</v>
      </c>
    </row>
    <row r="38" spans="1:5" x14ac:dyDescent="0.35">
      <c r="A38" s="4">
        <f t="shared" si="3"/>
        <v>1980</v>
      </c>
      <c r="B38">
        <v>270</v>
      </c>
      <c r="C38">
        <f t="shared" si="0"/>
        <v>-270</v>
      </c>
      <c r="D38">
        <f t="shared" si="1"/>
        <v>57</v>
      </c>
      <c r="E38">
        <f t="shared" si="2"/>
        <v>0.56999999999999995</v>
      </c>
    </row>
    <row r="39" spans="1:5" x14ac:dyDescent="0.35">
      <c r="A39" s="4">
        <f t="shared" si="3"/>
        <v>1979</v>
      </c>
      <c r="B39">
        <v>271</v>
      </c>
      <c r="C39">
        <f t="shared" si="0"/>
        <v>-271</v>
      </c>
      <c r="D39">
        <f t="shared" si="1"/>
        <v>56</v>
      </c>
      <c r="E39">
        <f t="shared" si="2"/>
        <v>0.56000000000000005</v>
      </c>
    </row>
    <row r="40" spans="1:5" x14ac:dyDescent="0.35">
      <c r="A40" s="4">
        <f t="shared" si="3"/>
        <v>1978</v>
      </c>
      <c r="B40">
        <v>272</v>
      </c>
      <c r="C40">
        <f t="shared" si="0"/>
        <v>-272</v>
      </c>
      <c r="D40">
        <f t="shared" si="1"/>
        <v>55</v>
      </c>
      <c r="E40">
        <f t="shared" si="2"/>
        <v>0.55000000000000004</v>
      </c>
    </row>
    <row r="41" spans="1:5" x14ac:dyDescent="0.35">
      <c r="A41" s="4">
        <f t="shared" si="3"/>
        <v>1977</v>
      </c>
      <c r="B41">
        <v>273</v>
      </c>
      <c r="C41">
        <f t="shared" si="0"/>
        <v>-273</v>
      </c>
      <c r="D41">
        <f t="shared" si="1"/>
        <v>54</v>
      </c>
      <c r="E41">
        <f t="shared" si="2"/>
        <v>0.54</v>
      </c>
    </row>
    <row r="42" spans="1:5" x14ac:dyDescent="0.35">
      <c r="A42" s="4">
        <f t="shared" si="3"/>
        <v>1976</v>
      </c>
      <c r="B42">
        <v>274</v>
      </c>
      <c r="C42">
        <f t="shared" si="0"/>
        <v>-274</v>
      </c>
      <c r="D42">
        <f t="shared" si="1"/>
        <v>53</v>
      </c>
      <c r="E42">
        <f t="shared" si="2"/>
        <v>0.53</v>
      </c>
    </row>
    <row r="43" spans="1:5" x14ac:dyDescent="0.35">
      <c r="A43" s="4">
        <f t="shared" si="3"/>
        <v>1975</v>
      </c>
      <c r="B43">
        <v>275</v>
      </c>
      <c r="C43">
        <f t="shared" si="0"/>
        <v>-275</v>
      </c>
      <c r="D43">
        <f t="shared" si="1"/>
        <v>52</v>
      </c>
      <c r="E43">
        <f t="shared" si="2"/>
        <v>0.52</v>
      </c>
    </row>
    <row r="44" spans="1:5" x14ac:dyDescent="0.35">
      <c r="A44" s="4">
        <f t="shared" si="3"/>
        <v>1974</v>
      </c>
      <c r="B44">
        <v>276</v>
      </c>
      <c r="C44">
        <f t="shared" si="0"/>
        <v>-276</v>
      </c>
      <c r="D44">
        <f t="shared" si="1"/>
        <v>51</v>
      </c>
      <c r="E44">
        <f t="shared" si="2"/>
        <v>0.51</v>
      </c>
    </row>
    <row r="45" spans="1:5" x14ac:dyDescent="0.35">
      <c r="A45" s="4">
        <f t="shared" si="3"/>
        <v>1973</v>
      </c>
      <c r="B45">
        <v>277</v>
      </c>
      <c r="C45">
        <f t="shared" si="0"/>
        <v>-277</v>
      </c>
      <c r="D45">
        <f t="shared" si="1"/>
        <v>50</v>
      </c>
      <c r="E45">
        <f t="shared" si="2"/>
        <v>0.5</v>
      </c>
    </row>
    <row r="46" spans="1:5" x14ac:dyDescent="0.35">
      <c r="A46" s="4">
        <f t="shared" si="3"/>
        <v>1972</v>
      </c>
      <c r="B46">
        <v>278</v>
      </c>
      <c r="C46">
        <f t="shared" si="0"/>
        <v>-278</v>
      </c>
      <c r="D46">
        <f t="shared" si="1"/>
        <v>49</v>
      </c>
      <c r="E46">
        <f t="shared" si="2"/>
        <v>0.49</v>
      </c>
    </row>
    <row r="47" spans="1:5" x14ac:dyDescent="0.35">
      <c r="A47" s="4">
        <f t="shared" si="3"/>
        <v>1971</v>
      </c>
      <c r="B47">
        <v>279</v>
      </c>
      <c r="C47">
        <f t="shared" si="0"/>
        <v>-279</v>
      </c>
      <c r="D47">
        <f t="shared" si="1"/>
        <v>48</v>
      </c>
      <c r="E47">
        <f t="shared" si="2"/>
        <v>0.48</v>
      </c>
    </row>
    <row r="48" spans="1:5" x14ac:dyDescent="0.35">
      <c r="A48" s="4">
        <f t="shared" si="3"/>
        <v>1970</v>
      </c>
      <c r="B48">
        <v>280</v>
      </c>
      <c r="C48">
        <f t="shared" si="0"/>
        <v>-280</v>
      </c>
      <c r="D48">
        <f t="shared" si="1"/>
        <v>47</v>
      </c>
      <c r="E48">
        <f t="shared" si="2"/>
        <v>0.47</v>
      </c>
    </row>
    <row r="49" spans="1:6" x14ac:dyDescent="0.35">
      <c r="A49" s="4">
        <f t="shared" si="3"/>
        <v>1969</v>
      </c>
      <c r="B49">
        <v>280.5</v>
      </c>
      <c r="C49">
        <f t="shared" si="0"/>
        <v>-280.5</v>
      </c>
      <c r="D49">
        <f t="shared" si="1"/>
        <v>46.5</v>
      </c>
      <c r="E49">
        <f t="shared" si="2"/>
        <v>0.46500000000000002</v>
      </c>
    </row>
    <row r="50" spans="1:6" x14ac:dyDescent="0.35">
      <c r="A50" s="4">
        <f t="shared" si="3"/>
        <v>1968</v>
      </c>
      <c r="B50">
        <v>281</v>
      </c>
      <c r="C50">
        <f t="shared" si="0"/>
        <v>-281</v>
      </c>
      <c r="D50">
        <f t="shared" si="1"/>
        <v>46</v>
      </c>
      <c r="E50">
        <f t="shared" si="2"/>
        <v>0.46</v>
      </c>
    </row>
    <row r="51" spans="1:6" x14ac:dyDescent="0.35">
      <c r="A51" s="4">
        <f t="shared" si="3"/>
        <v>1967</v>
      </c>
      <c r="B51">
        <v>281.5</v>
      </c>
      <c r="C51">
        <f t="shared" si="0"/>
        <v>-281.5</v>
      </c>
      <c r="D51">
        <f t="shared" si="1"/>
        <v>45.5</v>
      </c>
      <c r="E51">
        <f t="shared" si="2"/>
        <v>0.45500000000000002</v>
      </c>
    </row>
    <row r="52" spans="1:6" x14ac:dyDescent="0.35">
      <c r="A52" s="4">
        <f t="shared" si="3"/>
        <v>1966</v>
      </c>
      <c r="B52">
        <v>282</v>
      </c>
      <c r="C52">
        <f t="shared" si="0"/>
        <v>-282</v>
      </c>
      <c r="D52">
        <f t="shared" si="1"/>
        <v>45</v>
      </c>
      <c r="E52">
        <f t="shared" si="2"/>
        <v>0.45</v>
      </c>
    </row>
    <row r="53" spans="1:6" x14ac:dyDescent="0.35">
      <c r="A53" s="4">
        <f t="shared" si="3"/>
        <v>1965</v>
      </c>
      <c r="B53">
        <v>283</v>
      </c>
      <c r="C53">
        <f t="shared" si="0"/>
        <v>-283</v>
      </c>
      <c r="D53">
        <f t="shared" si="1"/>
        <v>44</v>
      </c>
      <c r="E53">
        <f t="shared" si="2"/>
        <v>0.44</v>
      </c>
    </row>
    <row r="54" spans="1:6" x14ac:dyDescent="0.35">
      <c r="A54" s="4">
        <f t="shared" si="3"/>
        <v>1964</v>
      </c>
      <c r="B54">
        <v>284</v>
      </c>
      <c r="C54">
        <f t="shared" si="0"/>
        <v>-284</v>
      </c>
      <c r="D54">
        <f t="shared" si="1"/>
        <v>43</v>
      </c>
      <c r="E54">
        <f t="shared" si="2"/>
        <v>0.43</v>
      </c>
    </row>
    <row r="55" spans="1:6" x14ac:dyDescent="0.35">
      <c r="A55" s="4">
        <f t="shared" si="3"/>
        <v>1963</v>
      </c>
      <c r="B55">
        <v>285</v>
      </c>
      <c r="C55">
        <f t="shared" si="0"/>
        <v>-285</v>
      </c>
      <c r="D55">
        <f t="shared" si="1"/>
        <v>42</v>
      </c>
      <c r="E55">
        <f t="shared" si="2"/>
        <v>0.42</v>
      </c>
    </row>
    <row r="56" spans="1:6" x14ac:dyDescent="0.35">
      <c r="A56" s="4">
        <f t="shared" si="3"/>
        <v>1962</v>
      </c>
      <c r="B56">
        <v>288</v>
      </c>
      <c r="C56">
        <f t="shared" si="0"/>
        <v>-288</v>
      </c>
      <c r="D56">
        <f t="shared" si="1"/>
        <v>39</v>
      </c>
      <c r="E56">
        <f t="shared" si="2"/>
        <v>0.39</v>
      </c>
      <c r="F56" t="s">
        <v>3</v>
      </c>
    </row>
    <row r="57" spans="1:6" x14ac:dyDescent="0.35">
      <c r="A57" s="4">
        <f t="shared" si="3"/>
        <v>1961</v>
      </c>
      <c r="B57">
        <v>288</v>
      </c>
      <c r="C57">
        <f t="shared" si="0"/>
        <v>-288</v>
      </c>
      <c r="D57">
        <f t="shared" si="1"/>
        <v>39</v>
      </c>
      <c r="E57">
        <f t="shared" si="2"/>
        <v>0.39</v>
      </c>
      <c r="F57" t="s">
        <v>5</v>
      </c>
    </row>
    <row r="58" spans="1:6" x14ac:dyDescent="0.35">
      <c r="A58" s="4">
        <f t="shared" si="3"/>
        <v>1960</v>
      </c>
      <c r="B58">
        <v>290</v>
      </c>
      <c r="C58">
        <f t="shared" si="0"/>
        <v>-290</v>
      </c>
      <c r="D58">
        <f t="shared" si="1"/>
        <v>37</v>
      </c>
      <c r="E58">
        <f t="shared" si="2"/>
        <v>0.37</v>
      </c>
    </row>
    <row r="59" spans="1:6" x14ac:dyDescent="0.35">
      <c r="A59" s="4">
        <f t="shared" si="3"/>
        <v>1959</v>
      </c>
      <c r="B59">
        <v>291</v>
      </c>
      <c r="C59">
        <f t="shared" si="0"/>
        <v>-291</v>
      </c>
      <c r="D59">
        <f t="shared" si="1"/>
        <v>36</v>
      </c>
      <c r="E59">
        <f t="shared" si="2"/>
        <v>0.36</v>
      </c>
    </row>
    <row r="60" spans="1:6" x14ac:dyDescent="0.35">
      <c r="A60" s="4">
        <f t="shared" si="3"/>
        <v>1958</v>
      </c>
      <c r="B60">
        <v>291</v>
      </c>
      <c r="C60">
        <f t="shared" si="0"/>
        <v>-291</v>
      </c>
      <c r="D60">
        <f t="shared" si="1"/>
        <v>36</v>
      </c>
      <c r="E60">
        <f t="shared" si="2"/>
        <v>0.36</v>
      </c>
    </row>
    <row r="61" spans="1:6" x14ac:dyDescent="0.35">
      <c r="A61" s="4">
        <f t="shared" si="3"/>
        <v>1957</v>
      </c>
      <c r="B61">
        <v>291</v>
      </c>
      <c r="C61">
        <f t="shared" si="0"/>
        <v>-291</v>
      </c>
      <c r="D61">
        <f t="shared" si="1"/>
        <v>36</v>
      </c>
      <c r="E61">
        <f t="shared" si="2"/>
        <v>0.36</v>
      </c>
    </row>
    <row r="62" spans="1:6" x14ac:dyDescent="0.35">
      <c r="A62" s="4">
        <f t="shared" si="3"/>
        <v>1956</v>
      </c>
      <c r="B62">
        <v>291</v>
      </c>
      <c r="C62">
        <f t="shared" si="0"/>
        <v>-291</v>
      </c>
      <c r="D62">
        <f t="shared" si="1"/>
        <v>36</v>
      </c>
      <c r="E62">
        <f t="shared" si="2"/>
        <v>0.36</v>
      </c>
    </row>
    <row r="63" spans="1:6" x14ac:dyDescent="0.35">
      <c r="A63" s="4">
        <f t="shared" si="3"/>
        <v>1955</v>
      </c>
      <c r="B63">
        <v>293</v>
      </c>
      <c r="C63">
        <f t="shared" si="0"/>
        <v>-293</v>
      </c>
      <c r="D63">
        <f t="shared" si="1"/>
        <v>34</v>
      </c>
      <c r="E63">
        <f t="shared" si="2"/>
        <v>0.34</v>
      </c>
    </row>
    <row r="64" spans="1:6" x14ac:dyDescent="0.35">
      <c r="A64" s="4">
        <f t="shared" si="3"/>
        <v>1954</v>
      </c>
      <c r="B64">
        <v>295.5</v>
      </c>
      <c r="C64">
        <f t="shared" si="0"/>
        <v>-295.5</v>
      </c>
      <c r="D64">
        <f t="shared" si="1"/>
        <v>31.5</v>
      </c>
      <c r="E64">
        <f t="shared" si="2"/>
        <v>0.315</v>
      </c>
    </row>
    <row r="65" spans="1:5" x14ac:dyDescent="0.35">
      <c r="A65" s="4">
        <f t="shared" si="3"/>
        <v>1953</v>
      </c>
      <c r="B65">
        <v>297</v>
      </c>
      <c r="C65">
        <f t="shared" si="0"/>
        <v>-297</v>
      </c>
      <c r="D65">
        <f t="shared" si="1"/>
        <v>30</v>
      </c>
      <c r="E65">
        <f t="shared" si="2"/>
        <v>0.3</v>
      </c>
    </row>
    <row r="66" spans="1:5" x14ac:dyDescent="0.35">
      <c r="A66" s="4">
        <f t="shared" si="3"/>
        <v>1952</v>
      </c>
      <c r="B66">
        <v>298</v>
      </c>
      <c r="C66">
        <f t="shared" si="0"/>
        <v>-298</v>
      </c>
      <c r="D66">
        <f t="shared" si="1"/>
        <v>29</v>
      </c>
      <c r="E66">
        <f t="shared" si="2"/>
        <v>0.28999999999999998</v>
      </c>
    </row>
    <row r="67" spans="1:5" x14ac:dyDescent="0.35">
      <c r="A67" s="4">
        <f t="shared" si="3"/>
        <v>1951</v>
      </c>
      <c r="B67">
        <v>299.8</v>
      </c>
      <c r="C67">
        <f t="shared" si="0"/>
        <v>-299.8</v>
      </c>
      <c r="D67">
        <f t="shared" si="1"/>
        <v>27.199999999999989</v>
      </c>
      <c r="E67">
        <f t="shared" si="2"/>
        <v>0.27199999999999991</v>
      </c>
    </row>
    <row r="68" spans="1:5" x14ac:dyDescent="0.35">
      <c r="A68" s="4">
        <f t="shared" si="3"/>
        <v>1950</v>
      </c>
      <c r="B68">
        <v>301</v>
      </c>
      <c r="C68">
        <f t="shared" si="0"/>
        <v>-301</v>
      </c>
      <c r="D68">
        <f t="shared" si="1"/>
        <v>26</v>
      </c>
      <c r="E68">
        <f t="shared" si="2"/>
        <v>0.26</v>
      </c>
    </row>
    <row r="69" spans="1:5" x14ac:dyDescent="0.35">
      <c r="A69" s="4">
        <f t="shared" si="3"/>
        <v>1949</v>
      </c>
      <c r="B69">
        <v>302.5</v>
      </c>
      <c r="C69">
        <f t="shared" ref="C69:C118" si="4">-1*B69</f>
        <v>-302.5</v>
      </c>
      <c r="D69">
        <f t="shared" ref="D69:D118" si="5">C69+327</f>
        <v>24.5</v>
      </c>
      <c r="E69">
        <f t="shared" ref="E69:E118" si="6">D69/100</f>
        <v>0.245</v>
      </c>
    </row>
    <row r="70" spans="1:5" x14ac:dyDescent="0.35">
      <c r="A70" s="4">
        <f t="shared" si="3"/>
        <v>1948</v>
      </c>
      <c r="B70">
        <v>304</v>
      </c>
      <c r="C70">
        <f t="shared" si="4"/>
        <v>-304</v>
      </c>
      <c r="D70">
        <f t="shared" si="5"/>
        <v>23</v>
      </c>
      <c r="E70">
        <f t="shared" si="6"/>
        <v>0.23</v>
      </c>
    </row>
    <row r="71" spans="1:5" x14ac:dyDescent="0.35">
      <c r="A71" s="4">
        <f t="shared" si="3"/>
        <v>1947</v>
      </c>
      <c r="B71">
        <v>305.5</v>
      </c>
      <c r="C71">
        <f t="shared" si="4"/>
        <v>-305.5</v>
      </c>
      <c r="D71">
        <f t="shared" si="5"/>
        <v>21.5</v>
      </c>
      <c r="E71">
        <f t="shared" si="6"/>
        <v>0.215</v>
      </c>
    </row>
    <row r="72" spans="1:5" x14ac:dyDescent="0.35">
      <c r="A72" s="4">
        <f t="shared" si="3"/>
        <v>1946</v>
      </c>
      <c r="B72">
        <v>306.5</v>
      </c>
      <c r="C72">
        <f t="shared" si="4"/>
        <v>-306.5</v>
      </c>
      <c r="D72">
        <f t="shared" si="5"/>
        <v>20.5</v>
      </c>
      <c r="E72">
        <f t="shared" si="6"/>
        <v>0.20499999999999999</v>
      </c>
    </row>
    <row r="73" spans="1:5" x14ac:dyDescent="0.35">
      <c r="A73" s="4">
        <f t="shared" si="3"/>
        <v>1945</v>
      </c>
      <c r="B73">
        <v>308</v>
      </c>
      <c r="C73">
        <f t="shared" si="4"/>
        <v>-308</v>
      </c>
      <c r="D73">
        <f t="shared" si="5"/>
        <v>19</v>
      </c>
      <c r="E73">
        <f t="shared" si="6"/>
        <v>0.19</v>
      </c>
    </row>
    <row r="74" spans="1:5" x14ac:dyDescent="0.35">
      <c r="A74" s="4">
        <f t="shared" si="3"/>
        <v>1944</v>
      </c>
      <c r="B74">
        <v>309</v>
      </c>
      <c r="C74">
        <f t="shared" si="4"/>
        <v>-309</v>
      </c>
      <c r="D74">
        <f t="shared" si="5"/>
        <v>18</v>
      </c>
      <c r="E74">
        <f t="shared" si="6"/>
        <v>0.18</v>
      </c>
    </row>
    <row r="75" spans="1:5" x14ac:dyDescent="0.35">
      <c r="A75" s="4">
        <f t="shared" si="3"/>
        <v>1943</v>
      </c>
      <c r="B75">
        <v>310.2</v>
      </c>
      <c r="C75">
        <f t="shared" si="4"/>
        <v>-310.2</v>
      </c>
      <c r="D75">
        <f t="shared" si="5"/>
        <v>16.800000000000011</v>
      </c>
      <c r="E75">
        <f t="shared" si="6"/>
        <v>0.16800000000000012</v>
      </c>
    </row>
    <row r="76" spans="1:5" x14ac:dyDescent="0.35">
      <c r="A76" s="4">
        <f t="shared" si="3"/>
        <v>1942</v>
      </c>
      <c r="B76">
        <v>312</v>
      </c>
      <c r="C76">
        <f t="shared" si="4"/>
        <v>-312</v>
      </c>
      <c r="D76">
        <f t="shared" si="5"/>
        <v>15</v>
      </c>
      <c r="E76">
        <f t="shared" si="6"/>
        <v>0.15</v>
      </c>
    </row>
    <row r="77" spans="1:5" x14ac:dyDescent="0.35">
      <c r="A77" s="4">
        <f t="shared" ref="A77:A118" si="7">A76-1</f>
        <v>1941</v>
      </c>
      <c r="B77">
        <v>313.5</v>
      </c>
      <c r="C77">
        <f t="shared" si="4"/>
        <v>-313.5</v>
      </c>
      <c r="D77">
        <f t="shared" si="5"/>
        <v>13.5</v>
      </c>
      <c r="E77">
        <f t="shared" si="6"/>
        <v>0.13500000000000001</v>
      </c>
    </row>
    <row r="78" spans="1:5" x14ac:dyDescent="0.35">
      <c r="A78" s="4">
        <f t="shared" si="7"/>
        <v>1940</v>
      </c>
      <c r="B78">
        <v>315</v>
      </c>
      <c r="C78">
        <f t="shared" si="4"/>
        <v>-315</v>
      </c>
      <c r="D78">
        <f t="shared" si="5"/>
        <v>12</v>
      </c>
      <c r="E78">
        <f t="shared" si="6"/>
        <v>0.12</v>
      </c>
    </row>
    <row r="79" spans="1:5" x14ac:dyDescent="0.35">
      <c r="A79" s="4">
        <f t="shared" si="7"/>
        <v>1939</v>
      </c>
      <c r="B79">
        <f t="shared" ref="B79:B104" si="8">B78+1.15</f>
        <v>316.14999999999998</v>
      </c>
      <c r="C79">
        <f t="shared" si="4"/>
        <v>-316.14999999999998</v>
      </c>
      <c r="D79">
        <f t="shared" si="5"/>
        <v>10.850000000000023</v>
      </c>
      <c r="E79">
        <f t="shared" si="6"/>
        <v>0.10850000000000022</v>
      </c>
    </row>
    <row r="80" spans="1:5" x14ac:dyDescent="0.35">
      <c r="A80" s="4">
        <f t="shared" si="7"/>
        <v>1938</v>
      </c>
      <c r="B80">
        <f t="shared" si="8"/>
        <v>317.29999999999995</v>
      </c>
      <c r="C80">
        <f t="shared" si="4"/>
        <v>-317.29999999999995</v>
      </c>
      <c r="D80">
        <f t="shared" si="5"/>
        <v>9.7000000000000455</v>
      </c>
      <c r="E80">
        <f t="shared" si="6"/>
        <v>9.7000000000000461E-2</v>
      </c>
    </row>
    <row r="81" spans="1:5" x14ac:dyDescent="0.35">
      <c r="A81" s="4">
        <f t="shared" si="7"/>
        <v>1937</v>
      </c>
      <c r="B81">
        <f t="shared" si="8"/>
        <v>318.44999999999993</v>
      </c>
      <c r="C81">
        <f t="shared" si="4"/>
        <v>-318.44999999999993</v>
      </c>
      <c r="D81">
        <f t="shared" si="5"/>
        <v>8.5500000000000682</v>
      </c>
      <c r="E81">
        <f t="shared" si="6"/>
        <v>8.5500000000000687E-2</v>
      </c>
    </row>
    <row r="82" spans="1:5" x14ac:dyDescent="0.35">
      <c r="A82" s="4">
        <f t="shared" si="7"/>
        <v>1936</v>
      </c>
      <c r="B82">
        <f t="shared" si="8"/>
        <v>319.59999999999991</v>
      </c>
      <c r="C82">
        <f t="shared" si="4"/>
        <v>-319.59999999999991</v>
      </c>
      <c r="D82">
        <f t="shared" si="5"/>
        <v>7.4000000000000909</v>
      </c>
      <c r="E82">
        <f t="shared" si="6"/>
        <v>7.4000000000000912E-2</v>
      </c>
    </row>
    <row r="83" spans="1:5" x14ac:dyDescent="0.35">
      <c r="A83" s="4">
        <f t="shared" si="7"/>
        <v>1935</v>
      </c>
      <c r="B83">
        <f t="shared" si="8"/>
        <v>320.74999999999989</v>
      </c>
      <c r="C83">
        <f t="shared" si="4"/>
        <v>-320.74999999999989</v>
      </c>
      <c r="D83">
        <f t="shared" si="5"/>
        <v>6.2500000000001137</v>
      </c>
      <c r="E83">
        <f t="shared" si="6"/>
        <v>6.2500000000001138E-2</v>
      </c>
    </row>
    <row r="84" spans="1:5" x14ac:dyDescent="0.35">
      <c r="A84" s="4">
        <f t="shared" si="7"/>
        <v>1934</v>
      </c>
      <c r="B84">
        <f t="shared" si="8"/>
        <v>321.89999999999986</v>
      </c>
      <c r="C84">
        <f t="shared" si="4"/>
        <v>-321.89999999999986</v>
      </c>
      <c r="D84">
        <f t="shared" si="5"/>
        <v>5.1000000000001364</v>
      </c>
      <c r="E84">
        <f t="shared" si="6"/>
        <v>5.1000000000001364E-2</v>
      </c>
    </row>
    <row r="85" spans="1:5" x14ac:dyDescent="0.35">
      <c r="A85" s="4">
        <f t="shared" si="7"/>
        <v>1933</v>
      </c>
      <c r="B85">
        <f t="shared" si="8"/>
        <v>323.04999999999984</v>
      </c>
      <c r="C85">
        <f t="shared" si="4"/>
        <v>-323.04999999999984</v>
      </c>
      <c r="D85">
        <f t="shared" si="5"/>
        <v>3.9500000000001592</v>
      </c>
      <c r="E85">
        <f t="shared" si="6"/>
        <v>3.9500000000001589E-2</v>
      </c>
    </row>
    <row r="86" spans="1:5" x14ac:dyDescent="0.35">
      <c r="A86" s="4">
        <f t="shared" si="7"/>
        <v>1932</v>
      </c>
      <c r="B86">
        <f t="shared" si="8"/>
        <v>324.19999999999982</v>
      </c>
      <c r="C86">
        <f t="shared" si="4"/>
        <v>-324.19999999999982</v>
      </c>
      <c r="D86">
        <f t="shared" si="5"/>
        <v>2.8000000000001819</v>
      </c>
      <c r="E86">
        <f t="shared" si="6"/>
        <v>2.8000000000001819E-2</v>
      </c>
    </row>
    <row r="87" spans="1:5" x14ac:dyDescent="0.35">
      <c r="A87" s="4">
        <f t="shared" si="7"/>
        <v>1931</v>
      </c>
      <c r="B87">
        <f t="shared" si="8"/>
        <v>325.3499999999998</v>
      </c>
      <c r="C87">
        <f t="shared" si="4"/>
        <v>-325.3499999999998</v>
      </c>
      <c r="D87">
        <f t="shared" si="5"/>
        <v>1.6500000000002046</v>
      </c>
      <c r="E87">
        <f t="shared" si="6"/>
        <v>1.6500000000002048E-2</v>
      </c>
    </row>
    <row r="88" spans="1:5" x14ac:dyDescent="0.35">
      <c r="A88" s="4">
        <f t="shared" si="7"/>
        <v>1930</v>
      </c>
      <c r="B88">
        <v>326</v>
      </c>
      <c r="C88">
        <f t="shared" si="4"/>
        <v>-326</v>
      </c>
      <c r="D88">
        <f t="shared" si="5"/>
        <v>1</v>
      </c>
      <c r="E88">
        <f t="shared" si="6"/>
        <v>0.01</v>
      </c>
    </row>
    <row r="89" spans="1:5" x14ac:dyDescent="0.35">
      <c r="A89" s="4">
        <f t="shared" si="7"/>
        <v>1929</v>
      </c>
      <c r="B89">
        <f t="shared" si="8"/>
        <v>327.14999999999998</v>
      </c>
      <c r="C89">
        <f t="shared" si="4"/>
        <v>-327.14999999999998</v>
      </c>
      <c r="D89">
        <f t="shared" si="5"/>
        <v>-0.14999999999997726</v>
      </c>
      <c r="E89">
        <f t="shared" si="6"/>
        <v>-1.4999999999997726E-3</v>
      </c>
    </row>
    <row r="90" spans="1:5" x14ac:dyDescent="0.35">
      <c r="A90" s="4">
        <f t="shared" si="7"/>
        <v>1928</v>
      </c>
      <c r="B90">
        <f t="shared" si="8"/>
        <v>328.29999999999995</v>
      </c>
      <c r="C90">
        <f t="shared" si="4"/>
        <v>-328.29999999999995</v>
      </c>
      <c r="D90">
        <f t="shared" si="5"/>
        <v>-1.2999999999999545</v>
      </c>
      <c r="E90">
        <f t="shared" si="6"/>
        <v>-1.2999999999999545E-2</v>
      </c>
    </row>
    <row r="91" spans="1:5" x14ac:dyDescent="0.35">
      <c r="A91" s="4">
        <f t="shared" si="7"/>
        <v>1927</v>
      </c>
      <c r="B91">
        <f t="shared" si="8"/>
        <v>329.44999999999993</v>
      </c>
      <c r="C91">
        <f t="shared" si="4"/>
        <v>-329.44999999999993</v>
      </c>
      <c r="D91">
        <f t="shared" si="5"/>
        <v>-2.4499999999999318</v>
      </c>
      <c r="E91">
        <f t="shared" si="6"/>
        <v>-2.4499999999999317E-2</v>
      </c>
    </row>
    <row r="92" spans="1:5" x14ac:dyDescent="0.35">
      <c r="A92" s="4">
        <f t="shared" si="7"/>
        <v>1926</v>
      </c>
      <c r="B92">
        <f t="shared" si="8"/>
        <v>330.59999999999991</v>
      </c>
      <c r="C92">
        <f t="shared" si="4"/>
        <v>-330.59999999999991</v>
      </c>
      <c r="D92">
        <f t="shared" si="5"/>
        <v>-3.5999999999999091</v>
      </c>
      <c r="E92">
        <f t="shared" si="6"/>
        <v>-3.5999999999999088E-2</v>
      </c>
    </row>
    <row r="93" spans="1:5" x14ac:dyDescent="0.35">
      <c r="A93" s="4">
        <f t="shared" si="7"/>
        <v>1925</v>
      </c>
      <c r="B93">
        <v>331</v>
      </c>
      <c r="C93">
        <f t="shared" si="4"/>
        <v>-331</v>
      </c>
      <c r="D93">
        <f t="shared" si="5"/>
        <v>-4</v>
      </c>
      <c r="E93">
        <f t="shared" si="6"/>
        <v>-0.04</v>
      </c>
    </row>
    <row r="94" spans="1:5" x14ac:dyDescent="0.35">
      <c r="A94" s="4">
        <f t="shared" si="7"/>
        <v>1924</v>
      </c>
      <c r="B94">
        <f t="shared" si="8"/>
        <v>332.15</v>
      </c>
      <c r="C94">
        <f t="shared" si="4"/>
        <v>-332.15</v>
      </c>
      <c r="D94">
        <f t="shared" si="5"/>
        <v>-5.1499999999999773</v>
      </c>
      <c r="E94">
        <f t="shared" si="6"/>
        <v>-5.1499999999999775E-2</v>
      </c>
    </row>
    <row r="95" spans="1:5" x14ac:dyDescent="0.35">
      <c r="A95" s="4">
        <f t="shared" si="7"/>
        <v>1923</v>
      </c>
      <c r="B95">
        <f t="shared" si="8"/>
        <v>333.29999999999995</v>
      </c>
      <c r="C95">
        <f t="shared" si="4"/>
        <v>-333.29999999999995</v>
      </c>
      <c r="D95">
        <f t="shared" si="5"/>
        <v>-6.2999999999999545</v>
      </c>
      <c r="E95">
        <f t="shared" si="6"/>
        <v>-6.2999999999999542E-2</v>
      </c>
    </row>
    <row r="96" spans="1:5" x14ac:dyDescent="0.35">
      <c r="A96" s="4">
        <f t="shared" si="7"/>
        <v>1922</v>
      </c>
      <c r="B96">
        <v>336</v>
      </c>
      <c r="C96">
        <f t="shared" si="4"/>
        <v>-336</v>
      </c>
      <c r="D96">
        <f t="shared" si="5"/>
        <v>-9</v>
      </c>
      <c r="E96">
        <f t="shared" si="6"/>
        <v>-0.09</v>
      </c>
    </row>
    <row r="97" spans="1:5" x14ac:dyDescent="0.35">
      <c r="A97" s="4">
        <f t="shared" si="7"/>
        <v>1921</v>
      </c>
      <c r="B97">
        <f t="shared" si="8"/>
        <v>337.15</v>
      </c>
      <c r="C97">
        <f t="shared" si="4"/>
        <v>-337.15</v>
      </c>
      <c r="D97">
        <f t="shared" si="5"/>
        <v>-10.149999999999977</v>
      </c>
      <c r="E97">
        <f t="shared" si="6"/>
        <v>-0.10149999999999977</v>
      </c>
    </row>
    <row r="98" spans="1:5" x14ac:dyDescent="0.35">
      <c r="A98" s="4">
        <f t="shared" si="7"/>
        <v>1920</v>
      </c>
      <c r="B98">
        <f t="shared" si="8"/>
        <v>338.29999999999995</v>
      </c>
      <c r="C98">
        <f t="shared" si="4"/>
        <v>-338.29999999999995</v>
      </c>
      <c r="D98">
        <f t="shared" si="5"/>
        <v>-11.299999999999955</v>
      </c>
      <c r="E98">
        <f t="shared" si="6"/>
        <v>-0.11299999999999955</v>
      </c>
    </row>
    <row r="99" spans="1:5" x14ac:dyDescent="0.35">
      <c r="A99" s="4">
        <f t="shared" si="7"/>
        <v>1919</v>
      </c>
      <c r="B99">
        <f t="shared" si="8"/>
        <v>339.44999999999993</v>
      </c>
      <c r="C99">
        <f t="shared" si="4"/>
        <v>-339.44999999999993</v>
      </c>
      <c r="D99">
        <f t="shared" si="5"/>
        <v>-12.449999999999932</v>
      </c>
      <c r="E99">
        <f t="shared" si="6"/>
        <v>-0.12449999999999932</v>
      </c>
    </row>
    <row r="100" spans="1:5" x14ac:dyDescent="0.35">
      <c r="A100" s="4">
        <f t="shared" si="7"/>
        <v>1918</v>
      </c>
      <c r="B100">
        <f t="shared" si="8"/>
        <v>340.59999999999991</v>
      </c>
      <c r="C100">
        <f t="shared" si="4"/>
        <v>-340.59999999999991</v>
      </c>
      <c r="D100">
        <f t="shared" si="5"/>
        <v>-13.599999999999909</v>
      </c>
      <c r="E100">
        <f t="shared" si="6"/>
        <v>-0.13599999999999909</v>
      </c>
    </row>
    <row r="101" spans="1:5" x14ac:dyDescent="0.35">
      <c r="A101" s="4">
        <f t="shared" si="7"/>
        <v>1917</v>
      </c>
      <c r="B101">
        <f t="shared" si="8"/>
        <v>341.74999999999989</v>
      </c>
      <c r="C101">
        <f t="shared" si="4"/>
        <v>-341.74999999999989</v>
      </c>
      <c r="D101">
        <f t="shared" si="5"/>
        <v>-14.749999999999886</v>
      </c>
      <c r="E101">
        <f t="shared" si="6"/>
        <v>-0.14749999999999885</v>
      </c>
    </row>
    <row r="102" spans="1:5" x14ac:dyDescent="0.35">
      <c r="A102" s="4">
        <f t="shared" si="7"/>
        <v>1916</v>
      </c>
      <c r="B102">
        <f t="shared" si="8"/>
        <v>342.89999999999986</v>
      </c>
      <c r="C102">
        <f t="shared" si="4"/>
        <v>-342.89999999999986</v>
      </c>
      <c r="D102">
        <f t="shared" si="5"/>
        <v>-15.899999999999864</v>
      </c>
      <c r="E102">
        <f t="shared" si="6"/>
        <v>-0.15899999999999864</v>
      </c>
    </row>
    <row r="103" spans="1:5" x14ac:dyDescent="0.35">
      <c r="A103" s="4">
        <f t="shared" si="7"/>
        <v>1915</v>
      </c>
      <c r="B103">
        <v>341.2</v>
      </c>
      <c r="C103">
        <f t="shared" si="4"/>
        <v>-341.2</v>
      </c>
      <c r="D103">
        <f t="shared" si="5"/>
        <v>-14.199999999999989</v>
      </c>
      <c r="E103">
        <f t="shared" si="6"/>
        <v>-0.14199999999999988</v>
      </c>
    </row>
    <row r="104" spans="1:5" x14ac:dyDescent="0.35">
      <c r="A104" s="4">
        <f t="shared" si="7"/>
        <v>1914</v>
      </c>
      <c r="B104">
        <f t="shared" si="8"/>
        <v>342.34999999999997</v>
      </c>
      <c r="C104">
        <f t="shared" si="4"/>
        <v>-342.34999999999997</v>
      </c>
      <c r="D104">
        <f t="shared" si="5"/>
        <v>-15.349999999999966</v>
      </c>
      <c r="E104">
        <f t="shared" si="6"/>
        <v>-0.15349999999999966</v>
      </c>
    </row>
    <row r="105" spans="1:5" x14ac:dyDescent="0.35">
      <c r="A105" s="4">
        <f t="shared" si="7"/>
        <v>1913</v>
      </c>
      <c r="B105">
        <v>343</v>
      </c>
      <c r="C105">
        <f t="shared" si="4"/>
        <v>-343</v>
      </c>
      <c r="D105">
        <f t="shared" si="5"/>
        <v>-16</v>
      </c>
      <c r="E105">
        <f t="shared" si="6"/>
        <v>-0.16</v>
      </c>
    </row>
    <row r="106" spans="1:5" x14ac:dyDescent="0.35">
      <c r="A106" s="4">
        <f t="shared" si="7"/>
        <v>1912</v>
      </c>
      <c r="B106">
        <v>343</v>
      </c>
      <c r="C106">
        <f t="shared" si="4"/>
        <v>-343</v>
      </c>
      <c r="D106">
        <f t="shared" si="5"/>
        <v>-16</v>
      </c>
      <c r="E106">
        <f t="shared" si="6"/>
        <v>-0.16</v>
      </c>
    </row>
    <row r="107" spans="1:5" x14ac:dyDescent="0.35">
      <c r="A107" s="4">
        <f t="shared" si="7"/>
        <v>1911</v>
      </c>
      <c r="B107">
        <v>343</v>
      </c>
      <c r="C107">
        <f t="shared" si="4"/>
        <v>-343</v>
      </c>
      <c r="D107">
        <f t="shared" si="5"/>
        <v>-16</v>
      </c>
      <c r="E107">
        <f t="shared" si="6"/>
        <v>-0.16</v>
      </c>
    </row>
    <row r="108" spans="1:5" x14ac:dyDescent="0.35">
      <c r="A108" s="4">
        <f t="shared" si="7"/>
        <v>1910</v>
      </c>
      <c r="B108">
        <v>343</v>
      </c>
      <c r="C108">
        <f t="shared" si="4"/>
        <v>-343</v>
      </c>
      <c r="D108">
        <f t="shared" si="5"/>
        <v>-16</v>
      </c>
      <c r="E108">
        <f t="shared" si="6"/>
        <v>-0.16</v>
      </c>
    </row>
    <row r="109" spans="1:5" x14ac:dyDescent="0.35">
      <c r="A109" s="4">
        <f t="shared" si="7"/>
        <v>1909</v>
      </c>
      <c r="B109">
        <v>343</v>
      </c>
      <c r="C109">
        <f t="shared" si="4"/>
        <v>-343</v>
      </c>
      <c r="D109">
        <f t="shared" si="5"/>
        <v>-16</v>
      </c>
      <c r="E109">
        <f t="shared" si="6"/>
        <v>-0.16</v>
      </c>
    </row>
    <row r="110" spans="1:5" x14ac:dyDescent="0.35">
      <c r="A110" s="4">
        <f t="shared" si="7"/>
        <v>1908</v>
      </c>
      <c r="B110">
        <v>343</v>
      </c>
      <c r="C110">
        <f t="shared" si="4"/>
        <v>-343</v>
      </c>
      <c r="D110">
        <f t="shared" si="5"/>
        <v>-16</v>
      </c>
      <c r="E110">
        <f t="shared" si="6"/>
        <v>-0.16</v>
      </c>
    </row>
    <row r="111" spans="1:5" x14ac:dyDescent="0.35">
      <c r="A111" s="4">
        <f t="shared" si="7"/>
        <v>1907</v>
      </c>
      <c r="B111">
        <v>343</v>
      </c>
      <c r="C111">
        <f t="shared" si="4"/>
        <v>-343</v>
      </c>
      <c r="D111">
        <f t="shared" si="5"/>
        <v>-16</v>
      </c>
      <c r="E111">
        <f t="shared" si="6"/>
        <v>-0.16</v>
      </c>
    </row>
    <row r="112" spans="1:5" x14ac:dyDescent="0.35">
      <c r="A112" s="4">
        <f t="shared" si="7"/>
        <v>1906</v>
      </c>
      <c r="B112">
        <v>343</v>
      </c>
      <c r="C112">
        <f t="shared" si="4"/>
        <v>-343</v>
      </c>
      <c r="D112">
        <f t="shared" si="5"/>
        <v>-16</v>
      </c>
      <c r="E112">
        <f t="shared" si="6"/>
        <v>-0.16</v>
      </c>
    </row>
    <row r="113" spans="1:5" x14ac:dyDescent="0.35">
      <c r="A113" s="4">
        <f t="shared" si="7"/>
        <v>1905</v>
      </c>
      <c r="B113">
        <v>343</v>
      </c>
      <c r="C113">
        <f t="shared" si="4"/>
        <v>-343</v>
      </c>
      <c r="D113">
        <f t="shared" si="5"/>
        <v>-16</v>
      </c>
      <c r="E113">
        <f t="shared" si="6"/>
        <v>-0.16</v>
      </c>
    </row>
    <row r="114" spans="1:5" x14ac:dyDescent="0.35">
      <c r="A114" s="4">
        <f t="shared" si="7"/>
        <v>1904</v>
      </c>
      <c r="B114">
        <v>343</v>
      </c>
      <c r="C114">
        <f t="shared" si="4"/>
        <v>-343</v>
      </c>
      <c r="D114">
        <f t="shared" si="5"/>
        <v>-16</v>
      </c>
      <c r="E114">
        <f t="shared" si="6"/>
        <v>-0.16</v>
      </c>
    </row>
    <row r="115" spans="1:5" x14ac:dyDescent="0.35">
      <c r="A115" s="4">
        <f t="shared" si="7"/>
        <v>1903</v>
      </c>
      <c r="B115">
        <v>343</v>
      </c>
      <c r="C115">
        <f t="shared" si="4"/>
        <v>-343</v>
      </c>
      <c r="D115">
        <f t="shared" si="5"/>
        <v>-16</v>
      </c>
      <c r="E115">
        <f t="shared" si="6"/>
        <v>-0.16</v>
      </c>
    </row>
    <row r="116" spans="1:5" x14ac:dyDescent="0.35">
      <c r="A116" s="4">
        <f t="shared" si="7"/>
        <v>1902</v>
      </c>
      <c r="B116">
        <v>343</v>
      </c>
      <c r="C116">
        <f t="shared" si="4"/>
        <v>-343</v>
      </c>
      <c r="D116">
        <f t="shared" si="5"/>
        <v>-16</v>
      </c>
      <c r="E116">
        <f t="shared" si="6"/>
        <v>-0.16</v>
      </c>
    </row>
    <row r="117" spans="1:5" x14ac:dyDescent="0.35">
      <c r="A117" s="4">
        <f t="shared" si="7"/>
        <v>1901</v>
      </c>
      <c r="B117">
        <v>343</v>
      </c>
      <c r="C117">
        <f t="shared" si="4"/>
        <v>-343</v>
      </c>
      <c r="D117">
        <f t="shared" si="5"/>
        <v>-16</v>
      </c>
      <c r="E117">
        <f t="shared" si="6"/>
        <v>-0.16</v>
      </c>
    </row>
    <row r="118" spans="1:5" x14ac:dyDescent="0.35">
      <c r="A118" s="4">
        <f t="shared" si="7"/>
        <v>1900</v>
      </c>
      <c r="B118">
        <v>343</v>
      </c>
      <c r="C118">
        <f t="shared" si="4"/>
        <v>-343</v>
      </c>
      <c r="D118">
        <f t="shared" si="5"/>
        <v>-16</v>
      </c>
      <c r="E118">
        <f t="shared" si="6"/>
        <v>-0.16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4"/>
  <sheetViews>
    <sheetView workbookViewId="0">
      <selection activeCell="I11" sqref="I11"/>
    </sheetView>
  </sheetViews>
  <sheetFormatPr defaultRowHeight="14.5" x14ac:dyDescent="0.35"/>
  <sheetData>
    <row r="1" spans="1:9" x14ac:dyDescent="0.35">
      <c r="A1" t="s">
        <v>9</v>
      </c>
      <c r="B1" t="s">
        <v>10</v>
      </c>
      <c r="C1" t="s">
        <v>22</v>
      </c>
      <c r="E1" t="s">
        <v>11</v>
      </c>
      <c r="I1" t="s">
        <v>12</v>
      </c>
    </row>
    <row r="2" spans="1:9" x14ac:dyDescent="0.35">
      <c r="A2" t="s">
        <v>13</v>
      </c>
      <c r="B2" t="s">
        <v>14</v>
      </c>
      <c r="E2" t="s">
        <v>15</v>
      </c>
      <c r="I2" s="1">
        <v>41122</v>
      </c>
    </row>
    <row r="3" spans="1:9" x14ac:dyDescent="0.35">
      <c r="A3">
        <v>2012.7</v>
      </c>
      <c r="B3">
        <v>328.5</v>
      </c>
      <c r="C3">
        <f>-1*B3</f>
        <v>-328.5</v>
      </c>
      <c r="D3">
        <f>-1*C3</f>
        <v>328.5</v>
      </c>
      <c r="E3">
        <f>D3/100</f>
        <v>3.2850000000000001</v>
      </c>
      <c r="F3" t="s">
        <v>16</v>
      </c>
      <c r="I3">
        <f>E3-3.285</f>
        <v>0</v>
      </c>
    </row>
    <row r="4" spans="1:9" x14ac:dyDescent="0.35">
      <c r="A4">
        <v>2012</v>
      </c>
      <c r="B4">
        <v>327.7</v>
      </c>
      <c r="C4">
        <f t="shared" ref="C4:C52" si="0">-1*B4</f>
        <v>-327.7</v>
      </c>
      <c r="D4">
        <f t="shared" ref="D4:D52" si="1">-1*C4</f>
        <v>327.7</v>
      </c>
      <c r="E4">
        <f t="shared" ref="E4:E52" si="2">D4/100</f>
        <v>3.2769999999999997</v>
      </c>
      <c r="I4">
        <f t="shared" ref="I4:I52" si="3">E4-3.285</f>
        <v>-8.0000000000004512E-3</v>
      </c>
    </row>
    <row r="5" spans="1:9" x14ac:dyDescent="0.35">
      <c r="A5">
        <v>2011</v>
      </c>
      <c r="B5">
        <v>326.60000000000002</v>
      </c>
      <c r="C5">
        <f t="shared" si="0"/>
        <v>-326.60000000000002</v>
      </c>
      <c r="D5">
        <f t="shared" si="1"/>
        <v>326.60000000000002</v>
      </c>
      <c r="E5">
        <f t="shared" si="2"/>
        <v>3.266</v>
      </c>
      <c r="I5">
        <f t="shared" si="3"/>
        <v>-1.9000000000000128E-2</v>
      </c>
    </row>
    <row r="6" spans="1:9" x14ac:dyDescent="0.35">
      <c r="A6">
        <v>2010</v>
      </c>
      <c r="B6">
        <v>326</v>
      </c>
      <c r="C6">
        <f t="shared" si="0"/>
        <v>-326</v>
      </c>
      <c r="D6">
        <f t="shared" si="1"/>
        <v>326</v>
      </c>
      <c r="E6">
        <f t="shared" si="2"/>
        <v>3.26</v>
      </c>
      <c r="I6">
        <f t="shared" si="3"/>
        <v>-2.5000000000000355E-2</v>
      </c>
    </row>
    <row r="7" spans="1:9" x14ac:dyDescent="0.35">
      <c r="A7">
        <f t="shared" ref="A7:A35" si="4">A6-1</f>
        <v>2009</v>
      </c>
      <c r="B7">
        <v>331.8</v>
      </c>
      <c r="C7">
        <f t="shared" si="0"/>
        <v>-331.8</v>
      </c>
      <c r="D7">
        <f t="shared" si="1"/>
        <v>331.8</v>
      </c>
      <c r="E7">
        <f t="shared" si="2"/>
        <v>3.3180000000000001</v>
      </c>
      <c r="I7">
        <f t="shared" si="3"/>
        <v>3.2999999999999918E-2</v>
      </c>
    </row>
    <row r="8" spans="1:9" x14ac:dyDescent="0.35">
      <c r="A8">
        <f t="shared" si="4"/>
        <v>2008</v>
      </c>
      <c r="B8">
        <v>331.5</v>
      </c>
      <c r="C8">
        <f t="shared" si="0"/>
        <v>-331.5</v>
      </c>
      <c r="D8">
        <f t="shared" si="1"/>
        <v>331.5</v>
      </c>
      <c r="E8">
        <f t="shared" si="2"/>
        <v>3.3149999999999999</v>
      </c>
      <c r="I8">
        <f t="shared" si="3"/>
        <v>2.9999999999999805E-2</v>
      </c>
    </row>
    <row r="9" spans="1:9" x14ac:dyDescent="0.35">
      <c r="A9">
        <f t="shared" si="4"/>
        <v>2007</v>
      </c>
      <c r="B9">
        <v>331</v>
      </c>
      <c r="C9">
        <f t="shared" si="0"/>
        <v>-331</v>
      </c>
      <c r="D9">
        <f t="shared" si="1"/>
        <v>331</v>
      </c>
      <c r="E9">
        <f t="shared" si="2"/>
        <v>3.31</v>
      </c>
      <c r="I9">
        <f t="shared" si="3"/>
        <v>2.4999999999999911E-2</v>
      </c>
    </row>
    <row r="10" spans="1:9" x14ac:dyDescent="0.35">
      <c r="A10">
        <f t="shared" si="4"/>
        <v>2006</v>
      </c>
      <c r="B10">
        <v>364.4</v>
      </c>
      <c r="C10">
        <f t="shared" si="0"/>
        <v>-364.4</v>
      </c>
      <c r="D10">
        <f t="shared" si="1"/>
        <v>364.4</v>
      </c>
      <c r="E10">
        <f t="shared" si="2"/>
        <v>3.6439999999999997</v>
      </c>
      <c r="I10">
        <f t="shared" si="3"/>
        <v>0.35899999999999954</v>
      </c>
    </row>
    <row r="11" spans="1:9" x14ac:dyDescent="0.35">
      <c r="A11">
        <f t="shared" si="4"/>
        <v>2005</v>
      </c>
      <c r="B11">
        <v>363.4</v>
      </c>
      <c r="C11">
        <f t="shared" si="0"/>
        <v>-363.4</v>
      </c>
      <c r="D11">
        <f t="shared" si="1"/>
        <v>363.4</v>
      </c>
      <c r="E11">
        <f t="shared" si="2"/>
        <v>3.6339999999999999</v>
      </c>
      <c r="I11">
        <f t="shared" si="3"/>
        <v>0.34899999999999975</v>
      </c>
    </row>
    <row r="12" spans="1:9" x14ac:dyDescent="0.35">
      <c r="A12">
        <f t="shared" si="4"/>
        <v>2004</v>
      </c>
      <c r="B12">
        <v>362.2</v>
      </c>
      <c r="C12">
        <f t="shared" si="0"/>
        <v>-362.2</v>
      </c>
      <c r="D12">
        <f t="shared" si="1"/>
        <v>362.2</v>
      </c>
      <c r="E12">
        <f t="shared" si="2"/>
        <v>3.6219999999999999</v>
      </c>
      <c r="I12">
        <f t="shared" si="3"/>
        <v>0.33699999999999974</v>
      </c>
    </row>
    <row r="13" spans="1:9" x14ac:dyDescent="0.35">
      <c r="A13">
        <f t="shared" si="4"/>
        <v>2003</v>
      </c>
      <c r="B13">
        <v>361.1</v>
      </c>
      <c r="C13">
        <f t="shared" si="0"/>
        <v>-361.1</v>
      </c>
      <c r="D13">
        <f t="shared" si="1"/>
        <v>361.1</v>
      </c>
      <c r="E13">
        <f t="shared" si="2"/>
        <v>3.6110000000000002</v>
      </c>
      <c r="I13">
        <f t="shared" si="3"/>
        <v>0.32600000000000007</v>
      </c>
    </row>
    <row r="14" spans="1:9" x14ac:dyDescent="0.35">
      <c r="A14">
        <f t="shared" si="4"/>
        <v>2002</v>
      </c>
      <c r="B14">
        <v>359.6</v>
      </c>
      <c r="C14">
        <f t="shared" si="0"/>
        <v>-359.6</v>
      </c>
      <c r="D14">
        <f t="shared" si="1"/>
        <v>359.6</v>
      </c>
      <c r="E14">
        <f t="shared" si="2"/>
        <v>3.5960000000000001</v>
      </c>
      <c r="I14">
        <f t="shared" si="3"/>
        <v>0.31099999999999994</v>
      </c>
    </row>
    <row r="15" spans="1:9" x14ac:dyDescent="0.35">
      <c r="A15">
        <f t="shared" si="4"/>
        <v>2001</v>
      </c>
      <c r="B15">
        <v>358.2</v>
      </c>
      <c r="C15">
        <f t="shared" si="0"/>
        <v>-358.2</v>
      </c>
      <c r="D15">
        <f t="shared" si="1"/>
        <v>358.2</v>
      </c>
      <c r="E15">
        <f t="shared" si="2"/>
        <v>3.5819999999999999</v>
      </c>
      <c r="I15">
        <f t="shared" si="3"/>
        <v>0.29699999999999971</v>
      </c>
    </row>
    <row r="16" spans="1:9" x14ac:dyDescent="0.35">
      <c r="A16">
        <f t="shared" si="4"/>
        <v>2000</v>
      </c>
      <c r="B16">
        <v>356.8</v>
      </c>
      <c r="C16">
        <f t="shared" si="0"/>
        <v>-356.8</v>
      </c>
      <c r="D16">
        <f t="shared" si="1"/>
        <v>356.8</v>
      </c>
      <c r="E16">
        <f t="shared" si="2"/>
        <v>3.5680000000000001</v>
      </c>
      <c r="I16">
        <f t="shared" si="3"/>
        <v>0.28299999999999992</v>
      </c>
    </row>
    <row r="17" spans="1:9" x14ac:dyDescent="0.35">
      <c r="A17">
        <f t="shared" si="4"/>
        <v>1999</v>
      </c>
      <c r="B17">
        <v>355</v>
      </c>
      <c r="C17">
        <f t="shared" si="0"/>
        <v>-355</v>
      </c>
      <c r="D17">
        <f t="shared" si="1"/>
        <v>355</v>
      </c>
      <c r="E17">
        <f t="shared" si="2"/>
        <v>3.55</v>
      </c>
      <c r="I17">
        <f t="shared" si="3"/>
        <v>0.26499999999999968</v>
      </c>
    </row>
    <row r="18" spans="1:9" x14ac:dyDescent="0.35">
      <c r="A18">
        <f t="shared" si="4"/>
        <v>1998</v>
      </c>
      <c r="B18">
        <v>353.8</v>
      </c>
      <c r="C18">
        <f t="shared" si="0"/>
        <v>-353.8</v>
      </c>
      <c r="D18">
        <f t="shared" si="1"/>
        <v>353.8</v>
      </c>
      <c r="E18">
        <f t="shared" si="2"/>
        <v>3.5380000000000003</v>
      </c>
      <c r="I18">
        <f t="shared" si="3"/>
        <v>0.25300000000000011</v>
      </c>
    </row>
    <row r="19" spans="1:9" x14ac:dyDescent="0.35">
      <c r="A19">
        <f t="shared" si="4"/>
        <v>1997</v>
      </c>
      <c r="B19">
        <v>352.2</v>
      </c>
      <c r="C19">
        <f t="shared" si="0"/>
        <v>-352.2</v>
      </c>
      <c r="D19">
        <f t="shared" si="1"/>
        <v>352.2</v>
      </c>
      <c r="E19">
        <f t="shared" si="2"/>
        <v>3.5219999999999998</v>
      </c>
      <c r="I19">
        <f t="shared" si="3"/>
        <v>0.23699999999999966</v>
      </c>
    </row>
    <row r="20" spans="1:9" x14ac:dyDescent="0.35">
      <c r="A20">
        <f t="shared" si="4"/>
        <v>1996</v>
      </c>
      <c r="B20">
        <v>350.8</v>
      </c>
      <c r="C20">
        <f t="shared" si="0"/>
        <v>-350.8</v>
      </c>
      <c r="D20">
        <f t="shared" si="1"/>
        <v>350.8</v>
      </c>
      <c r="E20">
        <f t="shared" si="2"/>
        <v>3.508</v>
      </c>
      <c r="I20">
        <f t="shared" si="3"/>
        <v>0.22299999999999986</v>
      </c>
    </row>
    <row r="21" spans="1:9" x14ac:dyDescent="0.35">
      <c r="A21">
        <f t="shared" si="4"/>
        <v>1995</v>
      </c>
      <c r="B21">
        <v>349.6</v>
      </c>
      <c r="C21">
        <f t="shared" si="0"/>
        <v>-349.6</v>
      </c>
      <c r="D21">
        <f t="shared" si="1"/>
        <v>349.6</v>
      </c>
      <c r="E21">
        <f t="shared" si="2"/>
        <v>3.4960000000000004</v>
      </c>
      <c r="I21">
        <f t="shared" si="3"/>
        <v>0.2110000000000003</v>
      </c>
    </row>
    <row r="22" spans="1:9" x14ac:dyDescent="0.35">
      <c r="A22">
        <f t="shared" si="4"/>
        <v>1994</v>
      </c>
      <c r="B22">
        <v>348.8</v>
      </c>
      <c r="C22">
        <f t="shared" si="0"/>
        <v>-348.8</v>
      </c>
      <c r="D22">
        <f t="shared" si="1"/>
        <v>348.8</v>
      </c>
      <c r="E22">
        <f t="shared" si="2"/>
        <v>3.488</v>
      </c>
      <c r="I22">
        <f t="shared" si="3"/>
        <v>0.20299999999999985</v>
      </c>
    </row>
    <row r="23" spans="1:9" x14ac:dyDescent="0.35">
      <c r="A23">
        <f t="shared" si="4"/>
        <v>1993</v>
      </c>
      <c r="B23">
        <v>348</v>
      </c>
      <c r="C23">
        <f t="shared" si="0"/>
        <v>-348</v>
      </c>
      <c r="D23">
        <f t="shared" si="1"/>
        <v>348</v>
      </c>
      <c r="E23">
        <f t="shared" si="2"/>
        <v>3.48</v>
      </c>
      <c r="I23">
        <f t="shared" si="3"/>
        <v>0.19499999999999984</v>
      </c>
    </row>
    <row r="24" spans="1:9" x14ac:dyDescent="0.35">
      <c r="A24">
        <f t="shared" si="4"/>
        <v>1992</v>
      </c>
      <c r="B24">
        <v>347.8</v>
      </c>
      <c r="C24">
        <f t="shared" si="0"/>
        <v>-347.8</v>
      </c>
      <c r="D24">
        <f t="shared" si="1"/>
        <v>347.8</v>
      </c>
      <c r="E24">
        <f t="shared" si="2"/>
        <v>3.4780000000000002</v>
      </c>
      <c r="I24">
        <f t="shared" si="3"/>
        <v>0.19300000000000006</v>
      </c>
    </row>
    <row r="25" spans="1:9" x14ac:dyDescent="0.35">
      <c r="A25">
        <f t="shared" si="4"/>
        <v>1991</v>
      </c>
      <c r="B25">
        <v>347</v>
      </c>
      <c r="C25">
        <f t="shared" si="0"/>
        <v>-347</v>
      </c>
      <c r="D25">
        <f t="shared" si="1"/>
        <v>347</v>
      </c>
      <c r="E25">
        <f t="shared" si="2"/>
        <v>3.47</v>
      </c>
      <c r="I25">
        <f t="shared" si="3"/>
        <v>0.18500000000000005</v>
      </c>
    </row>
    <row r="26" spans="1:9" x14ac:dyDescent="0.35">
      <c r="A26">
        <f t="shared" si="4"/>
        <v>1990</v>
      </c>
      <c r="B26">
        <v>345.7</v>
      </c>
      <c r="C26">
        <f t="shared" si="0"/>
        <v>-345.7</v>
      </c>
      <c r="D26">
        <f t="shared" si="1"/>
        <v>345.7</v>
      </c>
      <c r="E26">
        <f t="shared" si="2"/>
        <v>3.4569999999999999</v>
      </c>
      <c r="I26">
        <f t="shared" si="3"/>
        <v>0.17199999999999971</v>
      </c>
    </row>
    <row r="27" spans="1:9" x14ac:dyDescent="0.35">
      <c r="A27">
        <f t="shared" si="4"/>
        <v>1989</v>
      </c>
      <c r="B27">
        <v>344</v>
      </c>
      <c r="C27">
        <f t="shared" si="0"/>
        <v>-344</v>
      </c>
      <c r="D27">
        <f t="shared" si="1"/>
        <v>344</v>
      </c>
      <c r="E27">
        <f t="shared" si="2"/>
        <v>3.44</v>
      </c>
      <c r="I27">
        <f t="shared" si="3"/>
        <v>0.1549999999999998</v>
      </c>
    </row>
    <row r="28" spans="1:9" x14ac:dyDescent="0.35">
      <c r="A28">
        <f t="shared" si="4"/>
        <v>1988</v>
      </c>
      <c r="B28">
        <v>342.4</v>
      </c>
      <c r="C28">
        <f t="shared" si="0"/>
        <v>-342.4</v>
      </c>
      <c r="D28">
        <f t="shared" si="1"/>
        <v>342.4</v>
      </c>
      <c r="E28">
        <f t="shared" si="2"/>
        <v>3.4239999999999999</v>
      </c>
      <c r="I28">
        <f t="shared" si="3"/>
        <v>0.13899999999999979</v>
      </c>
    </row>
    <row r="29" spans="1:9" x14ac:dyDescent="0.35">
      <c r="A29">
        <f t="shared" si="4"/>
        <v>1987</v>
      </c>
      <c r="B29">
        <v>341</v>
      </c>
      <c r="C29">
        <f t="shared" si="0"/>
        <v>-341</v>
      </c>
      <c r="D29">
        <f t="shared" si="1"/>
        <v>341</v>
      </c>
      <c r="E29">
        <f t="shared" si="2"/>
        <v>3.41</v>
      </c>
      <c r="I29">
        <f t="shared" si="3"/>
        <v>0.125</v>
      </c>
    </row>
    <row r="30" spans="1:9" x14ac:dyDescent="0.35">
      <c r="A30">
        <f t="shared" si="4"/>
        <v>1986</v>
      </c>
      <c r="B30">
        <v>339.7</v>
      </c>
      <c r="C30">
        <f t="shared" si="0"/>
        <v>-339.7</v>
      </c>
      <c r="D30">
        <f t="shared" si="1"/>
        <v>339.7</v>
      </c>
      <c r="E30">
        <f t="shared" si="2"/>
        <v>3.3969999999999998</v>
      </c>
      <c r="I30">
        <f t="shared" si="3"/>
        <v>0.11199999999999966</v>
      </c>
    </row>
    <row r="31" spans="1:9" x14ac:dyDescent="0.35">
      <c r="A31">
        <f t="shared" si="4"/>
        <v>1985</v>
      </c>
      <c r="B31">
        <v>338.5</v>
      </c>
      <c r="C31">
        <f t="shared" si="0"/>
        <v>-338.5</v>
      </c>
      <c r="D31">
        <f t="shared" si="1"/>
        <v>338.5</v>
      </c>
      <c r="E31">
        <f t="shared" si="2"/>
        <v>3.3849999999999998</v>
      </c>
      <c r="I31">
        <f t="shared" si="3"/>
        <v>9.9999999999999645E-2</v>
      </c>
    </row>
    <row r="32" spans="1:9" x14ac:dyDescent="0.35">
      <c r="A32">
        <f t="shared" si="4"/>
        <v>1984</v>
      </c>
      <c r="B32">
        <v>336.5</v>
      </c>
      <c r="C32">
        <f t="shared" si="0"/>
        <v>-336.5</v>
      </c>
      <c r="D32">
        <f t="shared" si="1"/>
        <v>336.5</v>
      </c>
      <c r="E32">
        <f t="shared" si="2"/>
        <v>3.3650000000000002</v>
      </c>
      <c r="I32">
        <f t="shared" si="3"/>
        <v>8.0000000000000071E-2</v>
      </c>
    </row>
    <row r="33" spans="1:9" x14ac:dyDescent="0.35">
      <c r="A33">
        <f t="shared" si="4"/>
        <v>1983</v>
      </c>
      <c r="B33">
        <v>339</v>
      </c>
      <c r="C33">
        <f t="shared" si="0"/>
        <v>-339</v>
      </c>
      <c r="D33">
        <f t="shared" si="1"/>
        <v>339</v>
      </c>
      <c r="E33">
        <f t="shared" si="2"/>
        <v>3.39</v>
      </c>
      <c r="I33">
        <f t="shared" si="3"/>
        <v>0.10499999999999998</v>
      </c>
    </row>
    <row r="34" spans="1:9" x14ac:dyDescent="0.35">
      <c r="A34">
        <f t="shared" si="4"/>
        <v>1982</v>
      </c>
      <c r="B34">
        <v>338.8</v>
      </c>
      <c r="C34">
        <f t="shared" si="0"/>
        <v>-338.8</v>
      </c>
      <c r="D34">
        <f t="shared" si="1"/>
        <v>338.8</v>
      </c>
      <c r="E34">
        <f t="shared" si="2"/>
        <v>3.3879999999999999</v>
      </c>
      <c r="I34">
        <f t="shared" si="3"/>
        <v>0.10299999999999976</v>
      </c>
    </row>
    <row r="35" spans="1:9" x14ac:dyDescent="0.35">
      <c r="A35">
        <f t="shared" si="4"/>
        <v>1981</v>
      </c>
      <c r="B35">
        <v>338</v>
      </c>
      <c r="C35">
        <f t="shared" si="0"/>
        <v>-338</v>
      </c>
      <c r="D35">
        <f t="shared" si="1"/>
        <v>338</v>
      </c>
      <c r="E35">
        <f t="shared" si="2"/>
        <v>3.38</v>
      </c>
      <c r="I35">
        <f t="shared" si="3"/>
        <v>9.4999999999999751E-2</v>
      </c>
    </row>
    <row r="36" spans="1:9" x14ac:dyDescent="0.35">
      <c r="A36">
        <f>A35-1</f>
        <v>1980</v>
      </c>
      <c r="B36">
        <v>336.8</v>
      </c>
      <c r="C36">
        <f t="shared" si="0"/>
        <v>-336.8</v>
      </c>
      <c r="D36">
        <f t="shared" si="1"/>
        <v>336.8</v>
      </c>
      <c r="E36">
        <f t="shared" si="2"/>
        <v>3.3680000000000003</v>
      </c>
      <c r="I36">
        <f t="shared" si="3"/>
        <v>8.3000000000000185E-2</v>
      </c>
    </row>
    <row r="37" spans="1:9" x14ac:dyDescent="0.35">
      <c r="A37">
        <f t="shared" ref="A37:A54" si="5">A36-1</f>
        <v>1979</v>
      </c>
      <c r="B37">
        <v>335.2</v>
      </c>
      <c r="C37">
        <f t="shared" si="0"/>
        <v>-335.2</v>
      </c>
      <c r="D37">
        <f t="shared" si="1"/>
        <v>335.2</v>
      </c>
      <c r="E37">
        <f t="shared" si="2"/>
        <v>3.3519999999999999</v>
      </c>
      <c r="I37">
        <f t="shared" si="3"/>
        <v>6.6999999999999726E-2</v>
      </c>
    </row>
    <row r="38" spans="1:9" x14ac:dyDescent="0.35">
      <c r="A38">
        <f t="shared" si="5"/>
        <v>1978</v>
      </c>
      <c r="B38">
        <v>333.8</v>
      </c>
      <c r="C38">
        <f t="shared" si="0"/>
        <v>-333.8</v>
      </c>
      <c r="D38">
        <f t="shared" si="1"/>
        <v>333.8</v>
      </c>
      <c r="E38">
        <f t="shared" si="2"/>
        <v>3.3380000000000001</v>
      </c>
      <c r="I38">
        <f t="shared" si="3"/>
        <v>5.2999999999999936E-2</v>
      </c>
    </row>
    <row r="39" spans="1:9" x14ac:dyDescent="0.35">
      <c r="A39">
        <f t="shared" si="5"/>
        <v>1977</v>
      </c>
      <c r="B39">
        <v>332.4</v>
      </c>
      <c r="C39">
        <f t="shared" si="0"/>
        <v>-332.4</v>
      </c>
      <c r="D39">
        <f t="shared" si="1"/>
        <v>332.4</v>
      </c>
      <c r="E39">
        <f t="shared" si="2"/>
        <v>3.3239999999999998</v>
      </c>
      <c r="I39">
        <f t="shared" si="3"/>
        <v>3.8999999999999702E-2</v>
      </c>
    </row>
    <row r="40" spans="1:9" x14ac:dyDescent="0.35">
      <c r="A40">
        <f t="shared" si="5"/>
        <v>1976</v>
      </c>
      <c r="B40">
        <v>331.5</v>
      </c>
      <c r="C40">
        <f t="shared" si="0"/>
        <v>-331.5</v>
      </c>
      <c r="D40">
        <f t="shared" si="1"/>
        <v>331.5</v>
      </c>
      <c r="E40">
        <f t="shared" si="2"/>
        <v>3.3149999999999999</v>
      </c>
      <c r="I40">
        <f t="shared" si="3"/>
        <v>2.9999999999999805E-2</v>
      </c>
    </row>
    <row r="41" spans="1:9" x14ac:dyDescent="0.35">
      <c r="A41">
        <f t="shared" si="5"/>
        <v>1975</v>
      </c>
      <c r="B41">
        <v>329.9</v>
      </c>
      <c r="C41">
        <f t="shared" si="0"/>
        <v>-329.9</v>
      </c>
      <c r="D41">
        <f t="shared" si="1"/>
        <v>329.9</v>
      </c>
      <c r="E41">
        <f t="shared" si="2"/>
        <v>3.2989999999999999</v>
      </c>
      <c r="I41">
        <f t="shared" si="3"/>
        <v>1.399999999999979E-2</v>
      </c>
    </row>
    <row r="42" spans="1:9" x14ac:dyDescent="0.35">
      <c r="A42">
        <f t="shared" si="5"/>
        <v>1974</v>
      </c>
      <c r="B42">
        <v>328.8</v>
      </c>
      <c r="C42">
        <f t="shared" si="0"/>
        <v>-328.8</v>
      </c>
      <c r="D42">
        <f t="shared" si="1"/>
        <v>328.8</v>
      </c>
      <c r="E42">
        <f t="shared" si="2"/>
        <v>3.2880000000000003</v>
      </c>
      <c r="I42">
        <f t="shared" si="3"/>
        <v>3.0000000000001137E-3</v>
      </c>
    </row>
    <row r="43" spans="1:9" x14ac:dyDescent="0.35">
      <c r="A43">
        <f t="shared" si="5"/>
        <v>1973</v>
      </c>
      <c r="B43">
        <v>327.3</v>
      </c>
      <c r="C43">
        <f t="shared" si="0"/>
        <v>-327.3</v>
      </c>
      <c r="D43">
        <f t="shared" si="1"/>
        <v>327.3</v>
      </c>
      <c r="E43">
        <f t="shared" si="2"/>
        <v>3.2730000000000001</v>
      </c>
      <c r="I43">
        <f t="shared" si="3"/>
        <v>-1.2000000000000011E-2</v>
      </c>
    </row>
    <row r="44" spans="1:9" x14ac:dyDescent="0.35">
      <c r="A44">
        <f t="shared" si="5"/>
        <v>1972</v>
      </c>
      <c r="B44">
        <v>325.5</v>
      </c>
      <c r="C44">
        <f t="shared" si="0"/>
        <v>-325.5</v>
      </c>
      <c r="D44">
        <f t="shared" si="1"/>
        <v>325.5</v>
      </c>
      <c r="E44">
        <f t="shared" si="2"/>
        <v>3.2549999999999999</v>
      </c>
      <c r="I44">
        <f t="shared" si="3"/>
        <v>-3.0000000000000249E-2</v>
      </c>
    </row>
    <row r="45" spans="1:9" x14ac:dyDescent="0.35">
      <c r="A45">
        <f t="shared" si="5"/>
        <v>1971</v>
      </c>
      <c r="B45">
        <v>324</v>
      </c>
      <c r="C45">
        <f t="shared" si="0"/>
        <v>-324</v>
      </c>
      <c r="D45">
        <f t="shared" si="1"/>
        <v>324</v>
      </c>
      <c r="E45">
        <f t="shared" si="2"/>
        <v>3.24</v>
      </c>
      <c r="I45">
        <f t="shared" si="3"/>
        <v>-4.4999999999999929E-2</v>
      </c>
    </row>
    <row r="46" spans="1:9" x14ac:dyDescent="0.35">
      <c r="A46">
        <f t="shared" si="5"/>
        <v>1970</v>
      </c>
      <c r="B46">
        <v>322.5</v>
      </c>
      <c r="C46">
        <f t="shared" si="0"/>
        <v>-322.5</v>
      </c>
      <c r="D46">
        <f t="shared" si="1"/>
        <v>322.5</v>
      </c>
      <c r="E46">
        <f t="shared" si="2"/>
        <v>3.2250000000000001</v>
      </c>
      <c r="I46">
        <f t="shared" si="3"/>
        <v>-6.0000000000000053E-2</v>
      </c>
    </row>
    <row r="47" spans="1:9" x14ac:dyDescent="0.35">
      <c r="A47">
        <f t="shared" si="5"/>
        <v>1969</v>
      </c>
      <c r="B47">
        <v>320.5</v>
      </c>
      <c r="C47">
        <f t="shared" si="0"/>
        <v>-320.5</v>
      </c>
      <c r="D47">
        <f t="shared" si="1"/>
        <v>320.5</v>
      </c>
      <c r="E47">
        <f t="shared" si="2"/>
        <v>3.2050000000000001</v>
      </c>
      <c r="I47">
        <f t="shared" si="3"/>
        <v>-8.0000000000000071E-2</v>
      </c>
    </row>
    <row r="48" spans="1:9" x14ac:dyDescent="0.35">
      <c r="A48">
        <f t="shared" si="5"/>
        <v>1968</v>
      </c>
      <c r="B48">
        <v>318.5</v>
      </c>
      <c r="C48">
        <f t="shared" si="0"/>
        <v>-318.5</v>
      </c>
      <c r="D48">
        <f t="shared" si="1"/>
        <v>318.5</v>
      </c>
      <c r="E48">
        <f t="shared" si="2"/>
        <v>3.1850000000000001</v>
      </c>
      <c r="I48">
        <f t="shared" si="3"/>
        <v>-0.10000000000000009</v>
      </c>
    </row>
    <row r="49" spans="1:9" x14ac:dyDescent="0.35">
      <c r="A49">
        <f t="shared" si="5"/>
        <v>1967</v>
      </c>
      <c r="B49">
        <v>316.5</v>
      </c>
      <c r="C49">
        <f t="shared" si="0"/>
        <v>-316.5</v>
      </c>
      <c r="D49">
        <f t="shared" si="1"/>
        <v>316.5</v>
      </c>
      <c r="E49">
        <f t="shared" si="2"/>
        <v>3.165</v>
      </c>
      <c r="I49">
        <f t="shared" si="3"/>
        <v>-0.12000000000000011</v>
      </c>
    </row>
    <row r="50" spans="1:9" x14ac:dyDescent="0.35">
      <c r="A50">
        <f t="shared" si="5"/>
        <v>1966</v>
      </c>
      <c r="B50">
        <v>314.5</v>
      </c>
      <c r="C50">
        <f t="shared" si="0"/>
        <v>-314.5</v>
      </c>
      <c r="D50">
        <f t="shared" si="1"/>
        <v>314.5</v>
      </c>
      <c r="E50">
        <f t="shared" si="2"/>
        <v>3.145</v>
      </c>
      <c r="I50">
        <f t="shared" si="3"/>
        <v>-0.14000000000000012</v>
      </c>
    </row>
    <row r="51" spans="1:9" x14ac:dyDescent="0.35">
      <c r="A51">
        <f t="shared" si="5"/>
        <v>1965</v>
      </c>
      <c r="B51">
        <v>313.39999999999998</v>
      </c>
      <c r="C51">
        <f t="shared" si="0"/>
        <v>-313.39999999999998</v>
      </c>
      <c r="D51">
        <f t="shared" si="1"/>
        <v>313.39999999999998</v>
      </c>
      <c r="E51">
        <f t="shared" si="2"/>
        <v>3.1339999999999999</v>
      </c>
      <c r="I51">
        <f t="shared" si="3"/>
        <v>-0.15100000000000025</v>
      </c>
    </row>
    <row r="52" spans="1:9" x14ac:dyDescent="0.35">
      <c r="A52">
        <f t="shared" si="5"/>
        <v>1964</v>
      </c>
      <c r="B52">
        <v>311.5</v>
      </c>
      <c r="C52">
        <f t="shared" si="0"/>
        <v>-311.5</v>
      </c>
      <c r="D52">
        <f t="shared" si="1"/>
        <v>311.5</v>
      </c>
      <c r="E52">
        <f t="shared" si="2"/>
        <v>3.1150000000000002</v>
      </c>
      <c r="I52">
        <f t="shared" si="3"/>
        <v>-0.16999999999999993</v>
      </c>
    </row>
    <row r="53" spans="1:9" x14ac:dyDescent="0.35">
      <c r="A53">
        <f t="shared" si="5"/>
        <v>1963</v>
      </c>
    </row>
    <row r="54" spans="1:9" x14ac:dyDescent="0.35">
      <c r="A54">
        <f t="shared" si="5"/>
        <v>1962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1"/>
  <sheetViews>
    <sheetView topLeftCell="E7" workbookViewId="0">
      <selection activeCell="U24" sqref="U24"/>
    </sheetView>
  </sheetViews>
  <sheetFormatPr defaultRowHeight="14.5" x14ac:dyDescent="0.35"/>
  <sheetData>
    <row r="1" spans="1:9" x14ac:dyDescent="0.35">
      <c r="A1" s="4"/>
      <c r="B1" s="4"/>
      <c r="E1" t="s">
        <v>24</v>
      </c>
      <c r="H1" s="4"/>
    </row>
    <row r="2" spans="1:9" x14ac:dyDescent="0.35">
      <c r="A2" s="4" t="s">
        <v>25</v>
      </c>
      <c r="B2" s="4" t="s">
        <v>25</v>
      </c>
      <c r="C2" t="s">
        <v>26</v>
      </c>
      <c r="D2" t="s">
        <v>27</v>
      </c>
      <c r="E2" t="s">
        <v>28</v>
      </c>
      <c r="G2" t="s">
        <v>29</v>
      </c>
      <c r="H2" s="4" t="s">
        <v>30</v>
      </c>
      <c r="I2" t="s">
        <v>31</v>
      </c>
    </row>
    <row r="3" spans="1:9" x14ac:dyDescent="0.35">
      <c r="A3" s="4">
        <v>1935</v>
      </c>
      <c r="B3" s="4">
        <v>2012.8</v>
      </c>
      <c r="C3">
        <v>0.9</v>
      </c>
      <c r="D3">
        <f>C3-0.9</f>
        <v>0</v>
      </c>
      <c r="E3">
        <f>D3/100</f>
        <v>0</v>
      </c>
      <c r="F3">
        <f>-1*E3</f>
        <v>0</v>
      </c>
      <c r="H3" s="4"/>
      <c r="I3" t="s">
        <v>32</v>
      </c>
    </row>
    <row r="4" spans="1:9" x14ac:dyDescent="0.35">
      <c r="A4" s="4">
        <f t="shared" ref="A4:A67" si="0">A3+1</f>
        <v>1936</v>
      </c>
      <c r="B4" s="4">
        <v>2012</v>
      </c>
      <c r="C4">
        <v>2</v>
      </c>
      <c r="D4">
        <f t="shared" ref="D4:D67" si="1">C4-0.9</f>
        <v>1.1000000000000001</v>
      </c>
      <c r="E4">
        <f t="shared" ref="E4:E67" si="2">D4/100</f>
        <v>1.1000000000000001E-2</v>
      </c>
      <c r="F4">
        <f t="shared" ref="F4:F67" si="3">-1*E4</f>
        <v>-1.1000000000000001E-2</v>
      </c>
      <c r="H4" s="4"/>
    </row>
    <row r="5" spans="1:9" x14ac:dyDescent="0.35">
      <c r="A5" s="4">
        <f t="shared" si="0"/>
        <v>1937</v>
      </c>
      <c r="B5" s="4">
        <v>2011</v>
      </c>
      <c r="C5">
        <v>3</v>
      </c>
      <c r="D5">
        <f t="shared" si="1"/>
        <v>2.1</v>
      </c>
      <c r="E5">
        <f t="shared" si="2"/>
        <v>2.1000000000000001E-2</v>
      </c>
      <c r="F5">
        <f t="shared" si="3"/>
        <v>-2.1000000000000001E-2</v>
      </c>
      <c r="H5" s="4"/>
    </row>
    <row r="6" spans="1:9" x14ac:dyDescent="0.35">
      <c r="A6" s="4">
        <f t="shared" si="0"/>
        <v>1938</v>
      </c>
      <c r="B6" s="4">
        <v>2010</v>
      </c>
      <c r="C6">
        <v>4</v>
      </c>
      <c r="D6">
        <f t="shared" si="1"/>
        <v>3.1</v>
      </c>
      <c r="E6">
        <f t="shared" si="2"/>
        <v>3.1E-2</v>
      </c>
      <c r="F6">
        <f t="shared" si="3"/>
        <v>-3.1E-2</v>
      </c>
      <c r="H6" s="4"/>
    </row>
    <row r="7" spans="1:9" x14ac:dyDescent="0.35">
      <c r="A7" s="4">
        <f t="shared" si="0"/>
        <v>1939</v>
      </c>
      <c r="B7" s="4">
        <v>2009</v>
      </c>
      <c r="C7">
        <v>4.9000000000000004</v>
      </c>
      <c r="D7">
        <f t="shared" si="1"/>
        <v>4</v>
      </c>
      <c r="E7">
        <f t="shared" si="2"/>
        <v>0.04</v>
      </c>
      <c r="F7">
        <f t="shared" si="3"/>
        <v>-0.04</v>
      </c>
      <c r="H7" s="4"/>
    </row>
    <row r="8" spans="1:9" x14ac:dyDescent="0.35">
      <c r="A8" s="4">
        <f t="shared" si="0"/>
        <v>1940</v>
      </c>
      <c r="B8" s="4">
        <v>2008</v>
      </c>
      <c r="C8">
        <v>5.7</v>
      </c>
      <c r="D8">
        <f t="shared" si="1"/>
        <v>4.8</v>
      </c>
      <c r="E8">
        <f t="shared" si="2"/>
        <v>4.8000000000000001E-2</v>
      </c>
      <c r="F8">
        <f t="shared" si="3"/>
        <v>-4.8000000000000001E-2</v>
      </c>
      <c r="H8" s="4"/>
    </row>
    <row r="9" spans="1:9" x14ac:dyDescent="0.35">
      <c r="A9" s="4">
        <f t="shared" si="0"/>
        <v>1941</v>
      </c>
      <c r="B9" s="4">
        <v>2007</v>
      </c>
      <c r="C9">
        <v>5.9</v>
      </c>
      <c r="D9">
        <f t="shared" si="1"/>
        <v>5</v>
      </c>
      <c r="E9">
        <f t="shared" si="2"/>
        <v>0.05</v>
      </c>
      <c r="F9">
        <f t="shared" si="3"/>
        <v>-0.05</v>
      </c>
      <c r="H9" s="4"/>
    </row>
    <row r="10" spans="1:9" x14ac:dyDescent="0.35">
      <c r="A10" s="4">
        <f t="shared" si="0"/>
        <v>1942</v>
      </c>
      <c r="B10" s="4">
        <v>2006</v>
      </c>
      <c r="C10">
        <v>5.8</v>
      </c>
      <c r="D10">
        <f t="shared" si="1"/>
        <v>4.8999999999999995</v>
      </c>
      <c r="E10">
        <f t="shared" si="2"/>
        <v>4.8999999999999995E-2</v>
      </c>
      <c r="F10">
        <f t="shared" si="3"/>
        <v>-4.8999999999999995E-2</v>
      </c>
      <c r="H10" s="4"/>
    </row>
    <row r="11" spans="1:9" x14ac:dyDescent="0.35">
      <c r="A11" s="4">
        <f t="shared" si="0"/>
        <v>1943</v>
      </c>
      <c r="B11" s="4">
        <v>2005</v>
      </c>
      <c r="C11">
        <v>4</v>
      </c>
      <c r="D11">
        <f t="shared" si="1"/>
        <v>3.1</v>
      </c>
      <c r="E11">
        <f t="shared" si="2"/>
        <v>3.1E-2</v>
      </c>
      <c r="F11">
        <f t="shared" si="3"/>
        <v>-3.1E-2</v>
      </c>
      <c r="H11" s="4"/>
    </row>
    <row r="12" spans="1:9" x14ac:dyDescent="0.35">
      <c r="A12" s="4">
        <f t="shared" si="0"/>
        <v>1944</v>
      </c>
      <c r="B12" s="4">
        <v>2004</v>
      </c>
      <c r="C12">
        <v>4.9000000000000004</v>
      </c>
      <c r="D12">
        <f t="shared" si="1"/>
        <v>4</v>
      </c>
      <c r="E12">
        <f t="shared" si="2"/>
        <v>0.04</v>
      </c>
      <c r="F12">
        <f t="shared" si="3"/>
        <v>-0.04</v>
      </c>
      <c r="H12" s="4"/>
    </row>
    <row r="13" spans="1:9" x14ac:dyDescent="0.35">
      <c r="A13" s="4">
        <f t="shared" si="0"/>
        <v>1945</v>
      </c>
      <c r="B13" s="4">
        <v>2003</v>
      </c>
      <c r="C13">
        <v>5.9</v>
      </c>
      <c r="D13">
        <f t="shared" si="1"/>
        <v>5</v>
      </c>
      <c r="E13">
        <f t="shared" si="2"/>
        <v>0.05</v>
      </c>
      <c r="F13">
        <f t="shared" si="3"/>
        <v>-0.05</v>
      </c>
      <c r="H13" s="4"/>
    </row>
    <row r="14" spans="1:9" x14ac:dyDescent="0.35">
      <c r="A14" s="4">
        <f t="shared" si="0"/>
        <v>1946</v>
      </c>
      <c r="B14" s="4">
        <v>2002</v>
      </c>
      <c r="C14">
        <v>6.8</v>
      </c>
      <c r="D14">
        <f t="shared" si="1"/>
        <v>5.8999999999999995</v>
      </c>
      <c r="E14">
        <f t="shared" si="2"/>
        <v>5.8999999999999997E-2</v>
      </c>
      <c r="F14">
        <f t="shared" si="3"/>
        <v>-5.8999999999999997E-2</v>
      </c>
      <c r="H14" s="4"/>
    </row>
    <row r="15" spans="1:9" x14ac:dyDescent="0.35">
      <c r="A15" s="4">
        <f t="shared" si="0"/>
        <v>1947</v>
      </c>
      <c r="B15" s="4">
        <v>2001</v>
      </c>
      <c r="C15">
        <v>7.5</v>
      </c>
      <c r="D15">
        <f t="shared" si="1"/>
        <v>6.6</v>
      </c>
      <c r="E15">
        <f t="shared" si="2"/>
        <v>6.6000000000000003E-2</v>
      </c>
      <c r="F15">
        <f t="shared" si="3"/>
        <v>-6.6000000000000003E-2</v>
      </c>
      <c r="H15" s="4"/>
    </row>
    <row r="16" spans="1:9" x14ac:dyDescent="0.35">
      <c r="A16" s="4">
        <f t="shared" si="0"/>
        <v>1948</v>
      </c>
      <c r="B16" s="4">
        <v>2000</v>
      </c>
      <c r="C16">
        <v>8.8000000000000007</v>
      </c>
      <c r="D16">
        <f t="shared" si="1"/>
        <v>7.9</v>
      </c>
      <c r="E16">
        <f t="shared" si="2"/>
        <v>7.9000000000000001E-2</v>
      </c>
      <c r="F16">
        <f t="shared" si="3"/>
        <v>-7.9000000000000001E-2</v>
      </c>
      <c r="H16" s="4"/>
    </row>
    <row r="17" spans="1:8" x14ac:dyDescent="0.35">
      <c r="A17" s="4">
        <f t="shared" si="0"/>
        <v>1949</v>
      </c>
      <c r="B17" s="4">
        <v>1999</v>
      </c>
      <c r="C17">
        <v>9.8000000000000007</v>
      </c>
      <c r="D17">
        <f t="shared" si="1"/>
        <v>8.9</v>
      </c>
      <c r="E17">
        <f t="shared" si="2"/>
        <v>8.900000000000001E-2</v>
      </c>
      <c r="F17">
        <f t="shared" si="3"/>
        <v>-8.900000000000001E-2</v>
      </c>
      <c r="H17" s="4"/>
    </row>
    <row r="18" spans="1:8" x14ac:dyDescent="0.35">
      <c r="A18" s="4">
        <f t="shared" si="0"/>
        <v>1950</v>
      </c>
      <c r="B18" s="4">
        <v>1998</v>
      </c>
      <c r="C18">
        <v>10.5</v>
      </c>
      <c r="D18">
        <f t="shared" si="1"/>
        <v>9.6</v>
      </c>
      <c r="E18">
        <f t="shared" si="2"/>
        <v>9.6000000000000002E-2</v>
      </c>
      <c r="F18">
        <f t="shared" si="3"/>
        <v>-9.6000000000000002E-2</v>
      </c>
      <c r="H18" s="4"/>
    </row>
    <row r="19" spans="1:8" x14ac:dyDescent="0.35">
      <c r="A19" s="4">
        <f t="shared" si="0"/>
        <v>1951</v>
      </c>
      <c r="B19" s="4">
        <v>1997</v>
      </c>
      <c r="C19">
        <v>11.3</v>
      </c>
      <c r="D19">
        <f t="shared" si="1"/>
        <v>10.4</v>
      </c>
      <c r="E19">
        <f t="shared" si="2"/>
        <v>0.10400000000000001</v>
      </c>
      <c r="F19">
        <f t="shared" si="3"/>
        <v>-0.10400000000000001</v>
      </c>
      <c r="H19" s="4"/>
    </row>
    <row r="20" spans="1:8" x14ac:dyDescent="0.35">
      <c r="A20" s="4">
        <f t="shared" si="0"/>
        <v>1952</v>
      </c>
      <c r="B20" s="4">
        <v>1996</v>
      </c>
      <c r="C20">
        <v>12.1</v>
      </c>
      <c r="D20">
        <f t="shared" si="1"/>
        <v>11.2</v>
      </c>
      <c r="E20">
        <f t="shared" si="2"/>
        <v>0.11199999999999999</v>
      </c>
      <c r="F20">
        <f t="shared" si="3"/>
        <v>-0.11199999999999999</v>
      </c>
      <c r="H20" s="4"/>
    </row>
    <row r="21" spans="1:8" x14ac:dyDescent="0.35">
      <c r="A21" s="4">
        <f t="shared" si="0"/>
        <v>1953</v>
      </c>
      <c r="B21" s="4">
        <v>1995</v>
      </c>
      <c r="C21">
        <v>13.2</v>
      </c>
      <c r="D21">
        <f t="shared" si="1"/>
        <v>12.299999999999999</v>
      </c>
      <c r="E21">
        <f t="shared" si="2"/>
        <v>0.12299999999999998</v>
      </c>
      <c r="F21">
        <f t="shared" si="3"/>
        <v>-0.12299999999999998</v>
      </c>
      <c r="H21" s="4"/>
    </row>
    <row r="22" spans="1:8" x14ac:dyDescent="0.35">
      <c r="A22" s="4">
        <f t="shared" si="0"/>
        <v>1954</v>
      </c>
      <c r="B22" s="4">
        <v>1994</v>
      </c>
      <c r="C22">
        <v>14.4</v>
      </c>
      <c r="D22">
        <f t="shared" si="1"/>
        <v>13.5</v>
      </c>
      <c r="E22">
        <f t="shared" si="2"/>
        <v>0.13500000000000001</v>
      </c>
      <c r="F22">
        <f t="shared" si="3"/>
        <v>-0.13500000000000001</v>
      </c>
      <c r="H22" s="4"/>
    </row>
    <row r="23" spans="1:8" x14ac:dyDescent="0.35">
      <c r="A23" s="4">
        <f t="shared" si="0"/>
        <v>1955</v>
      </c>
      <c r="B23" s="4">
        <v>1993</v>
      </c>
      <c r="C23">
        <v>15.3</v>
      </c>
      <c r="D23">
        <f t="shared" si="1"/>
        <v>14.4</v>
      </c>
      <c r="E23">
        <f t="shared" si="2"/>
        <v>0.14400000000000002</v>
      </c>
      <c r="F23">
        <f t="shared" si="3"/>
        <v>-0.14400000000000002</v>
      </c>
      <c r="H23" s="4"/>
    </row>
    <row r="24" spans="1:8" x14ac:dyDescent="0.35">
      <c r="A24" s="4">
        <f t="shared" si="0"/>
        <v>1956</v>
      </c>
      <c r="B24" s="4">
        <v>1992</v>
      </c>
      <c r="C24">
        <v>16</v>
      </c>
      <c r="D24">
        <f t="shared" si="1"/>
        <v>15.1</v>
      </c>
      <c r="E24">
        <f t="shared" si="2"/>
        <v>0.151</v>
      </c>
      <c r="F24">
        <f t="shared" si="3"/>
        <v>-0.151</v>
      </c>
      <c r="H24" s="4"/>
    </row>
    <row r="25" spans="1:8" x14ac:dyDescent="0.35">
      <c r="A25" s="4">
        <f t="shared" si="0"/>
        <v>1957</v>
      </c>
      <c r="B25" s="4">
        <v>1991</v>
      </c>
      <c r="C25">
        <v>17.100000000000001</v>
      </c>
      <c r="D25">
        <f t="shared" si="1"/>
        <v>16.200000000000003</v>
      </c>
      <c r="E25">
        <f t="shared" si="2"/>
        <v>0.16200000000000003</v>
      </c>
      <c r="F25">
        <f t="shared" si="3"/>
        <v>-0.16200000000000003</v>
      </c>
      <c r="H25" s="4"/>
    </row>
    <row r="26" spans="1:8" x14ac:dyDescent="0.35">
      <c r="A26" s="4">
        <f t="shared" si="0"/>
        <v>1958</v>
      </c>
      <c r="B26" s="4">
        <v>1990</v>
      </c>
      <c r="C26">
        <v>18.3</v>
      </c>
      <c r="D26">
        <f t="shared" si="1"/>
        <v>17.400000000000002</v>
      </c>
      <c r="E26">
        <f t="shared" si="2"/>
        <v>0.17400000000000002</v>
      </c>
      <c r="F26">
        <f t="shared" si="3"/>
        <v>-0.17400000000000002</v>
      </c>
      <c r="H26" s="4"/>
    </row>
    <row r="27" spans="1:8" x14ac:dyDescent="0.35">
      <c r="A27" s="4">
        <f t="shared" si="0"/>
        <v>1959</v>
      </c>
      <c r="B27" s="4">
        <v>1989</v>
      </c>
      <c r="C27">
        <v>19</v>
      </c>
      <c r="D27">
        <f t="shared" si="1"/>
        <v>18.100000000000001</v>
      </c>
      <c r="E27">
        <f t="shared" si="2"/>
        <v>0.18100000000000002</v>
      </c>
      <c r="F27">
        <f t="shared" si="3"/>
        <v>-0.18100000000000002</v>
      </c>
      <c r="H27" s="4"/>
    </row>
    <row r="28" spans="1:8" x14ac:dyDescent="0.35">
      <c r="A28" s="4">
        <f t="shared" si="0"/>
        <v>1960</v>
      </c>
      <c r="B28" s="4">
        <v>1988</v>
      </c>
      <c r="C28">
        <v>20</v>
      </c>
      <c r="D28">
        <f t="shared" si="1"/>
        <v>19.100000000000001</v>
      </c>
      <c r="E28">
        <f t="shared" si="2"/>
        <v>0.191</v>
      </c>
      <c r="F28">
        <f t="shared" si="3"/>
        <v>-0.191</v>
      </c>
      <c r="H28" s="4"/>
    </row>
    <row r="29" spans="1:8" x14ac:dyDescent="0.35">
      <c r="A29" s="4">
        <f t="shared" si="0"/>
        <v>1961</v>
      </c>
      <c r="B29" s="4">
        <v>1987</v>
      </c>
      <c r="C29">
        <v>20.399999999999999</v>
      </c>
      <c r="D29">
        <f t="shared" si="1"/>
        <v>19.5</v>
      </c>
      <c r="E29">
        <f t="shared" si="2"/>
        <v>0.19500000000000001</v>
      </c>
      <c r="F29">
        <f t="shared" si="3"/>
        <v>-0.19500000000000001</v>
      </c>
      <c r="H29" s="4"/>
    </row>
    <row r="30" spans="1:8" x14ac:dyDescent="0.35">
      <c r="A30" s="4">
        <f t="shared" si="0"/>
        <v>1962</v>
      </c>
      <c r="B30" s="4">
        <v>1986</v>
      </c>
      <c r="C30">
        <v>20.9</v>
      </c>
      <c r="D30">
        <f t="shared" si="1"/>
        <v>20</v>
      </c>
      <c r="E30">
        <f t="shared" si="2"/>
        <v>0.2</v>
      </c>
      <c r="F30">
        <f t="shared" si="3"/>
        <v>-0.2</v>
      </c>
      <c r="H30" s="4"/>
    </row>
    <row r="31" spans="1:8" x14ac:dyDescent="0.35">
      <c r="A31" s="4">
        <f t="shared" si="0"/>
        <v>1963</v>
      </c>
      <c r="B31" s="4">
        <v>1985</v>
      </c>
      <c r="C31">
        <v>21.5</v>
      </c>
      <c r="D31">
        <f t="shared" si="1"/>
        <v>20.6</v>
      </c>
      <c r="E31">
        <f t="shared" si="2"/>
        <v>0.20600000000000002</v>
      </c>
      <c r="F31">
        <f t="shared" si="3"/>
        <v>-0.20600000000000002</v>
      </c>
      <c r="H31" s="4"/>
    </row>
    <row r="32" spans="1:8" x14ac:dyDescent="0.35">
      <c r="A32" s="4">
        <f t="shared" si="0"/>
        <v>1964</v>
      </c>
      <c r="B32" s="4">
        <v>1984</v>
      </c>
      <c r="C32">
        <v>22.1</v>
      </c>
      <c r="D32">
        <f t="shared" si="1"/>
        <v>21.200000000000003</v>
      </c>
      <c r="E32">
        <f t="shared" si="2"/>
        <v>0.21200000000000002</v>
      </c>
      <c r="F32">
        <f t="shared" si="3"/>
        <v>-0.21200000000000002</v>
      </c>
      <c r="H32" s="4"/>
    </row>
    <row r="33" spans="1:10" x14ac:dyDescent="0.35">
      <c r="A33" s="4">
        <f t="shared" si="0"/>
        <v>1965</v>
      </c>
      <c r="B33" s="4">
        <v>1983</v>
      </c>
      <c r="C33">
        <v>23.1</v>
      </c>
      <c r="D33">
        <f t="shared" si="1"/>
        <v>22.200000000000003</v>
      </c>
      <c r="E33">
        <f t="shared" si="2"/>
        <v>0.22200000000000003</v>
      </c>
      <c r="F33">
        <f t="shared" si="3"/>
        <v>-0.22200000000000003</v>
      </c>
      <c r="H33" s="4"/>
    </row>
    <row r="34" spans="1:10" x14ac:dyDescent="0.35">
      <c r="A34" s="4">
        <f t="shared" si="0"/>
        <v>1966</v>
      </c>
      <c r="B34" s="4">
        <v>1982</v>
      </c>
      <c r="C34">
        <v>23.4</v>
      </c>
      <c r="D34">
        <f t="shared" si="1"/>
        <v>22.5</v>
      </c>
      <c r="E34">
        <f t="shared" si="2"/>
        <v>0.22500000000000001</v>
      </c>
      <c r="F34">
        <f t="shared" si="3"/>
        <v>-0.22500000000000001</v>
      </c>
      <c r="H34" s="4"/>
    </row>
    <row r="35" spans="1:10" x14ac:dyDescent="0.35">
      <c r="A35" s="4">
        <f t="shared" si="0"/>
        <v>1967</v>
      </c>
      <c r="B35" s="4">
        <v>1981</v>
      </c>
      <c r="C35">
        <v>23.5</v>
      </c>
      <c r="D35">
        <f t="shared" si="1"/>
        <v>22.6</v>
      </c>
      <c r="E35">
        <f t="shared" si="2"/>
        <v>0.22600000000000001</v>
      </c>
      <c r="F35">
        <f t="shared" si="3"/>
        <v>-0.22600000000000001</v>
      </c>
      <c r="H35" s="4"/>
      <c r="J35" t="s">
        <v>33</v>
      </c>
    </row>
    <row r="36" spans="1:10" x14ac:dyDescent="0.35">
      <c r="A36" s="4">
        <f t="shared" si="0"/>
        <v>1968</v>
      </c>
      <c r="B36" s="4">
        <v>1980</v>
      </c>
      <c r="C36">
        <v>23.5</v>
      </c>
      <c r="D36">
        <f t="shared" si="1"/>
        <v>22.6</v>
      </c>
      <c r="E36">
        <f t="shared" si="2"/>
        <v>0.22600000000000001</v>
      </c>
      <c r="F36">
        <f t="shared" si="3"/>
        <v>-0.22600000000000001</v>
      </c>
      <c r="H36" s="4"/>
      <c r="J36" t="s">
        <v>34</v>
      </c>
    </row>
    <row r="37" spans="1:10" x14ac:dyDescent="0.35">
      <c r="A37" s="4">
        <f t="shared" si="0"/>
        <v>1969</v>
      </c>
      <c r="B37" s="4">
        <v>1979</v>
      </c>
      <c r="C37">
        <v>23.3</v>
      </c>
      <c r="D37">
        <f t="shared" si="1"/>
        <v>22.400000000000002</v>
      </c>
      <c r="E37">
        <f t="shared" si="2"/>
        <v>0.22400000000000003</v>
      </c>
      <c r="F37">
        <f t="shared" si="3"/>
        <v>-0.22400000000000003</v>
      </c>
      <c r="H37" s="4"/>
      <c r="J37" t="s">
        <v>35</v>
      </c>
    </row>
    <row r="38" spans="1:10" x14ac:dyDescent="0.35">
      <c r="A38" s="4">
        <f t="shared" si="0"/>
        <v>1970</v>
      </c>
      <c r="B38" s="4">
        <v>1978</v>
      </c>
      <c r="C38">
        <v>22.5</v>
      </c>
      <c r="D38">
        <f t="shared" si="1"/>
        <v>21.6</v>
      </c>
      <c r="E38">
        <f t="shared" si="2"/>
        <v>0.21600000000000003</v>
      </c>
      <c r="F38">
        <f t="shared" si="3"/>
        <v>-0.21600000000000003</v>
      </c>
      <c r="G38">
        <v>1979.5</v>
      </c>
      <c r="H38" s="4">
        <v>1</v>
      </c>
      <c r="I38" t="s">
        <v>36</v>
      </c>
    </row>
    <row r="39" spans="1:10" x14ac:dyDescent="0.35">
      <c r="A39" s="4">
        <f t="shared" si="0"/>
        <v>1971</v>
      </c>
      <c r="B39" s="4">
        <v>1977</v>
      </c>
      <c r="C39">
        <v>22.5</v>
      </c>
      <c r="D39">
        <f t="shared" si="1"/>
        <v>21.6</v>
      </c>
      <c r="E39">
        <f t="shared" si="2"/>
        <v>0.21600000000000003</v>
      </c>
      <c r="F39">
        <f t="shared" si="3"/>
        <v>-0.21600000000000003</v>
      </c>
      <c r="H39" s="4"/>
    </row>
    <row r="40" spans="1:10" x14ac:dyDescent="0.35">
      <c r="A40" s="4">
        <f t="shared" si="0"/>
        <v>1972</v>
      </c>
      <c r="B40" s="4">
        <v>1976</v>
      </c>
      <c r="C40">
        <v>22.6</v>
      </c>
      <c r="D40">
        <f t="shared" si="1"/>
        <v>21.700000000000003</v>
      </c>
      <c r="E40">
        <f t="shared" si="2"/>
        <v>0.21700000000000003</v>
      </c>
      <c r="F40">
        <f t="shared" si="3"/>
        <v>-0.21700000000000003</v>
      </c>
      <c r="H40" s="4"/>
      <c r="J40" t="s">
        <v>37</v>
      </c>
    </row>
    <row r="41" spans="1:10" x14ac:dyDescent="0.35">
      <c r="A41" s="4">
        <f t="shared" si="0"/>
        <v>1973</v>
      </c>
      <c r="B41" s="4">
        <v>1975</v>
      </c>
      <c r="C41">
        <v>19.8</v>
      </c>
      <c r="D41">
        <f t="shared" si="1"/>
        <v>18.900000000000002</v>
      </c>
      <c r="E41">
        <f t="shared" si="2"/>
        <v>0.18900000000000003</v>
      </c>
      <c r="F41">
        <f t="shared" si="3"/>
        <v>-0.18900000000000003</v>
      </c>
      <c r="H41" s="4"/>
    </row>
    <row r="42" spans="1:10" x14ac:dyDescent="0.35">
      <c r="A42" s="4">
        <f t="shared" si="0"/>
        <v>1974</v>
      </c>
      <c r="B42" s="4">
        <v>1974</v>
      </c>
      <c r="C42">
        <v>19.600000000000001</v>
      </c>
      <c r="D42">
        <f t="shared" si="1"/>
        <v>18.700000000000003</v>
      </c>
      <c r="E42">
        <f t="shared" si="2"/>
        <v>0.18700000000000003</v>
      </c>
      <c r="F42">
        <f t="shared" si="3"/>
        <v>-0.18700000000000003</v>
      </c>
      <c r="H42" s="4"/>
      <c r="J42" t="s">
        <v>38</v>
      </c>
    </row>
    <row r="43" spans="1:10" x14ac:dyDescent="0.35">
      <c r="A43" s="4">
        <f t="shared" si="0"/>
        <v>1975</v>
      </c>
      <c r="B43" s="4">
        <v>1973</v>
      </c>
      <c r="C43">
        <v>13.2</v>
      </c>
      <c r="D43">
        <f t="shared" si="1"/>
        <v>12.299999999999999</v>
      </c>
      <c r="E43">
        <f t="shared" si="2"/>
        <v>0.12299999999999998</v>
      </c>
      <c r="F43">
        <f t="shared" si="3"/>
        <v>-0.12299999999999998</v>
      </c>
      <c r="H43" s="4"/>
    </row>
    <row r="44" spans="1:10" x14ac:dyDescent="0.35">
      <c r="A44" s="4">
        <f t="shared" si="0"/>
        <v>1976</v>
      </c>
      <c r="B44" s="4">
        <v>1972</v>
      </c>
      <c r="C44">
        <v>12.6</v>
      </c>
      <c r="D44">
        <f t="shared" si="1"/>
        <v>11.7</v>
      </c>
      <c r="E44">
        <f t="shared" si="2"/>
        <v>0.11699999999999999</v>
      </c>
      <c r="F44">
        <f t="shared" si="3"/>
        <v>-0.11699999999999999</v>
      </c>
      <c r="H44" s="4"/>
    </row>
    <row r="45" spans="1:10" x14ac:dyDescent="0.35">
      <c r="A45" s="4">
        <f t="shared" si="0"/>
        <v>1977</v>
      </c>
      <c r="B45" s="4">
        <v>1971</v>
      </c>
      <c r="C45">
        <v>12</v>
      </c>
      <c r="D45">
        <f t="shared" si="1"/>
        <v>11.1</v>
      </c>
      <c r="E45">
        <f t="shared" si="2"/>
        <v>0.111</v>
      </c>
      <c r="F45">
        <f t="shared" si="3"/>
        <v>-0.111</v>
      </c>
      <c r="H45" s="4"/>
      <c r="J45" t="s">
        <v>39</v>
      </c>
    </row>
    <row r="46" spans="1:10" x14ac:dyDescent="0.35">
      <c r="A46" s="4">
        <f t="shared" si="0"/>
        <v>1978</v>
      </c>
      <c r="B46" s="4">
        <v>1970</v>
      </c>
      <c r="C46">
        <v>10.8</v>
      </c>
      <c r="D46">
        <f t="shared" si="1"/>
        <v>9.9</v>
      </c>
      <c r="E46">
        <f t="shared" si="2"/>
        <v>9.9000000000000005E-2</v>
      </c>
      <c r="F46">
        <f t="shared" si="3"/>
        <v>-9.9000000000000005E-2</v>
      </c>
      <c r="H46" s="4"/>
      <c r="J46" t="s">
        <v>40</v>
      </c>
    </row>
    <row r="47" spans="1:10" x14ac:dyDescent="0.35">
      <c r="A47" s="4">
        <f t="shared" si="0"/>
        <v>1979</v>
      </c>
      <c r="B47" s="4">
        <v>1969</v>
      </c>
      <c r="C47">
        <v>11.1</v>
      </c>
      <c r="D47">
        <f t="shared" si="1"/>
        <v>10.199999999999999</v>
      </c>
      <c r="E47">
        <f t="shared" si="2"/>
        <v>0.10199999999999999</v>
      </c>
      <c r="F47">
        <f t="shared" si="3"/>
        <v>-0.10199999999999999</v>
      </c>
      <c r="H47" s="4"/>
    </row>
    <row r="48" spans="1:10" x14ac:dyDescent="0.35">
      <c r="A48" s="4">
        <f t="shared" si="0"/>
        <v>1980</v>
      </c>
      <c r="B48" s="4">
        <v>1968</v>
      </c>
      <c r="C48">
        <v>11.8</v>
      </c>
      <c r="D48">
        <f t="shared" si="1"/>
        <v>10.9</v>
      </c>
      <c r="E48">
        <f t="shared" si="2"/>
        <v>0.109</v>
      </c>
      <c r="F48">
        <f t="shared" si="3"/>
        <v>-0.109</v>
      </c>
      <c r="H48" s="4"/>
    </row>
    <row r="49" spans="1:10" x14ac:dyDescent="0.35">
      <c r="A49" s="4">
        <f t="shared" si="0"/>
        <v>1981</v>
      </c>
      <c r="B49" s="4">
        <v>1967</v>
      </c>
      <c r="C49">
        <v>12.4</v>
      </c>
      <c r="D49">
        <f t="shared" si="1"/>
        <v>11.5</v>
      </c>
      <c r="E49">
        <f t="shared" si="2"/>
        <v>0.115</v>
      </c>
      <c r="F49">
        <f t="shared" si="3"/>
        <v>-0.115</v>
      </c>
      <c r="H49" s="4"/>
      <c r="J49" t="s">
        <v>41</v>
      </c>
    </row>
    <row r="50" spans="1:10" x14ac:dyDescent="0.35">
      <c r="A50" s="4">
        <f t="shared" si="0"/>
        <v>1982</v>
      </c>
      <c r="B50" s="4">
        <v>1966</v>
      </c>
      <c r="C50">
        <v>13.4</v>
      </c>
      <c r="D50">
        <f t="shared" si="1"/>
        <v>12.5</v>
      </c>
      <c r="E50">
        <f t="shared" si="2"/>
        <v>0.125</v>
      </c>
      <c r="F50">
        <f t="shared" si="3"/>
        <v>-0.125</v>
      </c>
      <c r="H50" s="4"/>
      <c r="J50" t="s">
        <v>42</v>
      </c>
    </row>
    <row r="51" spans="1:10" x14ac:dyDescent="0.35">
      <c r="A51" s="4">
        <f t="shared" si="0"/>
        <v>1983</v>
      </c>
      <c r="B51" s="4">
        <v>1965</v>
      </c>
      <c r="C51">
        <v>13.7</v>
      </c>
      <c r="D51">
        <f t="shared" si="1"/>
        <v>12.799999999999999</v>
      </c>
      <c r="E51">
        <f t="shared" si="2"/>
        <v>0.128</v>
      </c>
      <c r="F51">
        <f t="shared" si="3"/>
        <v>-0.128</v>
      </c>
      <c r="H51" s="4"/>
      <c r="J51" t="s">
        <v>43</v>
      </c>
    </row>
    <row r="52" spans="1:10" x14ac:dyDescent="0.35">
      <c r="A52" s="4">
        <f t="shared" si="0"/>
        <v>1984</v>
      </c>
      <c r="B52" s="4">
        <v>1964</v>
      </c>
      <c r="C52">
        <v>14.4</v>
      </c>
      <c r="D52">
        <f t="shared" si="1"/>
        <v>13.5</v>
      </c>
      <c r="E52">
        <f t="shared" si="2"/>
        <v>0.13500000000000001</v>
      </c>
      <c r="F52">
        <f t="shared" si="3"/>
        <v>-0.13500000000000001</v>
      </c>
      <c r="H52" s="4"/>
    </row>
    <row r="53" spans="1:10" x14ac:dyDescent="0.35">
      <c r="A53" s="4">
        <f t="shared" si="0"/>
        <v>1985</v>
      </c>
      <c r="B53" s="4">
        <v>1963</v>
      </c>
      <c r="C53">
        <v>14.9</v>
      </c>
      <c r="D53">
        <f t="shared" si="1"/>
        <v>14</v>
      </c>
      <c r="E53">
        <f t="shared" si="2"/>
        <v>0.14000000000000001</v>
      </c>
      <c r="F53">
        <f t="shared" si="3"/>
        <v>-0.14000000000000001</v>
      </c>
      <c r="H53" s="4"/>
      <c r="J53" t="s">
        <v>44</v>
      </c>
    </row>
    <row r="54" spans="1:10" x14ac:dyDescent="0.35">
      <c r="A54" s="4">
        <f t="shared" si="0"/>
        <v>1986</v>
      </c>
      <c r="B54" s="4">
        <v>1962</v>
      </c>
      <c r="C54">
        <v>14.2</v>
      </c>
      <c r="D54">
        <f t="shared" si="1"/>
        <v>13.299999999999999</v>
      </c>
      <c r="E54">
        <f t="shared" si="2"/>
        <v>0.13299999999999998</v>
      </c>
      <c r="F54">
        <f t="shared" si="3"/>
        <v>-0.13299999999999998</v>
      </c>
      <c r="H54" s="4"/>
    </row>
    <row r="55" spans="1:10" x14ac:dyDescent="0.35">
      <c r="A55" s="4">
        <f t="shared" si="0"/>
        <v>1987</v>
      </c>
      <c r="B55" s="4">
        <v>1961</v>
      </c>
      <c r="C55">
        <v>14</v>
      </c>
      <c r="D55">
        <f t="shared" si="1"/>
        <v>13.1</v>
      </c>
      <c r="E55">
        <f t="shared" si="2"/>
        <v>0.13100000000000001</v>
      </c>
      <c r="F55">
        <f t="shared" si="3"/>
        <v>-0.13100000000000001</v>
      </c>
      <c r="G55">
        <v>1962.78</v>
      </c>
      <c r="H55" s="4">
        <v>0.87</v>
      </c>
      <c r="I55" t="s">
        <v>45</v>
      </c>
    </row>
    <row r="56" spans="1:10" x14ac:dyDescent="0.35">
      <c r="A56" s="4">
        <f t="shared" si="0"/>
        <v>1988</v>
      </c>
      <c r="B56" s="4">
        <v>1960</v>
      </c>
      <c r="C56">
        <v>13.5</v>
      </c>
      <c r="D56">
        <f t="shared" si="1"/>
        <v>12.6</v>
      </c>
      <c r="E56">
        <f t="shared" si="2"/>
        <v>0.126</v>
      </c>
      <c r="F56">
        <f t="shared" si="3"/>
        <v>-0.126</v>
      </c>
      <c r="H56" s="4"/>
    </row>
    <row r="57" spans="1:10" x14ac:dyDescent="0.35">
      <c r="A57" s="4">
        <f t="shared" si="0"/>
        <v>1989</v>
      </c>
      <c r="B57" s="4">
        <v>1959</v>
      </c>
      <c r="C57">
        <v>12.3</v>
      </c>
      <c r="D57">
        <f t="shared" si="1"/>
        <v>11.4</v>
      </c>
      <c r="E57">
        <f t="shared" si="2"/>
        <v>0.114</v>
      </c>
      <c r="F57">
        <f t="shared" si="3"/>
        <v>-0.114</v>
      </c>
      <c r="H57" s="4"/>
      <c r="J57" t="s">
        <v>46</v>
      </c>
    </row>
    <row r="58" spans="1:10" x14ac:dyDescent="0.35">
      <c r="A58" s="4">
        <f t="shared" si="0"/>
        <v>1990</v>
      </c>
      <c r="B58" s="4">
        <v>1958</v>
      </c>
      <c r="C58">
        <v>12</v>
      </c>
      <c r="D58">
        <f t="shared" si="1"/>
        <v>11.1</v>
      </c>
      <c r="E58">
        <f t="shared" si="2"/>
        <v>0.111</v>
      </c>
      <c r="F58">
        <f t="shared" si="3"/>
        <v>-0.111</v>
      </c>
      <c r="H58" s="4"/>
    </row>
    <row r="59" spans="1:10" x14ac:dyDescent="0.35">
      <c r="A59" s="4">
        <f t="shared" si="0"/>
        <v>1991</v>
      </c>
      <c r="B59" s="4">
        <v>1957</v>
      </c>
      <c r="C59">
        <v>11.8</v>
      </c>
      <c r="D59">
        <f t="shared" si="1"/>
        <v>10.9</v>
      </c>
      <c r="E59">
        <f t="shared" si="2"/>
        <v>0.109</v>
      </c>
      <c r="F59">
        <f t="shared" si="3"/>
        <v>-0.109</v>
      </c>
      <c r="H59" s="4"/>
    </row>
    <row r="60" spans="1:10" x14ac:dyDescent="0.35">
      <c r="A60" s="4">
        <f t="shared" si="0"/>
        <v>1992</v>
      </c>
      <c r="B60" s="4">
        <v>1956</v>
      </c>
      <c r="C60">
        <v>11.7</v>
      </c>
      <c r="D60">
        <f t="shared" si="1"/>
        <v>10.799999999999999</v>
      </c>
      <c r="E60">
        <f t="shared" si="2"/>
        <v>0.10799999999999998</v>
      </c>
      <c r="F60">
        <f t="shared" si="3"/>
        <v>-0.10799999999999998</v>
      </c>
      <c r="H60" s="4"/>
    </row>
    <row r="61" spans="1:10" x14ac:dyDescent="0.35">
      <c r="A61" s="4">
        <f t="shared" si="0"/>
        <v>1993</v>
      </c>
      <c r="B61" s="4">
        <v>1955</v>
      </c>
      <c r="C61">
        <v>12.7</v>
      </c>
      <c r="D61">
        <f t="shared" si="1"/>
        <v>11.799999999999999</v>
      </c>
      <c r="E61">
        <f t="shared" si="2"/>
        <v>0.11799999999999999</v>
      </c>
      <c r="F61">
        <f t="shared" si="3"/>
        <v>-0.11799999999999999</v>
      </c>
      <c r="H61" s="4"/>
    </row>
    <row r="62" spans="1:10" x14ac:dyDescent="0.35">
      <c r="A62" s="4">
        <f t="shared" si="0"/>
        <v>1994</v>
      </c>
      <c r="B62" s="4">
        <v>1954</v>
      </c>
      <c r="C62">
        <v>12.2</v>
      </c>
      <c r="D62">
        <f t="shared" si="1"/>
        <v>11.299999999999999</v>
      </c>
      <c r="E62">
        <f t="shared" si="2"/>
        <v>0.11299999999999999</v>
      </c>
      <c r="F62">
        <f t="shared" si="3"/>
        <v>-0.11299999999999999</v>
      </c>
      <c r="H62" s="4"/>
    </row>
    <row r="63" spans="1:10" x14ac:dyDescent="0.35">
      <c r="A63" s="4">
        <f t="shared" si="0"/>
        <v>1995</v>
      </c>
      <c r="B63" s="4">
        <v>1953</v>
      </c>
      <c r="C63">
        <v>11.3</v>
      </c>
      <c r="D63">
        <f t="shared" si="1"/>
        <v>10.4</v>
      </c>
      <c r="E63">
        <f t="shared" si="2"/>
        <v>0.10400000000000001</v>
      </c>
      <c r="F63">
        <f t="shared" si="3"/>
        <v>-0.10400000000000001</v>
      </c>
      <c r="H63" s="4"/>
    </row>
    <row r="64" spans="1:10" x14ac:dyDescent="0.35">
      <c r="A64" s="4">
        <f t="shared" si="0"/>
        <v>1996</v>
      </c>
      <c r="B64" s="4">
        <v>1952</v>
      </c>
      <c r="C64">
        <v>11.2</v>
      </c>
      <c r="D64">
        <f t="shared" si="1"/>
        <v>10.299999999999999</v>
      </c>
      <c r="E64">
        <f t="shared" si="2"/>
        <v>0.10299999999999999</v>
      </c>
      <c r="F64">
        <f t="shared" si="3"/>
        <v>-0.10299999999999999</v>
      </c>
      <c r="H64" s="4"/>
    </row>
    <row r="65" spans="1:12" x14ac:dyDescent="0.35">
      <c r="A65" s="4">
        <f t="shared" si="0"/>
        <v>1997</v>
      </c>
      <c r="B65" s="4">
        <v>1951</v>
      </c>
      <c r="C65">
        <v>11.8</v>
      </c>
      <c r="D65">
        <f t="shared" si="1"/>
        <v>10.9</v>
      </c>
      <c r="E65">
        <f t="shared" si="2"/>
        <v>0.109</v>
      </c>
      <c r="F65">
        <f t="shared" si="3"/>
        <v>-0.109</v>
      </c>
      <c r="H65" s="4"/>
    </row>
    <row r="66" spans="1:12" x14ac:dyDescent="0.35">
      <c r="A66" s="4">
        <f t="shared" si="0"/>
        <v>1998</v>
      </c>
      <c r="B66" s="4">
        <v>1950</v>
      </c>
      <c r="C66">
        <v>12.3</v>
      </c>
      <c r="D66">
        <f t="shared" si="1"/>
        <v>11.4</v>
      </c>
      <c r="E66">
        <f t="shared" si="2"/>
        <v>0.114</v>
      </c>
      <c r="F66">
        <f t="shared" si="3"/>
        <v>-0.114</v>
      </c>
      <c r="H66" s="4"/>
      <c r="I66" t="s">
        <v>47</v>
      </c>
    </row>
    <row r="67" spans="1:12" x14ac:dyDescent="0.35">
      <c r="A67" s="4">
        <f t="shared" si="0"/>
        <v>1999</v>
      </c>
      <c r="B67" s="4">
        <v>1949</v>
      </c>
      <c r="C67">
        <v>11.2</v>
      </c>
      <c r="D67">
        <f t="shared" si="1"/>
        <v>10.299999999999999</v>
      </c>
      <c r="E67">
        <f t="shared" si="2"/>
        <v>0.10299999999999999</v>
      </c>
      <c r="F67">
        <f t="shared" si="3"/>
        <v>-0.10299999999999999</v>
      </c>
      <c r="H67" s="4"/>
    </row>
    <row r="68" spans="1:12" x14ac:dyDescent="0.35">
      <c r="A68" s="4">
        <f t="shared" ref="A68:A80" si="4">A67+1</f>
        <v>2000</v>
      </c>
      <c r="B68" s="4">
        <v>1948</v>
      </c>
      <c r="C68">
        <v>11.4</v>
      </c>
      <c r="D68">
        <f t="shared" ref="D68:D81" si="5">C68-0.9</f>
        <v>10.5</v>
      </c>
      <c r="E68">
        <f t="shared" ref="E68:E81" si="6">D68/100</f>
        <v>0.105</v>
      </c>
      <c r="F68">
        <f t="shared" ref="F68:F81" si="7">-1*E68</f>
        <v>-0.105</v>
      </c>
      <c r="H68" s="4"/>
    </row>
    <row r="69" spans="1:12" x14ac:dyDescent="0.35">
      <c r="A69" s="4">
        <f t="shared" si="4"/>
        <v>2001</v>
      </c>
      <c r="B69" s="4">
        <v>1947</v>
      </c>
      <c r="C69">
        <v>11.5</v>
      </c>
      <c r="D69">
        <f t="shared" si="5"/>
        <v>10.6</v>
      </c>
      <c r="E69">
        <f t="shared" si="6"/>
        <v>0.106</v>
      </c>
      <c r="F69">
        <f t="shared" si="7"/>
        <v>-0.106</v>
      </c>
      <c r="H69" s="4"/>
      <c r="I69" t="s">
        <v>48</v>
      </c>
    </row>
    <row r="70" spans="1:12" x14ac:dyDescent="0.35">
      <c r="A70" s="4">
        <f t="shared" si="4"/>
        <v>2002</v>
      </c>
      <c r="B70" s="4">
        <v>1946</v>
      </c>
      <c r="C70">
        <v>11.8</v>
      </c>
      <c r="D70">
        <f t="shared" si="5"/>
        <v>10.9</v>
      </c>
      <c r="E70">
        <f t="shared" si="6"/>
        <v>0.109</v>
      </c>
      <c r="F70">
        <f t="shared" si="7"/>
        <v>-0.109</v>
      </c>
      <c r="H70" s="4"/>
      <c r="I70" t="s">
        <v>49</v>
      </c>
    </row>
    <row r="71" spans="1:12" x14ac:dyDescent="0.35">
      <c r="A71" s="4">
        <f t="shared" si="4"/>
        <v>2003</v>
      </c>
      <c r="B71" s="4">
        <v>1945</v>
      </c>
      <c r="C71">
        <v>12</v>
      </c>
      <c r="D71">
        <f t="shared" si="5"/>
        <v>11.1</v>
      </c>
      <c r="E71">
        <f t="shared" si="6"/>
        <v>0.111</v>
      </c>
      <c r="F71">
        <f t="shared" si="7"/>
        <v>-0.111</v>
      </c>
      <c r="H71" s="4"/>
    </row>
    <row r="72" spans="1:12" x14ac:dyDescent="0.35">
      <c r="A72" s="4">
        <f t="shared" si="4"/>
        <v>2004</v>
      </c>
      <c r="B72" s="4">
        <v>1944</v>
      </c>
      <c r="C72">
        <v>13</v>
      </c>
      <c r="D72">
        <f t="shared" si="5"/>
        <v>12.1</v>
      </c>
      <c r="E72">
        <f t="shared" si="6"/>
        <v>0.121</v>
      </c>
      <c r="F72">
        <f t="shared" si="7"/>
        <v>-0.121</v>
      </c>
      <c r="H72" s="4"/>
      <c r="I72" t="s">
        <v>50</v>
      </c>
    </row>
    <row r="73" spans="1:12" x14ac:dyDescent="0.35">
      <c r="A73" s="4">
        <f t="shared" si="4"/>
        <v>2005</v>
      </c>
      <c r="B73" s="4">
        <v>1943</v>
      </c>
      <c r="C73">
        <v>13</v>
      </c>
      <c r="D73">
        <f t="shared" si="5"/>
        <v>12.1</v>
      </c>
      <c r="E73">
        <f t="shared" si="6"/>
        <v>0.121</v>
      </c>
      <c r="F73">
        <f t="shared" si="7"/>
        <v>-0.121</v>
      </c>
      <c r="H73" s="4"/>
      <c r="I73" t="s">
        <v>51</v>
      </c>
      <c r="L73" t="s">
        <v>52</v>
      </c>
    </row>
    <row r="74" spans="1:12" x14ac:dyDescent="0.35">
      <c r="A74" s="4">
        <f t="shared" si="4"/>
        <v>2006</v>
      </c>
      <c r="B74" s="4">
        <v>1942</v>
      </c>
      <c r="C74">
        <v>10</v>
      </c>
      <c r="D74">
        <f t="shared" si="5"/>
        <v>9.1</v>
      </c>
      <c r="E74">
        <f t="shared" si="6"/>
        <v>9.0999999999999998E-2</v>
      </c>
      <c r="F74">
        <f t="shared" si="7"/>
        <v>-9.0999999999999998E-2</v>
      </c>
      <c r="H74" s="4"/>
      <c r="I74" t="s">
        <v>53</v>
      </c>
    </row>
    <row r="75" spans="1:12" x14ac:dyDescent="0.35">
      <c r="A75" s="4">
        <f t="shared" si="4"/>
        <v>2007</v>
      </c>
      <c r="B75" s="4">
        <v>1941</v>
      </c>
      <c r="C75">
        <v>11.5</v>
      </c>
      <c r="D75">
        <f t="shared" si="5"/>
        <v>10.6</v>
      </c>
      <c r="E75">
        <f t="shared" si="6"/>
        <v>0.106</v>
      </c>
      <c r="F75">
        <f t="shared" si="7"/>
        <v>-0.106</v>
      </c>
      <c r="H75" s="4"/>
    </row>
    <row r="76" spans="1:12" x14ac:dyDescent="0.35">
      <c r="A76" s="4">
        <f t="shared" si="4"/>
        <v>2008</v>
      </c>
      <c r="B76" s="4">
        <v>1940</v>
      </c>
      <c r="C76">
        <v>12.5</v>
      </c>
      <c r="D76">
        <f t="shared" si="5"/>
        <v>11.6</v>
      </c>
      <c r="E76">
        <f t="shared" si="6"/>
        <v>0.11599999999999999</v>
      </c>
      <c r="F76">
        <f t="shared" si="7"/>
        <v>-0.11599999999999999</v>
      </c>
      <c r="H76" s="4"/>
    </row>
    <row r="77" spans="1:12" x14ac:dyDescent="0.35">
      <c r="A77" s="4">
        <f t="shared" si="4"/>
        <v>2009</v>
      </c>
      <c r="B77" s="4">
        <v>1939</v>
      </c>
      <c r="C77">
        <v>13.3</v>
      </c>
      <c r="D77">
        <f t="shared" si="5"/>
        <v>12.4</v>
      </c>
      <c r="E77">
        <f t="shared" si="6"/>
        <v>0.124</v>
      </c>
      <c r="F77">
        <f t="shared" si="7"/>
        <v>-0.124</v>
      </c>
      <c r="H77" s="4"/>
    </row>
    <row r="78" spans="1:12" x14ac:dyDescent="0.35">
      <c r="A78" s="4">
        <f t="shared" si="4"/>
        <v>2010</v>
      </c>
      <c r="B78" s="4">
        <v>1938</v>
      </c>
      <c r="C78">
        <v>14.2</v>
      </c>
      <c r="D78">
        <f t="shared" si="5"/>
        <v>13.299999999999999</v>
      </c>
      <c r="E78">
        <f t="shared" si="6"/>
        <v>0.13299999999999998</v>
      </c>
      <c r="F78">
        <f t="shared" si="7"/>
        <v>-0.13299999999999998</v>
      </c>
      <c r="H78" s="4"/>
      <c r="I78" t="s">
        <v>54</v>
      </c>
    </row>
    <row r="79" spans="1:12" x14ac:dyDescent="0.35">
      <c r="A79" s="4">
        <f t="shared" si="4"/>
        <v>2011</v>
      </c>
      <c r="B79" s="4">
        <v>1937</v>
      </c>
      <c r="C79">
        <v>14.8</v>
      </c>
      <c r="D79">
        <f t="shared" si="5"/>
        <v>13.9</v>
      </c>
      <c r="E79">
        <f t="shared" si="6"/>
        <v>0.13900000000000001</v>
      </c>
      <c r="F79">
        <f t="shared" si="7"/>
        <v>-0.13900000000000001</v>
      </c>
      <c r="H79" s="4"/>
      <c r="I79" t="s">
        <v>55</v>
      </c>
    </row>
    <row r="80" spans="1:12" x14ac:dyDescent="0.35">
      <c r="A80" s="4">
        <f t="shared" si="4"/>
        <v>2012</v>
      </c>
      <c r="B80" s="4">
        <v>1936</v>
      </c>
      <c r="C80">
        <v>16</v>
      </c>
      <c r="D80">
        <f t="shared" si="5"/>
        <v>15.1</v>
      </c>
      <c r="E80">
        <f t="shared" si="6"/>
        <v>0.151</v>
      </c>
      <c r="F80">
        <f t="shared" si="7"/>
        <v>-0.151</v>
      </c>
      <c r="H80" s="4"/>
      <c r="I80" t="s">
        <v>56</v>
      </c>
    </row>
    <row r="81" spans="1:9" x14ac:dyDescent="0.35">
      <c r="A81" s="4">
        <v>2012.8</v>
      </c>
      <c r="B81" s="4">
        <v>1935</v>
      </c>
      <c r="C81">
        <v>16.5</v>
      </c>
      <c r="D81">
        <f t="shared" si="5"/>
        <v>15.6</v>
      </c>
      <c r="E81">
        <f t="shared" si="6"/>
        <v>0.156</v>
      </c>
      <c r="F81">
        <f t="shared" si="7"/>
        <v>-0.156</v>
      </c>
      <c r="H81" s="4"/>
      <c r="I81" t="s">
        <v>57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X347"/>
  <sheetViews>
    <sheetView topLeftCell="K115" zoomScale="82" zoomScaleNormal="82" workbookViewId="0">
      <selection activeCell="AF130" sqref="AF130"/>
    </sheetView>
  </sheetViews>
  <sheetFormatPr defaultRowHeight="14.5" x14ac:dyDescent="0.35"/>
  <sheetData>
    <row r="2" spans="1:2" ht="26" x14ac:dyDescent="0.6">
      <c r="A2" s="8">
        <v>1</v>
      </c>
      <c r="B2" t="s">
        <v>92</v>
      </c>
    </row>
    <row r="28" spans="1:2" x14ac:dyDescent="0.35">
      <c r="A28">
        <v>2</v>
      </c>
      <c r="B28" t="s">
        <v>93</v>
      </c>
    </row>
    <row r="57" spans="1:2" ht="26" x14ac:dyDescent="0.6">
      <c r="A57" s="8">
        <v>3</v>
      </c>
      <c r="B57" t="s">
        <v>94</v>
      </c>
    </row>
    <row r="76" spans="1:2" ht="26" x14ac:dyDescent="0.6">
      <c r="A76" s="8">
        <v>4</v>
      </c>
      <c r="B76" t="s">
        <v>95</v>
      </c>
    </row>
    <row r="98" spans="1:22" ht="26" x14ac:dyDescent="0.6">
      <c r="A98" s="8">
        <v>5</v>
      </c>
      <c r="B98" t="s">
        <v>96</v>
      </c>
    </row>
    <row r="108" spans="1:22" x14ac:dyDescent="0.35">
      <c r="V108" t="s">
        <v>118</v>
      </c>
    </row>
    <row r="119" spans="1:24" ht="18.5" x14ac:dyDescent="0.45">
      <c r="X119" s="9"/>
    </row>
    <row r="122" spans="1:24" ht="26" x14ac:dyDescent="0.6">
      <c r="A122" s="8">
        <v>6</v>
      </c>
      <c r="B122" t="s">
        <v>97</v>
      </c>
    </row>
    <row r="146" spans="1:2" ht="26" x14ac:dyDescent="0.6">
      <c r="A146" s="8">
        <v>7</v>
      </c>
      <c r="B146" t="s">
        <v>98</v>
      </c>
    </row>
    <row r="166" spans="1:2" ht="26" x14ac:dyDescent="0.6">
      <c r="A166" s="8">
        <v>8</v>
      </c>
      <c r="B166" t="s">
        <v>99</v>
      </c>
    </row>
    <row r="185" spans="1:2" ht="26" x14ac:dyDescent="0.6">
      <c r="A185" s="8">
        <v>8</v>
      </c>
      <c r="B185" t="s">
        <v>58</v>
      </c>
    </row>
    <row r="205" spans="1:3" ht="26" x14ac:dyDescent="0.6">
      <c r="A205" s="8">
        <v>9</v>
      </c>
      <c r="B205" t="s">
        <v>100</v>
      </c>
      <c r="C205" t="s">
        <v>101</v>
      </c>
    </row>
    <row r="206" spans="1:3" ht="26" x14ac:dyDescent="0.6">
      <c r="A206" s="8"/>
    </row>
    <row r="207" spans="1:3" ht="26" x14ac:dyDescent="0.6">
      <c r="A207" s="8"/>
    </row>
    <row r="208" spans="1:3" ht="26" x14ac:dyDescent="0.6">
      <c r="A208" s="8"/>
    </row>
    <row r="209" spans="1:2" ht="26" x14ac:dyDescent="0.6">
      <c r="A209" s="8"/>
    </row>
    <row r="210" spans="1:2" ht="26" x14ac:dyDescent="0.6">
      <c r="A210" s="8"/>
    </row>
    <row r="211" spans="1:2" ht="26" x14ac:dyDescent="0.6">
      <c r="A211" s="8"/>
    </row>
    <row r="212" spans="1:2" ht="26" x14ac:dyDescent="0.6">
      <c r="A212" s="8"/>
    </row>
    <row r="213" spans="1:2" ht="26" x14ac:dyDescent="0.6">
      <c r="A213" s="8"/>
    </row>
    <row r="214" spans="1:2" ht="26" x14ac:dyDescent="0.6">
      <c r="A214" s="8"/>
    </row>
    <row r="215" spans="1:2" ht="26" x14ac:dyDescent="0.6">
      <c r="A215" s="8"/>
    </row>
    <row r="216" spans="1:2" ht="26" x14ac:dyDescent="0.6">
      <c r="A216" s="8"/>
    </row>
    <row r="217" spans="1:2" ht="26" x14ac:dyDescent="0.6">
      <c r="A217" s="8"/>
    </row>
    <row r="218" spans="1:2" ht="26" x14ac:dyDescent="0.6">
      <c r="A218" s="8"/>
    </row>
    <row r="219" spans="1:2" ht="26" x14ac:dyDescent="0.6">
      <c r="A219" s="8"/>
    </row>
    <row r="220" spans="1:2" ht="26" x14ac:dyDescent="0.6">
      <c r="A220" s="8"/>
    </row>
    <row r="221" spans="1:2" ht="26" x14ac:dyDescent="0.6">
      <c r="A221" s="8">
        <v>10</v>
      </c>
      <c r="B221" t="s">
        <v>102</v>
      </c>
    </row>
    <row r="222" spans="1:2" x14ac:dyDescent="0.35">
      <c r="B222" t="s">
        <v>103</v>
      </c>
    </row>
    <row r="266" spans="1:2" ht="26" x14ac:dyDescent="0.6">
      <c r="A266" s="8">
        <v>11</v>
      </c>
      <c r="B266" t="s">
        <v>104</v>
      </c>
    </row>
    <row r="288" spans="1:20" ht="26" x14ac:dyDescent="0.6">
      <c r="A288" s="8">
        <v>12</v>
      </c>
      <c r="B288" t="s">
        <v>106</v>
      </c>
      <c r="G288" t="s">
        <v>105</v>
      </c>
      <c r="T288" t="s">
        <v>60</v>
      </c>
    </row>
    <row r="289" spans="7:7" x14ac:dyDescent="0.35">
      <c r="G289" t="s">
        <v>109</v>
      </c>
    </row>
    <row r="290" spans="7:7" x14ac:dyDescent="0.35">
      <c r="G290" t="s">
        <v>113</v>
      </c>
    </row>
    <row r="313" spans="1:10" ht="26" x14ac:dyDescent="0.6">
      <c r="A313" s="8">
        <v>13</v>
      </c>
      <c r="B313" t="s">
        <v>107</v>
      </c>
      <c r="G313" t="s">
        <v>108</v>
      </c>
      <c r="J313" t="s">
        <v>115</v>
      </c>
    </row>
    <row r="314" spans="1:10" x14ac:dyDescent="0.35">
      <c r="G314" t="s">
        <v>117</v>
      </c>
    </row>
    <row r="315" spans="1:10" x14ac:dyDescent="0.35">
      <c r="G315" t="s">
        <v>116</v>
      </c>
    </row>
    <row r="316" spans="1:10" x14ac:dyDescent="0.35">
      <c r="G316" t="s">
        <v>110</v>
      </c>
    </row>
    <row r="317" spans="1:10" x14ac:dyDescent="0.35">
      <c r="G317" t="s">
        <v>114</v>
      </c>
    </row>
    <row r="346" spans="1:4" ht="26" x14ac:dyDescent="0.6">
      <c r="A346" s="8">
        <v>14</v>
      </c>
      <c r="B346" t="s">
        <v>18</v>
      </c>
      <c r="D346" t="s">
        <v>111</v>
      </c>
    </row>
    <row r="347" spans="1:4" x14ac:dyDescent="0.35">
      <c r="D347" t="s">
        <v>112</v>
      </c>
    </row>
  </sheetData>
  <pageMargins left="0.7" right="0.7" top="0.75" bottom="0.75" header="0.3" footer="0.3"/>
  <pageSetup paperSize="17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2"/>
  <sheetViews>
    <sheetView topLeftCell="A7" workbookViewId="0">
      <selection activeCell="T31" sqref="T31"/>
    </sheetView>
  </sheetViews>
  <sheetFormatPr defaultRowHeight="14.5" x14ac:dyDescent="0.35"/>
  <sheetData>
    <row r="1" spans="1:6" x14ac:dyDescent="0.35">
      <c r="A1" t="s">
        <v>58</v>
      </c>
    </row>
    <row r="2" spans="1:6" x14ac:dyDescent="0.35">
      <c r="A2" t="s">
        <v>59</v>
      </c>
    </row>
    <row r="3" spans="1:6" x14ac:dyDescent="0.35">
      <c r="A3" t="s">
        <v>60</v>
      </c>
      <c r="B3" t="s">
        <v>61</v>
      </c>
    </row>
    <row r="4" spans="1:6" x14ac:dyDescent="0.35">
      <c r="A4">
        <v>2012.8</v>
      </c>
      <c r="B4">
        <v>6</v>
      </c>
      <c r="C4">
        <f>(-1)*B4/100</f>
        <v>-0.06</v>
      </c>
      <c r="D4">
        <f>C4+0.06</f>
        <v>0</v>
      </c>
    </row>
    <row r="5" spans="1:6" x14ac:dyDescent="0.35">
      <c r="A5">
        <f>2012</f>
        <v>2012</v>
      </c>
      <c r="B5">
        <v>6.7</v>
      </c>
      <c r="C5">
        <f t="shared" ref="C5:C68" si="0">(-1)*B5/100</f>
        <v>-6.7000000000000004E-2</v>
      </c>
      <c r="D5">
        <f t="shared" ref="D5:D68" si="1">C5+0.06</f>
        <v>-7.0000000000000062E-3</v>
      </c>
    </row>
    <row r="6" spans="1:6" x14ac:dyDescent="0.35">
      <c r="A6">
        <f>A5-1</f>
        <v>2011</v>
      </c>
      <c r="B6">
        <v>7.2</v>
      </c>
      <c r="C6">
        <f t="shared" si="0"/>
        <v>-7.2000000000000008E-2</v>
      </c>
      <c r="D6">
        <f t="shared" si="1"/>
        <v>-1.2000000000000011E-2</v>
      </c>
    </row>
    <row r="7" spans="1:6" x14ac:dyDescent="0.35">
      <c r="A7">
        <f t="shared" ref="A7:A70" si="2">A6-1</f>
        <v>2010</v>
      </c>
      <c r="B7">
        <v>7.8</v>
      </c>
      <c r="C7">
        <f t="shared" si="0"/>
        <v>-7.8E-2</v>
      </c>
      <c r="D7">
        <f t="shared" si="1"/>
        <v>-1.8000000000000002E-2</v>
      </c>
    </row>
    <row r="8" spans="1:6" x14ac:dyDescent="0.35">
      <c r="A8">
        <f t="shared" si="2"/>
        <v>2009</v>
      </c>
      <c r="B8">
        <v>8.6999999999999993</v>
      </c>
      <c r="C8">
        <f t="shared" si="0"/>
        <v>-8.6999999999999994E-2</v>
      </c>
      <c r="D8">
        <f t="shared" si="1"/>
        <v>-2.6999999999999996E-2</v>
      </c>
    </row>
    <row r="9" spans="1:6" x14ac:dyDescent="0.35">
      <c r="A9">
        <f t="shared" si="2"/>
        <v>2008</v>
      </c>
      <c r="B9">
        <v>9.3000000000000007</v>
      </c>
      <c r="C9">
        <f t="shared" si="0"/>
        <v>-9.3000000000000013E-2</v>
      </c>
      <c r="D9">
        <f t="shared" si="1"/>
        <v>-3.3000000000000015E-2</v>
      </c>
    </row>
    <row r="10" spans="1:6" x14ac:dyDescent="0.35">
      <c r="A10">
        <f t="shared" si="2"/>
        <v>2007</v>
      </c>
      <c r="B10">
        <v>10.3</v>
      </c>
      <c r="C10">
        <f t="shared" si="0"/>
        <v>-0.10300000000000001</v>
      </c>
      <c r="D10">
        <f t="shared" si="1"/>
        <v>-4.300000000000001E-2</v>
      </c>
    </row>
    <row r="11" spans="1:6" x14ac:dyDescent="0.35">
      <c r="A11">
        <f t="shared" si="2"/>
        <v>2006</v>
      </c>
      <c r="B11">
        <v>11</v>
      </c>
      <c r="C11">
        <f t="shared" si="0"/>
        <v>-0.11</v>
      </c>
      <c r="D11">
        <f t="shared" si="1"/>
        <v>-0.05</v>
      </c>
    </row>
    <row r="12" spans="1:6" x14ac:dyDescent="0.35">
      <c r="A12">
        <f t="shared" si="2"/>
        <v>2005</v>
      </c>
      <c r="B12">
        <v>11.4</v>
      </c>
      <c r="C12">
        <f t="shared" si="0"/>
        <v>-0.114</v>
      </c>
      <c r="D12">
        <f t="shared" si="1"/>
        <v>-5.4000000000000006E-2</v>
      </c>
    </row>
    <row r="13" spans="1:6" x14ac:dyDescent="0.35">
      <c r="A13">
        <f t="shared" si="2"/>
        <v>2004</v>
      </c>
      <c r="B13">
        <v>12.5</v>
      </c>
      <c r="C13">
        <f t="shared" si="0"/>
        <v>-0.125</v>
      </c>
      <c r="D13">
        <f t="shared" si="1"/>
        <v>-6.5000000000000002E-2</v>
      </c>
    </row>
    <row r="14" spans="1:6" x14ac:dyDescent="0.35">
      <c r="A14">
        <f t="shared" si="2"/>
        <v>2003</v>
      </c>
      <c r="B14">
        <v>12.9</v>
      </c>
      <c r="C14">
        <f t="shared" si="0"/>
        <v>-0.129</v>
      </c>
      <c r="D14">
        <f t="shared" si="1"/>
        <v>-6.9000000000000006E-2</v>
      </c>
    </row>
    <row r="15" spans="1:6" x14ac:dyDescent="0.35">
      <c r="A15">
        <f t="shared" si="2"/>
        <v>2002</v>
      </c>
      <c r="B15">
        <v>13.8</v>
      </c>
      <c r="C15">
        <f t="shared" si="0"/>
        <v>-0.13800000000000001</v>
      </c>
      <c r="D15">
        <f t="shared" si="1"/>
        <v>-7.8000000000000014E-2</v>
      </c>
      <c r="F15" t="s">
        <v>62</v>
      </c>
    </row>
    <row r="16" spans="1:6" x14ac:dyDescent="0.35">
      <c r="A16">
        <f t="shared" si="2"/>
        <v>2001</v>
      </c>
      <c r="B16">
        <v>14.6</v>
      </c>
      <c r="C16">
        <f t="shared" si="0"/>
        <v>-0.14599999999999999</v>
      </c>
      <c r="D16">
        <f t="shared" si="1"/>
        <v>-8.5999999999999993E-2</v>
      </c>
      <c r="F16" t="s">
        <v>63</v>
      </c>
    </row>
    <row r="17" spans="1:6" x14ac:dyDescent="0.35">
      <c r="A17">
        <f t="shared" si="2"/>
        <v>2000</v>
      </c>
      <c r="B17">
        <v>13.6</v>
      </c>
      <c r="C17">
        <f t="shared" si="0"/>
        <v>-0.13600000000000001</v>
      </c>
      <c r="D17">
        <f t="shared" si="1"/>
        <v>-7.6000000000000012E-2</v>
      </c>
      <c r="F17" t="s">
        <v>64</v>
      </c>
    </row>
    <row r="18" spans="1:6" x14ac:dyDescent="0.35">
      <c r="A18">
        <f t="shared" si="2"/>
        <v>1999</v>
      </c>
      <c r="B18">
        <v>14.8</v>
      </c>
      <c r="C18">
        <f t="shared" si="0"/>
        <v>-0.14800000000000002</v>
      </c>
      <c r="D18">
        <f t="shared" si="1"/>
        <v>-8.8000000000000023E-2</v>
      </c>
    </row>
    <row r="19" spans="1:6" x14ac:dyDescent="0.35">
      <c r="A19">
        <f t="shared" si="2"/>
        <v>1998</v>
      </c>
      <c r="B19">
        <v>15.6</v>
      </c>
      <c r="C19">
        <f t="shared" si="0"/>
        <v>-0.156</v>
      </c>
      <c r="D19">
        <f t="shared" si="1"/>
        <v>-9.6000000000000002E-2</v>
      </c>
    </row>
    <row r="20" spans="1:6" x14ac:dyDescent="0.35">
      <c r="A20">
        <f t="shared" si="2"/>
        <v>1997</v>
      </c>
      <c r="B20">
        <v>16.8</v>
      </c>
      <c r="C20">
        <f t="shared" si="0"/>
        <v>-0.16800000000000001</v>
      </c>
      <c r="D20">
        <f t="shared" si="1"/>
        <v>-0.10800000000000001</v>
      </c>
    </row>
    <row r="21" spans="1:6" x14ac:dyDescent="0.35">
      <c r="A21">
        <f t="shared" si="2"/>
        <v>1996</v>
      </c>
      <c r="B21">
        <v>17.8</v>
      </c>
      <c r="C21">
        <f t="shared" si="0"/>
        <v>-0.17800000000000002</v>
      </c>
      <c r="D21">
        <f t="shared" si="1"/>
        <v>-0.11800000000000002</v>
      </c>
    </row>
    <row r="22" spans="1:6" x14ac:dyDescent="0.35">
      <c r="A22">
        <f t="shared" si="2"/>
        <v>1995</v>
      </c>
      <c r="B22">
        <v>19</v>
      </c>
      <c r="C22">
        <f t="shared" si="0"/>
        <v>-0.19</v>
      </c>
      <c r="D22">
        <f t="shared" si="1"/>
        <v>-0.13</v>
      </c>
    </row>
    <row r="23" spans="1:6" x14ac:dyDescent="0.35">
      <c r="A23">
        <f t="shared" si="2"/>
        <v>1994</v>
      </c>
      <c r="B23">
        <v>21.2</v>
      </c>
      <c r="C23">
        <f t="shared" si="0"/>
        <v>-0.21199999999999999</v>
      </c>
      <c r="D23">
        <f t="shared" si="1"/>
        <v>-0.152</v>
      </c>
    </row>
    <row r="24" spans="1:6" x14ac:dyDescent="0.35">
      <c r="A24">
        <f t="shared" si="2"/>
        <v>1993</v>
      </c>
      <c r="B24">
        <v>22</v>
      </c>
      <c r="C24">
        <f t="shared" si="0"/>
        <v>-0.22</v>
      </c>
      <c r="D24">
        <f t="shared" si="1"/>
        <v>-0.16</v>
      </c>
    </row>
    <row r="25" spans="1:6" x14ac:dyDescent="0.35">
      <c r="A25">
        <f t="shared" si="2"/>
        <v>1992</v>
      </c>
      <c r="B25">
        <v>23.2</v>
      </c>
      <c r="C25">
        <f t="shared" si="0"/>
        <v>-0.23199999999999998</v>
      </c>
      <c r="D25">
        <f t="shared" si="1"/>
        <v>-0.17199999999999999</v>
      </c>
    </row>
    <row r="26" spans="1:6" x14ac:dyDescent="0.35">
      <c r="A26">
        <f t="shared" si="2"/>
        <v>1991</v>
      </c>
      <c r="B26">
        <v>24</v>
      </c>
      <c r="C26">
        <f t="shared" si="0"/>
        <v>-0.24</v>
      </c>
      <c r="D26">
        <f t="shared" si="1"/>
        <v>-0.18</v>
      </c>
    </row>
    <row r="27" spans="1:6" x14ac:dyDescent="0.35">
      <c r="A27">
        <f t="shared" si="2"/>
        <v>1990</v>
      </c>
      <c r="B27">
        <v>24.3</v>
      </c>
      <c r="C27">
        <f t="shared" si="0"/>
        <v>-0.24299999999999999</v>
      </c>
      <c r="D27">
        <f t="shared" si="1"/>
        <v>-0.183</v>
      </c>
    </row>
    <row r="28" spans="1:6" x14ac:dyDescent="0.35">
      <c r="A28">
        <f t="shared" si="2"/>
        <v>1989</v>
      </c>
      <c r="B28">
        <v>25.2</v>
      </c>
      <c r="C28">
        <f t="shared" si="0"/>
        <v>-0.252</v>
      </c>
      <c r="D28">
        <f t="shared" si="1"/>
        <v>-0.192</v>
      </c>
    </row>
    <row r="29" spans="1:6" x14ac:dyDescent="0.35">
      <c r="A29">
        <f t="shared" si="2"/>
        <v>1988</v>
      </c>
      <c r="B29">
        <v>26.5</v>
      </c>
      <c r="C29">
        <f t="shared" si="0"/>
        <v>-0.26500000000000001</v>
      </c>
      <c r="D29">
        <f t="shared" si="1"/>
        <v>-0.20500000000000002</v>
      </c>
    </row>
    <row r="30" spans="1:6" x14ac:dyDescent="0.35">
      <c r="A30">
        <f t="shared" si="2"/>
        <v>1987</v>
      </c>
      <c r="B30">
        <v>27.5</v>
      </c>
      <c r="C30">
        <f t="shared" si="0"/>
        <v>-0.27500000000000002</v>
      </c>
      <c r="D30">
        <f t="shared" si="1"/>
        <v>-0.21500000000000002</v>
      </c>
    </row>
    <row r="31" spans="1:6" x14ac:dyDescent="0.35">
      <c r="A31">
        <f t="shared" si="2"/>
        <v>1986</v>
      </c>
      <c r="B31">
        <v>28.7</v>
      </c>
      <c r="C31">
        <f t="shared" si="0"/>
        <v>-0.28699999999999998</v>
      </c>
      <c r="D31">
        <f t="shared" si="1"/>
        <v>-0.22699999999999998</v>
      </c>
    </row>
    <row r="32" spans="1:6" x14ac:dyDescent="0.35">
      <c r="A32">
        <f t="shared" si="2"/>
        <v>1985</v>
      </c>
      <c r="B32">
        <v>23.7</v>
      </c>
      <c r="C32">
        <f t="shared" si="0"/>
        <v>-0.23699999999999999</v>
      </c>
      <c r="D32">
        <f t="shared" si="1"/>
        <v>-0.17699999999999999</v>
      </c>
    </row>
    <row r="33" spans="1:4" x14ac:dyDescent="0.35">
      <c r="A33">
        <f t="shared" si="2"/>
        <v>1984</v>
      </c>
      <c r="B33">
        <v>24</v>
      </c>
      <c r="C33">
        <f t="shared" si="0"/>
        <v>-0.24</v>
      </c>
      <c r="D33">
        <f t="shared" si="1"/>
        <v>-0.18</v>
      </c>
    </row>
    <row r="34" spans="1:4" x14ac:dyDescent="0.35">
      <c r="A34">
        <f t="shared" si="2"/>
        <v>1983</v>
      </c>
      <c r="B34">
        <v>25.6</v>
      </c>
      <c r="C34">
        <f t="shared" si="0"/>
        <v>-0.25600000000000001</v>
      </c>
      <c r="D34">
        <f t="shared" si="1"/>
        <v>-0.19600000000000001</v>
      </c>
    </row>
    <row r="35" spans="1:4" x14ac:dyDescent="0.35">
      <c r="A35">
        <f t="shared" si="2"/>
        <v>1982</v>
      </c>
      <c r="B35">
        <v>27.4</v>
      </c>
      <c r="C35">
        <f t="shared" si="0"/>
        <v>-0.27399999999999997</v>
      </c>
      <c r="D35">
        <f t="shared" si="1"/>
        <v>-0.21399999999999997</v>
      </c>
    </row>
    <row r="36" spans="1:4" x14ac:dyDescent="0.35">
      <c r="A36">
        <f t="shared" si="2"/>
        <v>1981</v>
      </c>
      <c r="B36">
        <v>28.1</v>
      </c>
      <c r="C36">
        <f t="shared" si="0"/>
        <v>-0.28100000000000003</v>
      </c>
      <c r="D36">
        <f t="shared" si="1"/>
        <v>-0.22100000000000003</v>
      </c>
    </row>
    <row r="37" spans="1:4" x14ac:dyDescent="0.35">
      <c r="A37">
        <f t="shared" si="2"/>
        <v>1980</v>
      </c>
      <c r="B37">
        <v>29.2</v>
      </c>
      <c r="C37">
        <f t="shared" si="0"/>
        <v>-0.29199999999999998</v>
      </c>
      <c r="D37">
        <f t="shared" si="1"/>
        <v>-0.23199999999999998</v>
      </c>
    </row>
    <row r="38" spans="1:4" x14ac:dyDescent="0.35">
      <c r="A38">
        <f t="shared" si="2"/>
        <v>1979</v>
      </c>
      <c r="B38">
        <v>29.8</v>
      </c>
      <c r="C38">
        <f t="shared" si="0"/>
        <v>-0.29799999999999999</v>
      </c>
      <c r="D38">
        <f t="shared" si="1"/>
        <v>-0.23799999999999999</v>
      </c>
    </row>
    <row r="39" spans="1:4" x14ac:dyDescent="0.35">
      <c r="A39">
        <f t="shared" si="2"/>
        <v>1978</v>
      </c>
      <c r="B39">
        <v>30.5</v>
      </c>
      <c r="C39">
        <f t="shared" si="0"/>
        <v>-0.30499999999999999</v>
      </c>
      <c r="D39">
        <f t="shared" si="1"/>
        <v>-0.245</v>
      </c>
    </row>
    <row r="40" spans="1:4" x14ac:dyDescent="0.35">
      <c r="A40">
        <f t="shared" si="2"/>
        <v>1977</v>
      </c>
      <c r="B40">
        <v>30.5</v>
      </c>
      <c r="C40">
        <f t="shared" si="0"/>
        <v>-0.30499999999999999</v>
      </c>
      <c r="D40">
        <f t="shared" si="1"/>
        <v>-0.245</v>
      </c>
    </row>
    <row r="41" spans="1:4" x14ac:dyDescent="0.35">
      <c r="A41">
        <f t="shared" si="2"/>
        <v>1976</v>
      </c>
      <c r="B41">
        <v>26</v>
      </c>
      <c r="C41">
        <f t="shared" si="0"/>
        <v>-0.26</v>
      </c>
      <c r="D41">
        <f t="shared" si="1"/>
        <v>-0.2</v>
      </c>
    </row>
    <row r="42" spans="1:4" x14ac:dyDescent="0.35">
      <c r="A42">
        <f t="shared" si="2"/>
        <v>1975</v>
      </c>
      <c r="B42">
        <v>25.5</v>
      </c>
      <c r="C42">
        <f t="shared" si="0"/>
        <v>-0.255</v>
      </c>
      <c r="D42">
        <f t="shared" si="1"/>
        <v>-0.19500000000000001</v>
      </c>
    </row>
    <row r="43" spans="1:4" x14ac:dyDescent="0.35">
      <c r="A43">
        <f t="shared" si="2"/>
        <v>1974</v>
      </c>
      <c r="B43">
        <v>25</v>
      </c>
      <c r="C43">
        <f t="shared" si="0"/>
        <v>-0.25</v>
      </c>
      <c r="D43">
        <f t="shared" si="1"/>
        <v>-0.19</v>
      </c>
    </row>
    <row r="44" spans="1:4" x14ac:dyDescent="0.35">
      <c r="A44">
        <f t="shared" si="2"/>
        <v>1973</v>
      </c>
      <c r="B44">
        <v>24.3</v>
      </c>
      <c r="C44">
        <f t="shared" si="0"/>
        <v>-0.24299999999999999</v>
      </c>
      <c r="D44">
        <f t="shared" si="1"/>
        <v>-0.183</v>
      </c>
    </row>
    <row r="45" spans="1:4" x14ac:dyDescent="0.35">
      <c r="A45">
        <f t="shared" si="2"/>
        <v>1972</v>
      </c>
      <c r="B45">
        <v>21.2</v>
      </c>
      <c r="C45">
        <f t="shared" si="0"/>
        <v>-0.21199999999999999</v>
      </c>
      <c r="D45">
        <f t="shared" si="1"/>
        <v>-0.152</v>
      </c>
    </row>
    <row r="46" spans="1:4" x14ac:dyDescent="0.35">
      <c r="A46">
        <f t="shared" si="2"/>
        <v>1971</v>
      </c>
      <c r="B46">
        <v>16.3</v>
      </c>
      <c r="C46">
        <f t="shared" si="0"/>
        <v>-0.16300000000000001</v>
      </c>
      <c r="D46">
        <f t="shared" si="1"/>
        <v>-0.10300000000000001</v>
      </c>
    </row>
    <row r="47" spans="1:4" x14ac:dyDescent="0.35">
      <c r="A47">
        <f t="shared" si="2"/>
        <v>1970</v>
      </c>
      <c r="B47">
        <v>15.5</v>
      </c>
      <c r="C47">
        <f t="shared" si="0"/>
        <v>-0.155</v>
      </c>
      <c r="D47">
        <f t="shared" si="1"/>
        <v>-9.5000000000000001E-2</v>
      </c>
    </row>
    <row r="48" spans="1:4" x14ac:dyDescent="0.35">
      <c r="A48">
        <f t="shared" si="2"/>
        <v>1969</v>
      </c>
      <c r="B48">
        <v>15.8</v>
      </c>
      <c r="C48">
        <f t="shared" si="0"/>
        <v>-0.158</v>
      </c>
      <c r="D48">
        <f t="shared" si="1"/>
        <v>-9.8000000000000004E-2</v>
      </c>
    </row>
    <row r="49" spans="1:4" x14ac:dyDescent="0.35">
      <c r="A49">
        <f t="shared" si="2"/>
        <v>1968</v>
      </c>
      <c r="B49">
        <v>15.8</v>
      </c>
      <c r="C49">
        <f t="shared" si="0"/>
        <v>-0.158</v>
      </c>
      <c r="D49">
        <f t="shared" si="1"/>
        <v>-9.8000000000000004E-2</v>
      </c>
    </row>
    <row r="50" spans="1:4" x14ac:dyDescent="0.35">
      <c r="A50">
        <f t="shared" si="2"/>
        <v>1967</v>
      </c>
      <c r="B50">
        <v>17</v>
      </c>
      <c r="C50">
        <f t="shared" si="0"/>
        <v>-0.17</v>
      </c>
      <c r="D50">
        <f t="shared" si="1"/>
        <v>-0.11000000000000001</v>
      </c>
    </row>
    <row r="51" spans="1:4" x14ac:dyDescent="0.35">
      <c r="A51">
        <f t="shared" si="2"/>
        <v>1966</v>
      </c>
      <c r="B51">
        <v>17.2</v>
      </c>
      <c r="C51">
        <f t="shared" si="0"/>
        <v>-0.17199999999999999</v>
      </c>
      <c r="D51">
        <f t="shared" si="1"/>
        <v>-0.11199999999999999</v>
      </c>
    </row>
    <row r="52" spans="1:4" x14ac:dyDescent="0.35">
      <c r="A52">
        <f t="shared" si="2"/>
        <v>1965</v>
      </c>
      <c r="B52">
        <v>18.2</v>
      </c>
      <c r="C52">
        <f t="shared" si="0"/>
        <v>-0.182</v>
      </c>
      <c r="D52">
        <f t="shared" si="1"/>
        <v>-0.122</v>
      </c>
    </row>
    <row r="53" spans="1:4" x14ac:dyDescent="0.35">
      <c r="A53">
        <f t="shared" si="2"/>
        <v>1964</v>
      </c>
      <c r="B53">
        <v>20</v>
      </c>
      <c r="C53">
        <f t="shared" si="0"/>
        <v>-0.2</v>
      </c>
      <c r="D53">
        <f t="shared" si="1"/>
        <v>-0.14000000000000001</v>
      </c>
    </row>
    <row r="54" spans="1:4" x14ac:dyDescent="0.35">
      <c r="A54">
        <f t="shared" si="2"/>
        <v>1963</v>
      </c>
      <c r="B54">
        <v>20.9</v>
      </c>
      <c r="C54">
        <f t="shared" si="0"/>
        <v>-0.20899999999999999</v>
      </c>
      <c r="D54">
        <f t="shared" si="1"/>
        <v>-0.14899999999999999</v>
      </c>
    </row>
    <row r="55" spans="1:4" x14ac:dyDescent="0.35">
      <c r="A55">
        <f t="shared" si="2"/>
        <v>1962</v>
      </c>
      <c r="B55">
        <v>21.5</v>
      </c>
      <c r="C55">
        <f t="shared" si="0"/>
        <v>-0.215</v>
      </c>
      <c r="D55">
        <f t="shared" si="1"/>
        <v>-0.155</v>
      </c>
    </row>
    <row r="56" spans="1:4" x14ac:dyDescent="0.35">
      <c r="A56">
        <f t="shared" si="2"/>
        <v>1961</v>
      </c>
      <c r="B56">
        <v>22.5</v>
      </c>
      <c r="C56">
        <f t="shared" si="0"/>
        <v>-0.22500000000000001</v>
      </c>
      <c r="D56">
        <f t="shared" si="1"/>
        <v>-0.16500000000000001</v>
      </c>
    </row>
    <row r="57" spans="1:4" x14ac:dyDescent="0.35">
      <c r="A57">
        <f t="shared" si="2"/>
        <v>1960</v>
      </c>
      <c r="B57">
        <v>22.6</v>
      </c>
      <c r="C57">
        <f t="shared" si="0"/>
        <v>-0.22600000000000001</v>
      </c>
      <c r="D57">
        <f t="shared" si="1"/>
        <v>-0.16600000000000001</v>
      </c>
    </row>
    <row r="58" spans="1:4" x14ac:dyDescent="0.35">
      <c r="A58">
        <f t="shared" si="2"/>
        <v>1959</v>
      </c>
      <c r="B58">
        <v>22.7</v>
      </c>
      <c r="C58">
        <f t="shared" si="0"/>
        <v>-0.22699999999999998</v>
      </c>
      <c r="D58">
        <f t="shared" si="1"/>
        <v>-0.16699999999999998</v>
      </c>
    </row>
    <row r="59" spans="1:4" x14ac:dyDescent="0.35">
      <c r="A59">
        <f t="shared" si="2"/>
        <v>1958</v>
      </c>
      <c r="B59">
        <v>22.9</v>
      </c>
      <c r="C59">
        <f t="shared" si="0"/>
        <v>-0.22899999999999998</v>
      </c>
      <c r="D59">
        <f t="shared" si="1"/>
        <v>-0.16899999999999998</v>
      </c>
    </row>
    <row r="60" spans="1:4" x14ac:dyDescent="0.35">
      <c r="A60">
        <f t="shared" si="2"/>
        <v>1957</v>
      </c>
      <c r="B60">
        <v>18.7</v>
      </c>
      <c r="C60">
        <f t="shared" si="0"/>
        <v>-0.187</v>
      </c>
      <c r="D60">
        <f t="shared" si="1"/>
        <v>-0.127</v>
      </c>
    </row>
    <row r="61" spans="1:4" x14ac:dyDescent="0.35">
      <c r="A61">
        <f t="shared" si="2"/>
        <v>1956</v>
      </c>
      <c r="B61">
        <v>18.5</v>
      </c>
      <c r="C61">
        <f t="shared" si="0"/>
        <v>-0.185</v>
      </c>
      <c r="D61">
        <f t="shared" si="1"/>
        <v>-0.125</v>
      </c>
    </row>
    <row r="62" spans="1:4" x14ac:dyDescent="0.35">
      <c r="A62">
        <f t="shared" si="2"/>
        <v>1955</v>
      </c>
      <c r="B62">
        <v>18.100000000000001</v>
      </c>
      <c r="C62">
        <f t="shared" si="0"/>
        <v>-0.18100000000000002</v>
      </c>
      <c r="D62">
        <f t="shared" si="1"/>
        <v>-0.12100000000000002</v>
      </c>
    </row>
    <row r="63" spans="1:4" x14ac:dyDescent="0.35">
      <c r="A63">
        <f t="shared" si="2"/>
        <v>1954</v>
      </c>
      <c r="B63">
        <v>18.2</v>
      </c>
      <c r="C63">
        <f t="shared" si="0"/>
        <v>-0.182</v>
      </c>
      <c r="D63">
        <f t="shared" si="1"/>
        <v>-0.122</v>
      </c>
    </row>
    <row r="64" spans="1:4" x14ac:dyDescent="0.35">
      <c r="A64">
        <f t="shared" si="2"/>
        <v>1953</v>
      </c>
      <c r="B64">
        <v>19.399999999999999</v>
      </c>
      <c r="C64">
        <f t="shared" si="0"/>
        <v>-0.19399999999999998</v>
      </c>
      <c r="D64">
        <f t="shared" si="1"/>
        <v>-0.13399999999999998</v>
      </c>
    </row>
    <row r="65" spans="1:4" x14ac:dyDescent="0.35">
      <c r="A65">
        <f t="shared" si="2"/>
        <v>1952</v>
      </c>
      <c r="B65">
        <v>19.5</v>
      </c>
      <c r="C65">
        <f t="shared" si="0"/>
        <v>-0.19500000000000001</v>
      </c>
      <c r="D65">
        <f t="shared" si="1"/>
        <v>-0.13500000000000001</v>
      </c>
    </row>
    <row r="66" spans="1:4" x14ac:dyDescent="0.35">
      <c r="A66">
        <f t="shared" si="2"/>
        <v>1951</v>
      </c>
      <c r="B66">
        <v>20</v>
      </c>
      <c r="C66">
        <f t="shared" si="0"/>
        <v>-0.2</v>
      </c>
      <c r="D66">
        <f t="shared" si="1"/>
        <v>-0.14000000000000001</v>
      </c>
    </row>
    <row r="67" spans="1:4" x14ac:dyDescent="0.35">
      <c r="A67">
        <f t="shared" si="2"/>
        <v>1950</v>
      </c>
      <c r="B67">
        <v>20.9</v>
      </c>
      <c r="C67">
        <f t="shared" si="0"/>
        <v>-0.20899999999999999</v>
      </c>
      <c r="D67">
        <f t="shared" si="1"/>
        <v>-0.14899999999999999</v>
      </c>
    </row>
    <row r="68" spans="1:4" x14ac:dyDescent="0.35">
      <c r="A68">
        <f t="shared" si="2"/>
        <v>1949</v>
      </c>
      <c r="B68">
        <v>22</v>
      </c>
      <c r="C68">
        <f t="shared" si="0"/>
        <v>-0.22</v>
      </c>
      <c r="D68">
        <f t="shared" si="1"/>
        <v>-0.16</v>
      </c>
    </row>
    <row r="69" spans="1:4" x14ac:dyDescent="0.35">
      <c r="A69">
        <f t="shared" si="2"/>
        <v>1948</v>
      </c>
      <c r="B69">
        <v>24.9</v>
      </c>
      <c r="C69">
        <f t="shared" ref="C69:C82" si="3">(-1)*B69/100</f>
        <v>-0.249</v>
      </c>
      <c r="D69">
        <f t="shared" ref="D69:D82" si="4">C69+0.06</f>
        <v>-0.189</v>
      </c>
    </row>
    <row r="70" spans="1:4" x14ac:dyDescent="0.35">
      <c r="A70">
        <f t="shared" si="2"/>
        <v>1947</v>
      </c>
      <c r="B70">
        <v>25.5</v>
      </c>
      <c r="C70">
        <f t="shared" si="3"/>
        <v>-0.255</v>
      </c>
      <c r="D70">
        <f t="shared" si="4"/>
        <v>-0.19500000000000001</v>
      </c>
    </row>
    <row r="71" spans="1:4" x14ac:dyDescent="0.35">
      <c r="A71">
        <f t="shared" ref="A71:A81" si="5">A70-1</f>
        <v>1946</v>
      </c>
      <c r="B71">
        <v>24.2</v>
      </c>
      <c r="C71">
        <f t="shared" si="3"/>
        <v>-0.24199999999999999</v>
      </c>
      <c r="D71">
        <f t="shared" si="4"/>
        <v>-0.182</v>
      </c>
    </row>
    <row r="72" spans="1:4" x14ac:dyDescent="0.35">
      <c r="A72">
        <f t="shared" si="5"/>
        <v>1945</v>
      </c>
      <c r="B72">
        <v>24</v>
      </c>
      <c r="C72">
        <f t="shared" si="3"/>
        <v>-0.24</v>
      </c>
      <c r="D72">
        <f t="shared" si="4"/>
        <v>-0.18</v>
      </c>
    </row>
    <row r="73" spans="1:4" x14ac:dyDescent="0.35">
      <c r="A73">
        <f t="shared" si="5"/>
        <v>1944</v>
      </c>
      <c r="B73">
        <v>24</v>
      </c>
      <c r="C73">
        <f t="shared" si="3"/>
        <v>-0.24</v>
      </c>
      <c r="D73">
        <f t="shared" si="4"/>
        <v>-0.18</v>
      </c>
    </row>
    <row r="74" spans="1:4" x14ac:dyDescent="0.35">
      <c r="A74">
        <f t="shared" si="5"/>
        <v>1943</v>
      </c>
      <c r="B74">
        <v>24.3</v>
      </c>
      <c r="C74">
        <f t="shared" si="3"/>
        <v>-0.24299999999999999</v>
      </c>
      <c r="D74">
        <f t="shared" si="4"/>
        <v>-0.183</v>
      </c>
    </row>
    <row r="75" spans="1:4" x14ac:dyDescent="0.35">
      <c r="A75">
        <f t="shared" si="5"/>
        <v>1942</v>
      </c>
      <c r="B75">
        <v>24</v>
      </c>
      <c r="C75">
        <f t="shared" si="3"/>
        <v>-0.24</v>
      </c>
      <c r="D75">
        <f t="shared" si="4"/>
        <v>-0.18</v>
      </c>
    </row>
    <row r="76" spans="1:4" x14ac:dyDescent="0.35">
      <c r="A76">
        <f t="shared" si="5"/>
        <v>1941</v>
      </c>
      <c r="B76">
        <v>20.5</v>
      </c>
      <c r="C76">
        <f t="shared" si="3"/>
        <v>-0.20499999999999999</v>
      </c>
      <c r="D76">
        <f t="shared" si="4"/>
        <v>-0.14499999999999999</v>
      </c>
    </row>
    <row r="77" spans="1:4" x14ac:dyDescent="0.35">
      <c r="A77">
        <f t="shared" si="5"/>
        <v>1940</v>
      </c>
      <c r="B77">
        <v>18.600000000000001</v>
      </c>
      <c r="C77">
        <f t="shared" si="3"/>
        <v>-0.18600000000000003</v>
      </c>
      <c r="D77">
        <f t="shared" si="4"/>
        <v>-0.12600000000000003</v>
      </c>
    </row>
    <row r="78" spans="1:4" x14ac:dyDescent="0.35">
      <c r="A78">
        <f t="shared" si="5"/>
        <v>1939</v>
      </c>
      <c r="B78">
        <v>18.600000000000001</v>
      </c>
      <c r="C78">
        <f t="shared" si="3"/>
        <v>-0.18600000000000003</v>
      </c>
      <c r="D78">
        <f t="shared" si="4"/>
        <v>-0.12600000000000003</v>
      </c>
    </row>
    <row r="79" spans="1:4" x14ac:dyDescent="0.35">
      <c r="A79">
        <f t="shared" si="5"/>
        <v>1938</v>
      </c>
      <c r="B79">
        <v>17.8</v>
      </c>
      <c r="C79">
        <f t="shared" si="3"/>
        <v>-0.17800000000000002</v>
      </c>
      <c r="D79">
        <f t="shared" si="4"/>
        <v>-0.11800000000000002</v>
      </c>
    </row>
    <row r="80" spans="1:4" x14ac:dyDescent="0.35">
      <c r="A80">
        <f t="shared" si="5"/>
        <v>1937</v>
      </c>
      <c r="B80">
        <v>17.399999999999999</v>
      </c>
      <c r="C80">
        <f t="shared" si="3"/>
        <v>-0.17399999999999999</v>
      </c>
      <c r="D80">
        <f t="shared" si="4"/>
        <v>-0.11399999999999999</v>
      </c>
    </row>
    <row r="81" spans="1:4" x14ac:dyDescent="0.35">
      <c r="A81">
        <f t="shared" si="5"/>
        <v>1936</v>
      </c>
      <c r="B81">
        <v>17.5</v>
      </c>
      <c r="C81">
        <f t="shared" si="3"/>
        <v>-0.17499999999999999</v>
      </c>
      <c r="D81">
        <f t="shared" si="4"/>
        <v>-0.11499999999999999</v>
      </c>
    </row>
    <row r="82" spans="1:4" x14ac:dyDescent="0.35">
      <c r="A82">
        <v>1935</v>
      </c>
      <c r="B82">
        <v>18</v>
      </c>
      <c r="C82">
        <f t="shared" si="3"/>
        <v>-0.18</v>
      </c>
      <c r="D82">
        <f t="shared" si="4"/>
        <v>-0.12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Q307"/>
  <sheetViews>
    <sheetView tabSelected="1" topLeftCell="A70" workbookViewId="0">
      <selection activeCell="O230" sqref="O230"/>
    </sheetView>
  </sheetViews>
  <sheetFormatPr defaultRowHeight="14.5" x14ac:dyDescent="0.35"/>
  <sheetData>
    <row r="2" spans="1:16" x14ac:dyDescent="0.35">
      <c r="A2" t="s">
        <v>100</v>
      </c>
      <c r="B2" t="s">
        <v>119</v>
      </c>
      <c r="C2" t="s">
        <v>120</v>
      </c>
      <c r="D2" t="s">
        <v>121</v>
      </c>
      <c r="E2" t="s">
        <v>122</v>
      </c>
    </row>
    <row r="3" spans="1:16" x14ac:dyDescent="0.35">
      <c r="B3" t="s">
        <v>123</v>
      </c>
      <c r="C3" t="s">
        <v>124</v>
      </c>
      <c r="D3" t="s">
        <v>125</v>
      </c>
      <c r="E3" t="s">
        <v>126</v>
      </c>
      <c r="F3" t="s">
        <v>127</v>
      </c>
      <c r="G3" t="s">
        <v>128</v>
      </c>
      <c r="H3" t="s">
        <v>126</v>
      </c>
      <c r="I3" t="s">
        <v>23</v>
      </c>
      <c r="J3" t="s">
        <v>123</v>
      </c>
      <c r="K3" t="s">
        <v>124</v>
      </c>
      <c r="L3" t="s">
        <v>128</v>
      </c>
      <c r="M3" t="s">
        <v>127</v>
      </c>
      <c r="N3" t="s">
        <v>128</v>
      </c>
      <c r="O3" t="s">
        <v>126</v>
      </c>
      <c r="P3" t="s">
        <v>23</v>
      </c>
    </row>
    <row r="4" spans="1:16" x14ac:dyDescent="0.35">
      <c r="A4" s="3" t="s">
        <v>243</v>
      </c>
    </row>
    <row r="5" spans="1:16" x14ac:dyDescent="0.35">
      <c r="A5" s="3"/>
      <c r="B5" t="s">
        <v>244</v>
      </c>
      <c r="C5" t="s">
        <v>245</v>
      </c>
      <c r="D5" t="s">
        <v>246</v>
      </c>
      <c r="H5" t="s">
        <v>244</v>
      </c>
      <c r="I5" t="s">
        <v>247</v>
      </c>
      <c r="J5" t="s">
        <v>246</v>
      </c>
    </row>
    <row r="6" spans="1:16" x14ac:dyDescent="0.35">
      <c r="A6" s="3">
        <v>2012.8</v>
      </c>
      <c r="H6">
        <v>-21.5</v>
      </c>
      <c r="I6">
        <f>H6+21.5</f>
        <v>0</v>
      </c>
      <c r="J6">
        <f>I6/100</f>
        <v>0</v>
      </c>
    </row>
    <row r="7" spans="1:16" x14ac:dyDescent="0.35">
      <c r="A7" s="3">
        <v>2012</v>
      </c>
      <c r="H7">
        <v>-22.5</v>
      </c>
      <c r="I7">
        <f t="shared" ref="I7:I70" si="0">H7+21.5</f>
        <v>-1</v>
      </c>
      <c r="J7">
        <f t="shared" ref="J7:J70" si="1">I7/100</f>
        <v>-0.01</v>
      </c>
    </row>
    <row r="8" spans="1:16" x14ac:dyDescent="0.35">
      <c r="A8" s="3">
        <f>A7-1</f>
        <v>2011</v>
      </c>
      <c r="H8">
        <v>-23.5</v>
      </c>
      <c r="I8">
        <f t="shared" si="0"/>
        <v>-2</v>
      </c>
      <c r="J8">
        <f t="shared" si="1"/>
        <v>-0.02</v>
      </c>
    </row>
    <row r="9" spans="1:16" x14ac:dyDescent="0.35">
      <c r="A9" s="3">
        <f t="shared" ref="A9:A72" si="2">A8-1</f>
        <v>2010</v>
      </c>
      <c r="H9">
        <v>-24.5</v>
      </c>
      <c r="I9">
        <f t="shared" si="0"/>
        <v>-3</v>
      </c>
      <c r="J9">
        <f t="shared" si="1"/>
        <v>-0.03</v>
      </c>
    </row>
    <row r="10" spans="1:16" x14ac:dyDescent="0.35">
      <c r="A10" s="3">
        <f t="shared" si="2"/>
        <v>2009</v>
      </c>
      <c r="H10">
        <v>-25</v>
      </c>
      <c r="I10">
        <f t="shared" si="0"/>
        <v>-3.5</v>
      </c>
      <c r="J10">
        <f t="shared" si="1"/>
        <v>-3.5000000000000003E-2</v>
      </c>
    </row>
    <row r="11" spans="1:16" x14ac:dyDescent="0.35">
      <c r="A11" s="3">
        <f t="shared" si="2"/>
        <v>2008</v>
      </c>
      <c r="H11">
        <v>-25.5</v>
      </c>
      <c r="I11">
        <f t="shared" si="0"/>
        <v>-4</v>
      </c>
      <c r="J11">
        <f t="shared" si="1"/>
        <v>-0.04</v>
      </c>
    </row>
    <row r="12" spans="1:16" x14ac:dyDescent="0.35">
      <c r="A12" s="3">
        <f t="shared" si="2"/>
        <v>2007</v>
      </c>
      <c r="H12">
        <v>-14</v>
      </c>
      <c r="I12">
        <f t="shared" si="0"/>
        <v>7.5</v>
      </c>
      <c r="J12">
        <f t="shared" si="1"/>
        <v>7.4999999999999997E-2</v>
      </c>
    </row>
    <row r="13" spans="1:16" x14ac:dyDescent="0.35">
      <c r="A13" s="3">
        <f t="shared" si="2"/>
        <v>2006</v>
      </c>
      <c r="H13">
        <v>-16.5</v>
      </c>
      <c r="I13">
        <f t="shared" si="0"/>
        <v>5</v>
      </c>
      <c r="J13">
        <f t="shared" si="1"/>
        <v>0.05</v>
      </c>
    </row>
    <row r="14" spans="1:16" x14ac:dyDescent="0.35">
      <c r="A14" s="3">
        <f t="shared" si="2"/>
        <v>2005</v>
      </c>
      <c r="H14">
        <v>-18.5</v>
      </c>
      <c r="I14">
        <f t="shared" si="0"/>
        <v>3</v>
      </c>
      <c r="J14">
        <f t="shared" si="1"/>
        <v>0.03</v>
      </c>
    </row>
    <row r="15" spans="1:16" x14ac:dyDescent="0.35">
      <c r="A15" s="3">
        <f t="shared" si="2"/>
        <v>2004</v>
      </c>
      <c r="H15">
        <v>-20</v>
      </c>
      <c r="I15">
        <f t="shared" si="0"/>
        <v>1.5</v>
      </c>
      <c r="J15">
        <f t="shared" si="1"/>
        <v>1.4999999999999999E-2</v>
      </c>
      <c r="K15" t="s">
        <v>248</v>
      </c>
    </row>
    <row r="16" spans="1:16" x14ac:dyDescent="0.35">
      <c r="A16" s="3">
        <f t="shared" si="2"/>
        <v>2003</v>
      </c>
      <c r="H16">
        <v>-22</v>
      </c>
      <c r="I16">
        <f t="shared" si="0"/>
        <v>-0.5</v>
      </c>
      <c r="J16">
        <f t="shared" si="1"/>
        <v>-5.0000000000000001E-3</v>
      </c>
    </row>
    <row r="17" spans="1:10" x14ac:dyDescent="0.35">
      <c r="A17" s="3">
        <f t="shared" si="2"/>
        <v>2002</v>
      </c>
      <c r="H17">
        <v>-23</v>
      </c>
      <c r="I17">
        <f t="shared" si="0"/>
        <v>-1.5</v>
      </c>
      <c r="J17">
        <f t="shared" si="1"/>
        <v>-1.4999999999999999E-2</v>
      </c>
    </row>
    <row r="18" spans="1:10" x14ac:dyDescent="0.35">
      <c r="A18" s="3">
        <f t="shared" si="2"/>
        <v>2001</v>
      </c>
      <c r="H18">
        <v>-23.5</v>
      </c>
      <c r="I18">
        <f t="shared" si="0"/>
        <v>-2</v>
      </c>
      <c r="J18">
        <f t="shared" si="1"/>
        <v>-0.02</v>
      </c>
    </row>
    <row r="19" spans="1:10" x14ac:dyDescent="0.35">
      <c r="A19" s="3">
        <f t="shared" si="2"/>
        <v>2000</v>
      </c>
      <c r="H19">
        <v>-23.5</v>
      </c>
      <c r="I19">
        <f t="shared" si="0"/>
        <v>-2</v>
      </c>
      <c r="J19">
        <f t="shared" si="1"/>
        <v>-0.02</v>
      </c>
    </row>
    <row r="20" spans="1:10" x14ac:dyDescent="0.35">
      <c r="A20" s="3">
        <f t="shared" si="2"/>
        <v>1999</v>
      </c>
      <c r="H20">
        <v>-23.5</v>
      </c>
      <c r="I20">
        <f t="shared" si="0"/>
        <v>-2</v>
      </c>
      <c r="J20">
        <f t="shared" si="1"/>
        <v>-0.02</v>
      </c>
    </row>
    <row r="21" spans="1:10" x14ac:dyDescent="0.35">
      <c r="A21" s="3">
        <f t="shared" si="2"/>
        <v>1998</v>
      </c>
      <c r="H21">
        <v>-23.5</v>
      </c>
      <c r="I21">
        <f t="shared" si="0"/>
        <v>-2</v>
      </c>
      <c r="J21">
        <f t="shared" si="1"/>
        <v>-0.02</v>
      </c>
    </row>
    <row r="22" spans="1:10" x14ac:dyDescent="0.35">
      <c r="A22" s="3">
        <f t="shared" si="2"/>
        <v>1997</v>
      </c>
      <c r="H22">
        <v>-23.5</v>
      </c>
      <c r="I22">
        <f t="shared" si="0"/>
        <v>-2</v>
      </c>
      <c r="J22">
        <f t="shared" si="1"/>
        <v>-0.02</v>
      </c>
    </row>
    <row r="23" spans="1:10" x14ac:dyDescent="0.35">
      <c r="A23" s="3">
        <f t="shared" si="2"/>
        <v>1996</v>
      </c>
      <c r="H23">
        <v>-23</v>
      </c>
      <c r="I23">
        <f t="shared" si="0"/>
        <v>-1.5</v>
      </c>
      <c r="J23">
        <f t="shared" si="1"/>
        <v>-1.4999999999999999E-2</v>
      </c>
    </row>
    <row r="24" spans="1:10" x14ac:dyDescent="0.35">
      <c r="A24" s="3">
        <f t="shared" si="2"/>
        <v>1995</v>
      </c>
      <c r="H24">
        <v>-21</v>
      </c>
      <c r="I24">
        <f t="shared" si="0"/>
        <v>0.5</v>
      </c>
      <c r="J24">
        <f t="shared" si="1"/>
        <v>5.0000000000000001E-3</v>
      </c>
    </row>
    <row r="25" spans="1:10" x14ac:dyDescent="0.35">
      <c r="A25" s="3">
        <f t="shared" si="2"/>
        <v>1994</v>
      </c>
      <c r="H25">
        <v>-21</v>
      </c>
      <c r="I25">
        <f t="shared" si="0"/>
        <v>0.5</v>
      </c>
      <c r="J25">
        <f t="shared" si="1"/>
        <v>5.0000000000000001E-3</v>
      </c>
    </row>
    <row r="26" spans="1:10" x14ac:dyDescent="0.35">
      <c r="A26" s="3">
        <f t="shared" si="2"/>
        <v>1993</v>
      </c>
      <c r="H26">
        <v>-21.5</v>
      </c>
      <c r="I26">
        <f t="shared" si="0"/>
        <v>0</v>
      </c>
      <c r="J26">
        <f t="shared" si="1"/>
        <v>0</v>
      </c>
    </row>
    <row r="27" spans="1:10" x14ac:dyDescent="0.35">
      <c r="A27" s="3">
        <f t="shared" si="2"/>
        <v>1992</v>
      </c>
      <c r="H27">
        <v>-21</v>
      </c>
      <c r="I27">
        <f t="shared" si="0"/>
        <v>0.5</v>
      </c>
      <c r="J27">
        <f t="shared" si="1"/>
        <v>5.0000000000000001E-3</v>
      </c>
    </row>
    <row r="28" spans="1:10" x14ac:dyDescent="0.35">
      <c r="A28" s="3">
        <f t="shared" si="2"/>
        <v>1991</v>
      </c>
      <c r="H28">
        <v>-21</v>
      </c>
      <c r="I28">
        <f t="shared" si="0"/>
        <v>0.5</v>
      </c>
      <c r="J28">
        <f t="shared" si="1"/>
        <v>5.0000000000000001E-3</v>
      </c>
    </row>
    <row r="29" spans="1:10" x14ac:dyDescent="0.35">
      <c r="A29" s="3">
        <f t="shared" si="2"/>
        <v>1990</v>
      </c>
      <c r="H29">
        <v>-20.5</v>
      </c>
      <c r="I29">
        <f t="shared" si="0"/>
        <v>1</v>
      </c>
      <c r="J29">
        <f t="shared" si="1"/>
        <v>0.01</v>
      </c>
    </row>
    <row r="30" spans="1:10" x14ac:dyDescent="0.35">
      <c r="A30" s="3">
        <f t="shared" si="2"/>
        <v>1989</v>
      </c>
      <c r="H30">
        <v>-21</v>
      </c>
      <c r="I30">
        <f t="shared" si="0"/>
        <v>0.5</v>
      </c>
      <c r="J30">
        <f t="shared" si="1"/>
        <v>5.0000000000000001E-3</v>
      </c>
    </row>
    <row r="31" spans="1:10" x14ac:dyDescent="0.35">
      <c r="A31" s="3">
        <f t="shared" si="2"/>
        <v>1988</v>
      </c>
      <c r="H31">
        <v>-21.5</v>
      </c>
      <c r="I31">
        <f t="shared" si="0"/>
        <v>0</v>
      </c>
      <c r="J31">
        <f t="shared" si="1"/>
        <v>0</v>
      </c>
    </row>
    <row r="32" spans="1:10" x14ac:dyDescent="0.35">
      <c r="A32" s="3">
        <f t="shared" si="2"/>
        <v>1987</v>
      </c>
      <c r="H32">
        <v>-22</v>
      </c>
      <c r="I32">
        <f t="shared" si="0"/>
        <v>-0.5</v>
      </c>
      <c r="J32">
        <f t="shared" si="1"/>
        <v>-5.0000000000000001E-3</v>
      </c>
    </row>
    <row r="33" spans="1:11" x14ac:dyDescent="0.35">
      <c r="A33" s="3">
        <f t="shared" si="2"/>
        <v>1986</v>
      </c>
      <c r="H33">
        <v>-10</v>
      </c>
      <c r="I33">
        <f t="shared" si="0"/>
        <v>11.5</v>
      </c>
      <c r="J33">
        <f t="shared" si="1"/>
        <v>0.115</v>
      </c>
    </row>
    <row r="34" spans="1:11" x14ac:dyDescent="0.35">
      <c r="A34" s="3">
        <f t="shared" si="2"/>
        <v>1985</v>
      </c>
      <c r="H34">
        <v>-11.5</v>
      </c>
      <c r="I34">
        <f t="shared" si="0"/>
        <v>10</v>
      </c>
      <c r="J34">
        <f t="shared" si="1"/>
        <v>0.1</v>
      </c>
    </row>
    <row r="35" spans="1:11" x14ac:dyDescent="0.35">
      <c r="A35" s="3">
        <f t="shared" si="2"/>
        <v>1984</v>
      </c>
      <c r="H35">
        <v>-12</v>
      </c>
      <c r="I35">
        <f t="shared" si="0"/>
        <v>9.5</v>
      </c>
      <c r="J35">
        <f t="shared" si="1"/>
        <v>9.5000000000000001E-2</v>
      </c>
      <c r="K35" t="s">
        <v>249</v>
      </c>
    </row>
    <row r="36" spans="1:11" x14ac:dyDescent="0.35">
      <c r="A36" s="3">
        <f t="shared" si="2"/>
        <v>1983</v>
      </c>
      <c r="H36">
        <v>-11.5</v>
      </c>
      <c r="I36">
        <f t="shared" si="0"/>
        <v>10</v>
      </c>
      <c r="J36">
        <f t="shared" si="1"/>
        <v>0.1</v>
      </c>
    </row>
    <row r="37" spans="1:11" x14ac:dyDescent="0.35">
      <c r="A37" s="3">
        <f t="shared" si="2"/>
        <v>1982</v>
      </c>
      <c r="H37">
        <v>-13.5</v>
      </c>
      <c r="I37">
        <f t="shared" si="0"/>
        <v>8</v>
      </c>
      <c r="J37">
        <f t="shared" si="1"/>
        <v>0.08</v>
      </c>
      <c r="K37" t="s">
        <v>250</v>
      </c>
    </row>
    <row r="38" spans="1:11" x14ac:dyDescent="0.35">
      <c r="A38" s="3">
        <f t="shared" si="2"/>
        <v>1981</v>
      </c>
      <c r="H38">
        <v>-13</v>
      </c>
      <c r="I38">
        <f t="shared" si="0"/>
        <v>8.5</v>
      </c>
      <c r="J38">
        <f t="shared" si="1"/>
        <v>8.5000000000000006E-2</v>
      </c>
      <c r="K38" t="s">
        <v>251</v>
      </c>
    </row>
    <row r="39" spans="1:11" x14ac:dyDescent="0.35">
      <c r="A39" s="3">
        <f t="shared" si="2"/>
        <v>1980</v>
      </c>
      <c r="H39">
        <v>-13</v>
      </c>
      <c r="I39">
        <f t="shared" si="0"/>
        <v>8.5</v>
      </c>
      <c r="J39">
        <f t="shared" si="1"/>
        <v>8.5000000000000006E-2</v>
      </c>
    </row>
    <row r="40" spans="1:11" x14ac:dyDescent="0.35">
      <c r="A40" s="3">
        <f t="shared" si="2"/>
        <v>1979</v>
      </c>
      <c r="H40">
        <v>-13</v>
      </c>
      <c r="I40">
        <f t="shared" si="0"/>
        <v>8.5</v>
      </c>
      <c r="J40">
        <f t="shared" si="1"/>
        <v>8.5000000000000006E-2</v>
      </c>
      <c r="K40" t="s">
        <v>252</v>
      </c>
    </row>
    <row r="41" spans="1:11" x14ac:dyDescent="0.35">
      <c r="A41" s="3">
        <f t="shared" si="2"/>
        <v>1978</v>
      </c>
      <c r="H41">
        <v>-8</v>
      </c>
      <c r="I41">
        <f t="shared" si="0"/>
        <v>13.5</v>
      </c>
      <c r="J41">
        <f t="shared" si="1"/>
        <v>0.13500000000000001</v>
      </c>
    </row>
    <row r="42" spans="1:11" x14ac:dyDescent="0.35">
      <c r="A42" s="3">
        <f t="shared" si="2"/>
        <v>1977</v>
      </c>
      <c r="H42">
        <v>-8</v>
      </c>
      <c r="I42">
        <f t="shared" si="0"/>
        <v>13.5</v>
      </c>
      <c r="J42">
        <f t="shared" si="1"/>
        <v>0.13500000000000001</v>
      </c>
    </row>
    <row r="43" spans="1:11" x14ac:dyDescent="0.35">
      <c r="A43" s="3">
        <f t="shared" si="2"/>
        <v>1976</v>
      </c>
      <c r="H43">
        <v>-8.8000000000000007</v>
      </c>
      <c r="I43">
        <f t="shared" si="0"/>
        <v>12.7</v>
      </c>
      <c r="J43">
        <f t="shared" si="1"/>
        <v>0.127</v>
      </c>
    </row>
    <row r="44" spans="1:11" x14ac:dyDescent="0.35">
      <c r="A44" s="3">
        <f t="shared" si="2"/>
        <v>1975</v>
      </c>
      <c r="H44">
        <v>-9.1999999999999993</v>
      </c>
      <c r="I44">
        <f t="shared" si="0"/>
        <v>12.3</v>
      </c>
      <c r="J44">
        <f t="shared" si="1"/>
        <v>0.12300000000000001</v>
      </c>
    </row>
    <row r="45" spans="1:11" x14ac:dyDescent="0.35">
      <c r="A45" s="3">
        <f t="shared" si="2"/>
        <v>1974</v>
      </c>
      <c r="H45">
        <v>-10.5</v>
      </c>
      <c r="I45">
        <f t="shared" si="0"/>
        <v>11</v>
      </c>
      <c r="J45">
        <f t="shared" si="1"/>
        <v>0.11</v>
      </c>
    </row>
    <row r="46" spans="1:11" x14ac:dyDescent="0.35">
      <c r="A46" s="3">
        <f t="shared" si="2"/>
        <v>1973</v>
      </c>
      <c r="H46">
        <v>-11</v>
      </c>
      <c r="I46">
        <f t="shared" si="0"/>
        <v>10.5</v>
      </c>
      <c r="J46">
        <f t="shared" si="1"/>
        <v>0.105</v>
      </c>
    </row>
    <row r="47" spans="1:11" x14ac:dyDescent="0.35">
      <c r="A47" s="3">
        <f t="shared" si="2"/>
        <v>1972</v>
      </c>
      <c r="H47">
        <v>-11.5</v>
      </c>
      <c r="I47">
        <f t="shared" si="0"/>
        <v>10</v>
      </c>
      <c r="J47">
        <f t="shared" si="1"/>
        <v>0.1</v>
      </c>
    </row>
    <row r="48" spans="1:11" x14ac:dyDescent="0.35">
      <c r="A48" s="3">
        <f t="shared" si="2"/>
        <v>1971</v>
      </c>
      <c r="H48">
        <v>-12</v>
      </c>
      <c r="I48">
        <f t="shared" si="0"/>
        <v>9.5</v>
      </c>
      <c r="J48">
        <f t="shared" si="1"/>
        <v>9.5000000000000001E-2</v>
      </c>
    </row>
    <row r="49" spans="1:17" x14ac:dyDescent="0.35">
      <c r="A49" s="3">
        <f t="shared" si="2"/>
        <v>1970</v>
      </c>
      <c r="H49">
        <v>-12</v>
      </c>
      <c r="I49">
        <f t="shared" si="0"/>
        <v>9.5</v>
      </c>
      <c r="J49">
        <f t="shared" si="1"/>
        <v>9.5000000000000001E-2</v>
      </c>
    </row>
    <row r="50" spans="1:17" x14ac:dyDescent="0.35">
      <c r="A50" s="3">
        <f t="shared" si="2"/>
        <v>1969</v>
      </c>
      <c r="H50">
        <v>-11.5</v>
      </c>
      <c r="I50">
        <f t="shared" si="0"/>
        <v>10</v>
      </c>
      <c r="J50">
        <f t="shared" si="1"/>
        <v>0.1</v>
      </c>
    </row>
    <row r="51" spans="1:17" x14ac:dyDescent="0.35">
      <c r="A51" s="3">
        <f t="shared" si="2"/>
        <v>1968</v>
      </c>
      <c r="H51">
        <v>-11</v>
      </c>
      <c r="I51">
        <f t="shared" si="0"/>
        <v>10.5</v>
      </c>
      <c r="J51">
        <f t="shared" si="1"/>
        <v>0.105</v>
      </c>
    </row>
    <row r="52" spans="1:17" x14ac:dyDescent="0.35">
      <c r="A52" s="3">
        <f t="shared" si="2"/>
        <v>1967</v>
      </c>
      <c r="H52">
        <v>-11</v>
      </c>
      <c r="I52">
        <f t="shared" si="0"/>
        <v>10.5</v>
      </c>
      <c r="J52">
        <f t="shared" si="1"/>
        <v>0.105</v>
      </c>
      <c r="O52" t="s">
        <v>130</v>
      </c>
      <c r="P52" t="s">
        <v>131</v>
      </c>
      <c r="Q52" t="s">
        <v>132</v>
      </c>
    </row>
    <row r="53" spans="1:17" x14ac:dyDescent="0.35">
      <c r="A53" s="3">
        <f t="shared" si="2"/>
        <v>1966</v>
      </c>
      <c r="H53">
        <v>-11</v>
      </c>
      <c r="I53">
        <f t="shared" si="0"/>
        <v>10.5</v>
      </c>
      <c r="J53">
        <f t="shared" si="1"/>
        <v>0.105</v>
      </c>
      <c r="K53" t="s">
        <v>253</v>
      </c>
    </row>
    <row r="54" spans="1:17" x14ac:dyDescent="0.35">
      <c r="A54" s="3">
        <f t="shared" si="2"/>
        <v>1965</v>
      </c>
      <c r="B54" t="s">
        <v>254</v>
      </c>
      <c r="H54">
        <v>-5.5</v>
      </c>
      <c r="I54">
        <f t="shared" si="0"/>
        <v>16</v>
      </c>
      <c r="J54">
        <f t="shared" si="1"/>
        <v>0.16</v>
      </c>
      <c r="K54" t="s">
        <v>255</v>
      </c>
    </row>
    <row r="55" spans="1:17" x14ac:dyDescent="0.35">
      <c r="A55" s="3">
        <f t="shared" si="2"/>
        <v>1964</v>
      </c>
      <c r="B55" s="2">
        <v>-6</v>
      </c>
      <c r="C55" s="2">
        <f>B55+21.5</f>
        <v>15.5</v>
      </c>
      <c r="D55" s="4">
        <f t="shared" ref="D55:D118" si="3">C55/100</f>
        <v>0.155</v>
      </c>
      <c r="H55">
        <v>-6</v>
      </c>
      <c r="I55">
        <f t="shared" si="0"/>
        <v>15.5</v>
      </c>
      <c r="J55">
        <f t="shared" si="1"/>
        <v>0.155</v>
      </c>
    </row>
    <row r="56" spans="1:17" x14ac:dyDescent="0.35">
      <c r="A56" s="3">
        <f t="shared" si="2"/>
        <v>1963</v>
      </c>
      <c r="B56" s="2">
        <v>-5.5</v>
      </c>
      <c r="C56" s="2">
        <f t="shared" ref="C56:C119" si="4">B56+21.5</f>
        <v>16</v>
      </c>
      <c r="D56" s="4">
        <f t="shared" si="3"/>
        <v>0.16</v>
      </c>
      <c r="F56" t="s">
        <v>133</v>
      </c>
      <c r="H56">
        <v>-6</v>
      </c>
      <c r="I56">
        <f t="shared" si="0"/>
        <v>15.5</v>
      </c>
      <c r="J56">
        <f t="shared" si="1"/>
        <v>0.155</v>
      </c>
    </row>
    <row r="57" spans="1:17" x14ac:dyDescent="0.35">
      <c r="A57" s="3">
        <f t="shared" si="2"/>
        <v>1962</v>
      </c>
      <c r="B57" s="2">
        <v>-6</v>
      </c>
      <c r="C57" s="2">
        <f t="shared" si="4"/>
        <v>15.5</v>
      </c>
      <c r="D57" s="4">
        <f t="shared" si="3"/>
        <v>0.155</v>
      </c>
      <c r="F57" t="s">
        <v>256</v>
      </c>
      <c r="H57">
        <v>-6.5</v>
      </c>
      <c r="I57">
        <f t="shared" si="0"/>
        <v>15</v>
      </c>
      <c r="J57">
        <f t="shared" si="1"/>
        <v>0.15</v>
      </c>
    </row>
    <row r="58" spans="1:17" x14ac:dyDescent="0.35">
      <c r="A58" s="3">
        <f t="shared" si="2"/>
        <v>1961</v>
      </c>
      <c r="B58" s="2">
        <v>-6</v>
      </c>
      <c r="C58" s="2">
        <f t="shared" si="4"/>
        <v>15.5</v>
      </c>
      <c r="D58" s="4">
        <f t="shared" si="3"/>
        <v>0.155</v>
      </c>
      <c r="F58" t="s">
        <v>257</v>
      </c>
      <c r="H58">
        <v>-6.5</v>
      </c>
      <c r="I58">
        <f t="shared" si="0"/>
        <v>15</v>
      </c>
      <c r="J58">
        <f t="shared" si="1"/>
        <v>0.15</v>
      </c>
    </row>
    <row r="59" spans="1:17" x14ac:dyDescent="0.35">
      <c r="A59" s="3">
        <f t="shared" si="2"/>
        <v>1960</v>
      </c>
      <c r="B59" s="2">
        <v>-7</v>
      </c>
      <c r="C59" s="2">
        <f t="shared" si="4"/>
        <v>14.5</v>
      </c>
      <c r="D59" s="4">
        <f t="shared" si="3"/>
        <v>0.14499999999999999</v>
      </c>
      <c r="F59" t="s">
        <v>258</v>
      </c>
      <c r="H59">
        <v>-6.5</v>
      </c>
      <c r="I59">
        <f t="shared" si="0"/>
        <v>15</v>
      </c>
      <c r="J59">
        <f t="shared" si="1"/>
        <v>0.15</v>
      </c>
    </row>
    <row r="60" spans="1:17" x14ac:dyDescent="0.35">
      <c r="A60" s="3">
        <f t="shared" si="2"/>
        <v>1959</v>
      </c>
      <c r="B60" s="2">
        <v>-8</v>
      </c>
      <c r="C60" s="2">
        <f t="shared" si="4"/>
        <v>13.5</v>
      </c>
      <c r="D60" s="4">
        <f t="shared" si="3"/>
        <v>0.13500000000000001</v>
      </c>
      <c r="F60" t="s">
        <v>259</v>
      </c>
      <c r="H60">
        <v>-7</v>
      </c>
      <c r="I60">
        <f t="shared" si="0"/>
        <v>14.5</v>
      </c>
      <c r="J60">
        <f t="shared" si="1"/>
        <v>0.14499999999999999</v>
      </c>
    </row>
    <row r="61" spans="1:17" x14ac:dyDescent="0.35">
      <c r="A61" s="3">
        <f t="shared" si="2"/>
        <v>1958</v>
      </c>
      <c r="B61" s="2">
        <v>-8.5</v>
      </c>
      <c r="C61" s="2">
        <f t="shared" si="4"/>
        <v>13</v>
      </c>
      <c r="D61" s="4">
        <f t="shared" si="3"/>
        <v>0.13</v>
      </c>
      <c r="H61">
        <v>-8</v>
      </c>
      <c r="I61">
        <f t="shared" si="0"/>
        <v>13.5</v>
      </c>
      <c r="J61">
        <f t="shared" si="1"/>
        <v>0.13500000000000001</v>
      </c>
    </row>
    <row r="62" spans="1:17" x14ac:dyDescent="0.35">
      <c r="A62" s="3">
        <f t="shared" si="2"/>
        <v>1957</v>
      </c>
      <c r="B62" s="2">
        <v>-9</v>
      </c>
      <c r="C62" s="2">
        <f t="shared" si="4"/>
        <v>12.5</v>
      </c>
      <c r="D62" s="4">
        <f t="shared" si="3"/>
        <v>0.125</v>
      </c>
      <c r="H62">
        <v>-8.5</v>
      </c>
      <c r="I62">
        <f t="shared" si="0"/>
        <v>13</v>
      </c>
      <c r="J62">
        <f t="shared" si="1"/>
        <v>0.13</v>
      </c>
      <c r="O62" t="s">
        <v>134</v>
      </c>
    </row>
    <row r="63" spans="1:17" x14ac:dyDescent="0.35">
      <c r="A63" s="3">
        <f t="shared" si="2"/>
        <v>1956</v>
      </c>
      <c r="B63" s="2">
        <v>-10.5</v>
      </c>
      <c r="C63" s="2">
        <f t="shared" si="4"/>
        <v>11</v>
      </c>
      <c r="D63" s="4">
        <f t="shared" si="3"/>
        <v>0.11</v>
      </c>
      <c r="H63">
        <v>-10</v>
      </c>
      <c r="I63">
        <f t="shared" si="0"/>
        <v>11.5</v>
      </c>
      <c r="J63">
        <f t="shared" si="1"/>
        <v>0.115</v>
      </c>
    </row>
    <row r="64" spans="1:17" x14ac:dyDescent="0.35">
      <c r="A64" s="3">
        <f t="shared" si="2"/>
        <v>1955</v>
      </c>
      <c r="B64" s="2">
        <v>-9.5</v>
      </c>
      <c r="C64" s="2">
        <f t="shared" si="4"/>
        <v>12</v>
      </c>
      <c r="D64" s="4">
        <f t="shared" si="3"/>
        <v>0.12</v>
      </c>
      <c r="H64">
        <v>-15</v>
      </c>
      <c r="I64">
        <f t="shared" si="0"/>
        <v>6.5</v>
      </c>
      <c r="J64">
        <f t="shared" si="1"/>
        <v>6.5000000000000002E-2</v>
      </c>
      <c r="K64" t="s">
        <v>260</v>
      </c>
    </row>
    <row r="65" spans="1:10" x14ac:dyDescent="0.35">
      <c r="A65" s="3">
        <f t="shared" si="2"/>
        <v>1954</v>
      </c>
      <c r="B65" s="2">
        <v>-10.5</v>
      </c>
      <c r="C65" s="2">
        <f t="shared" si="4"/>
        <v>11</v>
      </c>
      <c r="D65" s="4">
        <f t="shared" si="3"/>
        <v>0.11</v>
      </c>
      <c r="H65">
        <v>-8.5</v>
      </c>
      <c r="I65">
        <f t="shared" si="0"/>
        <v>13</v>
      </c>
      <c r="J65">
        <f t="shared" si="1"/>
        <v>0.13</v>
      </c>
    </row>
    <row r="66" spans="1:10" x14ac:dyDescent="0.35">
      <c r="A66" s="3">
        <f t="shared" si="2"/>
        <v>1953</v>
      </c>
      <c r="B66" s="2">
        <v>-11</v>
      </c>
      <c r="C66" s="2">
        <f t="shared" si="4"/>
        <v>10.5</v>
      </c>
      <c r="D66" s="4">
        <f t="shared" si="3"/>
        <v>0.105</v>
      </c>
      <c r="H66">
        <v>-9</v>
      </c>
      <c r="I66">
        <f t="shared" si="0"/>
        <v>12.5</v>
      </c>
      <c r="J66">
        <f t="shared" si="1"/>
        <v>0.125</v>
      </c>
    </row>
    <row r="67" spans="1:10" x14ac:dyDescent="0.35">
      <c r="A67" s="3">
        <f t="shared" si="2"/>
        <v>1952</v>
      </c>
      <c r="B67" s="2">
        <v>-10</v>
      </c>
      <c r="C67" s="2">
        <f t="shared" si="4"/>
        <v>11.5</v>
      </c>
      <c r="D67" s="4">
        <f t="shared" si="3"/>
        <v>0.115</v>
      </c>
      <c r="H67">
        <v>-10</v>
      </c>
      <c r="I67">
        <f t="shared" si="0"/>
        <v>11.5</v>
      </c>
      <c r="J67">
        <f t="shared" si="1"/>
        <v>0.115</v>
      </c>
    </row>
    <row r="68" spans="1:10" x14ac:dyDescent="0.35">
      <c r="A68" s="3">
        <f t="shared" si="2"/>
        <v>1951</v>
      </c>
      <c r="B68" s="2">
        <v>-10.5</v>
      </c>
      <c r="C68" s="2">
        <f t="shared" si="4"/>
        <v>11</v>
      </c>
      <c r="D68" s="4">
        <f t="shared" si="3"/>
        <v>0.11</v>
      </c>
      <c r="H68">
        <v>-11.5</v>
      </c>
      <c r="I68">
        <f t="shared" si="0"/>
        <v>10</v>
      </c>
      <c r="J68">
        <f t="shared" si="1"/>
        <v>0.1</v>
      </c>
    </row>
    <row r="69" spans="1:10" x14ac:dyDescent="0.35">
      <c r="A69" s="3">
        <f t="shared" si="2"/>
        <v>1950</v>
      </c>
      <c r="B69" s="2">
        <v>-10</v>
      </c>
      <c r="C69" s="2">
        <f t="shared" si="4"/>
        <v>11.5</v>
      </c>
      <c r="D69" s="4">
        <f t="shared" si="3"/>
        <v>0.115</v>
      </c>
      <c r="H69">
        <v>-13</v>
      </c>
      <c r="I69">
        <f t="shared" si="0"/>
        <v>8.5</v>
      </c>
      <c r="J69">
        <f t="shared" si="1"/>
        <v>8.5000000000000006E-2</v>
      </c>
    </row>
    <row r="70" spans="1:10" x14ac:dyDescent="0.35">
      <c r="A70" s="3">
        <f t="shared" si="2"/>
        <v>1949</v>
      </c>
      <c r="B70" s="2">
        <v>-9</v>
      </c>
      <c r="C70" s="2">
        <f t="shared" si="4"/>
        <v>12.5</v>
      </c>
      <c r="D70" s="4">
        <f t="shared" si="3"/>
        <v>0.125</v>
      </c>
      <c r="H70">
        <v>-15</v>
      </c>
      <c r="I70">
        <f t="shared" si="0"/>
        <v>6.5</v>
      </c>
      <c r="J70">
        <f t="shared" si="1"/>
        <v>6.5000000000000002E-2</v>
      </c>
    </row>
    <row r="71" spans="1:10" x14ac:dyDescent="0.35">
      <c r="A71" s="3">
        <f t="shared" si="2"/>
        <v>1948</v>
      </c>
      <c r="B71" s="2">
        <v>-8</v>
      </c>
      <c r="C71" s="2">
        <f t="shared" si="4"/>
        <v>13.5</v>
      </c>
      <c r="D71" s="4">
        <f t="shared" si="3"/>
        <v>0.13500000000000001</v>
      </c>
      <c r="H71">
        <v>-16</v>
      </c>
      <c r="I71">
        <f t="shared" ref="I71:I88" si="5">H71+21.5</f>
        <v>5.5</v>
      </c>
      <c r="J71">
        <f t="shared" ref="J71:J88" si="6">I71/100</f>
        <v>5.5E-2</v>
      </c>
    </row>
    <row r="72" spans="1:10" x14ac:dyDescent="0.35">
      <c r="A72" s="3">
        <f t="shared" si="2"/>
        <v>1947</v>
      </c>
      <c r="B72" s="2">
        <v>-9</v>
      </c>
      <c r="C72" s="2">
        <f t="shared" si="4"/>
        <v>12.5</v>
      </c>
      <c r="D72" s="4">
        <f t="shared" si="3"/>
        <v>0.125</v>
      </c>
      <c r="H72">
        <v>-17.5</v>
      </c>
      <c r="I72">
        <f t="shared" si="5"/>
        <v>4</v>
      </c>
      <c r="J72">
        <f t="shared" si="6"/>
        <v>0.04</v>
      </c>
    </row>
    <row r="73" spans="1:10" x14ac:dyDescent="0.35">
      <c r="A73" s="3">
        <f t="shared" ref="A73:A136" si="7">A72-1</f>
        <v>1946</v>
      </c>
      <c r="B73" s="2">
        <v>-10</v>
      </c>
      <c r="C73" s="2">
        <f t="shared" si="4"/>
        <v>11.5</v>
      </c>
      <c r="D73" s="4">
        <f t="shared" si="3"/>
        <v>0.115</v>
      </c>
      <c r="H73">
        <v>-18.5</v>
      </c>
      <c r="I73">
        <f t="shared" si="5"/>
        <v>3</v>
      </c>
      <c r="J73">
        <f t="shared" si="6"/>
        <v>0.03</v>
      </c>
    </row>
    <row r="74" spans="1:10" x14ac:dyDescent="0.35">
      <c r="A74" s="3">
        <f t="shared" si="7"/>
        <v>1945</v>
      </c>
      <c r="B74" s="2">
        <v>-12</v>
      </c>
      <c r="C74" s="2">
        <f t="shared" si="4"/>
        <v>9.5</v>
      </c>
      <c r="D74" s="4">
        <f t="shared" si="3"/>
        <v>9.5000000000000001E-2</v>
      </c>
      <c r="H74">
        <v>-19.5</v>
      </c>
      <c r="I74">
        <f t="shared" si="5"/>
        <v>2</v>
      </c>
      <c r="J74">
        <f t="shared" si="6"/>
        <v>0.02</v>
      </c>
    </row>
    <row r="75" spans="1:10" x14ac:dyDescent="0.35">
      <c r="A75" s="3">
        <f t="shared" si="7"/>
        <v>1944</v>
      </c>
      <c r="B75" s="2">
        <v>-13.5</v>
      </c>
      <c r="C75" s="2">
        <f t="shared" si="4"/>
        <v>8</v>
      </c>
      <c r="D75" s="4">
        <f t="shared" si="3"/>
        <v>0.08</v>
      </c>
      <c r="H75">
        <v>-21</v>
      </c>
      <c r="I75">
        <f t="shared" si="5"/>
        <v>0.5</v>
      </c>
      <c r="J75">
        <f t="shared" si="6"/>
        <v>5.0000000000000001E-3</v>
      </c>
    </row>
    <row r="76" spans="1:10" x14ac:dyDescent="0.35">
      <c r="A76" s="3">
        <f t="shared" si="7"/>
        <v>1943</v>
      </c>
      <c r="B76" s="2">
        <v>-14.5</v>
      </c>
      <c r="C76" s="2">
        <f t="shared" si="4"/>
        <v>7</v>
      </c>
      <c r="D76" s="4">
        <f t="shared" si="3"/>
        <v>7.0000000000000007E-2</v>
      </c>
      <c r="H76">
        <v>-22.5</v>
      </c>
      <c r="I76">
        <f t="shared" si="5"/>
        <v>-1</v>
      </c>
      <c r="J76">
        <f t="shared" si="6"/>
        <v>-0.01</v>
      </c>
    </row>
    <row r="77" spans="1:10" x14ac:dyDescent="0.35">
      <c r="A77" s="3">
        <f t="shared" si="7"/>
        <v>1942</v>
      </c>
      <c r="B77" s="2">
        <v>-15.5</v>
      </c>
      <c r="C77" s="2">
        <f t="shared" si="4"/>
        <v>6</v>
      </c>
      <c r="D77" s="4">
        <f t="shared" si="3"/>
        <v>0.06</v>
      </c>
      <c r="H77">
        <v>-24</v>
      </c>
      <c r="I77">
        <f t="shared" si="5"/>
        <v>-2.5</v>
      </c>
      <c r="J77">
        <f t="shared" si="6"/>
        <v>-2.5000000000000001E-2</v>
      </c>
    </row>
    <row r="78" spans="1:10" x14ac:dyDescent="0.35">
      <c r="A78" s="3">
        <f t="shared" si="7"/>
        <v>1941</v>
      </c>
      <c r="B78" s="2">
        <v>-16</v>
      </c>
      <c r="C78" s="2">
        <f t="shared" si="4"/>
        <v>5.5</v>
      </c>
      <c r="D78" s="4">
        <f t="shared" si="3"/>
        <v>5.5E-2</v>
      </c>
      <c r="H78">
        <v>-25.5</v>
      </c>
      <c r="I78">
        <f t="shared" si="5"/>
        <v>-4</v>
      </c>
      <c r="J78">
        <f t="shared" si="6"/>
        <v>-0.04</v>
      </c>
    </row>
    <row r="79" spans="1:10" x14ac:dyDescent="0.35">
      <c r="A79" s="3">
        <f t="shared" si="7"/>
        <v>1940</v>
      </c>
      <c r="B79" s="2">
        <v>-17.5</v>
      </c>
      <c r="C79" s="2">
        <f t="shared" si="4"/>
        <v>4</v>
      </c>
      <c r="D79" s="4">
        <f t="shared" si="3"/>
        <v>0.04</v>
      </c>
      <c r="H79">
        <v>-27</v>
      </c>
      <c r="I79">
        <f t="shared" si="5"/>
        <v>-5.5</v>
      </c>
      <c r="J79">
        <f t="shared" si="6"/>
        <v>-5.5E-2</v>
      </c>
    </row>
    <row r="80" spans="1:10" x14ac:dyDescent="0.35">
      <c r="A80" s="3">
        <f t="shared" si="7"/>
        <v>1939</v>
      </c>
      <c r="B80" s="2">
        <v>-18.5</v>
      </c>
      <c r="C80" s="2">
        <f t="shared" si="4"/>
        <v>3</v>
      </c>
      <c r="D80" s="4">
        <f t="shared" si="3"/>
        <v>0.03</v>
      </c>
      <c r="H80">
        <v>-28.5</v>
      </c>
      <c r="I80">
        <f t="shared" si="5"/>
        <v>-7</v>
      </c>
      <c r="J80">
        <f t="shared" si="6"/>
        <v>-7.0000000000000007E-2</v>
      </c>
    </row>
    <row r="81" spans="1:10" x14ac:dyDescent="0.35">
      <c r="A81" s="3">
        <f t="shared" si="7"/>
        <v>1938</v>
      </c>
      <c r="B81" s="2">
        <v>-19.5</v>
      </c>
      <c r="C81" s="2">
        <f t="shared" si="4"/>
        <v>2</v>
      </c>
      <c r="D81" s="4">
        <f t="shared" si="3"/>
        <v>0.02</v>
      </c>
      <c r="H81">
        <v>-30</v>
      </c>
      <c r="I81">
        <f t="shared" si="5"/>
        <v>-8.5</v>
      </c>
      <c r="J81">
        <f t="shared" si="6"/>
        <v>-8.5000000000000006E-2</v>
      </c>
    </row>
    <row r="82" spans="1:10" x14ac:dyDescent="0.35">
      <c r="A82" s="3">
        <f t="shared" si="7"/>
        <v>1937</v>
      </c>
      <c r="B82" s="2">
        <v>-21</v>
      </c>
      <c r="C82" s="2">
        <f t="shared" si="4"/>
        <v>0.5</v>
      </c>
      <c r="D82" s="4">
        <f t="shared" si="3"/>
        <v>5.0000000000000001E-3</v>
      </c>
      <c r="H82">
        <v>-31</v>
      </c>
      <c r="I82">
        <f t="shared" si="5"/>
        <v>-9.5</v>
      </c>
      <c r="J82">
        <f t="shared" si="6"/>
        <v>-9.5000000000000001E-2</v>
      </c>
    </row>
    <row r="83" spans="1:10" x14ac:dyDescent="0.35">
      <c r="A83" s="3">
        <f t="shared" si="7"/>
        <v>1936</v>
      </c>
      <c r="B83" s="2">
        <v>-22</v>
      </c>
      <c r="C83" s="2">
        <f t="shared" si="4"/>
        <v>-0.5</v>
      </c>
      <c r="D83" s="4">
        <f t="shared" si="3"/>
        <v>-5.0000000000000001E-3</v>
      </c>
      <c r="H83">
        <v>-32.5</v>
      </c>
      <c r="I83">
        <f t="shared" si="5"/>
        <v>-11</v>
      </c>
      <c r="J83">
        <f t="shared" si="6"/>
        <v>-0.11</v>
      </c>
    </row>
    <row r="84" spans="1:10" x14ac:dyDescent="0.35">
      <c r="A84" s="3">
        <f t="shared" si="7"/>
        <v>1935</v>
      </c>
      <c r="B84" s="2">
        <v>-23.5</v>
      </c>
      <c r="C84" s="2">
        <f t="shared" si="4"/>
        <v>-2</v>
      </c>
      <c r="D84" s="4">
        <f t="shared" si="3"/>
        <v>-0.02</v>
      </c>
      <c r="H84">
        <v>-34</v>
      </c>
      <c r="I84">
        <f t="shared" si="5"/>
        <v>-12.5</v>
      </c>
      <c r="J84">
        <f t="shared" si="6"/>
        <v>-0.125</v>
      </c>
    </row>
    <row r="85" spans="1:10" x14ac:dyDescent="0.35">
      <c r="A85" s="3">
        <f t="shared" si="7"/>
        <v>1934</v>
      </c>
      <c r="B85" s="2">
        <v>-25</v>
      </c>
      <c r="C85" s="2">
        <f t="shared" si="4"/>
        <v>-3.5</v>
      </c>
      <c r="D85" s="4">
        <f t="shared" si="3"/>
        <v>-3.5000000000000003E-2</v>
      </c>
      <c r="H85">
        <v>-35.5</v>
      </c>
      <c r="I85">
        <f t="shared" si="5"/>
        <v>-14</v>
      </c>
      <c r="J85">
        <f t="shared" si="6"/>
        <v>-0.14000000000000001</v>
      </c>
    </row>
    <row r="86" spans="1:10" x14ac:dyDescent="0.35">
      <c r="A86" s="3">
        <f t="shared" si="7"/>
        <v>1933</v>
      </c>
      <c r="B86" s="2">
        <v>-26</v>
      </c>
      <c r="C86" s="2">
        <f t="shared" si="4"/>
        <v>-4.5</v>
      </c>
      <c r="D86" s="4">
        <f t="shared" si="3"/>
        <v>-4.4999999999999998E-2</v>
      </c>
      <c r="H86">
        <v>-37</v>
      </c>
      <c r="I86">
        <f t="shared" si="5"/>
        <v>-15.5</v>
      </c>
      <c r="J86">
        <f t="shared" si="6"/>
        <v>-0.155</v>
      </c>
    </row>
    <row r="87" spans="1:10" x14ac:dyDescent="0.35">
      <c r="A87" s="3">
        <f t="shared" si="7"/>
        <v>1932</v>
      </c>
      <c r="B87" s="2">
        <v>-27</v>
      </c>
      <c r="C87" s="2">
        <f t="shared" si="4"/>
        <v>-5.5</v>
      </c>
      <c r="D87" s="4">
        <f t="shared" si="3"/>
        <v>-5.5E-2</v>
      </c>
      <c r="H87">
        <v>-38.5</v>
      </c>
      <c r="I87">
        <f t="shared" si="5"/>
        <v>-17</v>
      </c>
      <c r="J87">
        <f t="shared" si="6"/>
        <v>-0.17</v>
      </c>
    </row>
    <row r="88" spans="1:10" x14ac:dyDescent="0.35">
      <c r="A88" s="3">
        <f t="shared" si="7"/>
        <v>1931</v>
      </c>
      <c r="B88" s="2">
        <v>-28</v>
      </c>
      <c r="C88" s="2">
        <f t="shared" si="4"/>
        <v>-6.5</v>
      </c>
      <c r="D88" s="4">
        <f t="shared" si="3"/>
        <v>-6.5000000000000002E-2</v>
      </c>
      <c r="H88">
        <v>-40</v>
      </c>
      <c r="I88">
        <f t="shared" si="5"/>
        <v>-18.5</v>
      </c>
      <c r="J88">
        <f t="shared" si="6"/>
        <v>-0.185</v>
      </c>
    </row>
    <row r="89" spans="1:10" x14ac:dyDescent="0.35">
      <c r="A89" s="3">
        <f t="shared" si="7"/>
        <v>1930</v>
      </c>
      <c r="B89" s="2">
        <v>-29</v>
      </c>
      <c r="C89" s="2">
        <f t="shared" si="4"/>
        <v>-7.5</v>
      </c>
      <c r="D89" s="4">
        <f t="shared" si="3"/>
        <v>-7.4999999999999997E-2</v>
      </c>
    </row>
    <row r="90" spans="1:10" x14ac:dyDescent="0.35">
      <c r="A90" s="3">
        <f t="shared" si="7"/>
        <v>1929</v>
      </c>
      <c r="B90" s="2">
        <v>-30.5</v>
      </c>
      <c r="C90" s="2">
        <f t="shared" si="4"/>
        <v>-9</v>
      </c>
      <c r="D90" s="4">
        <f t="shared" si="3"/>
        <v>-0.09</v>
      </c>
    </row>
    <row r="91" spans="1:10" x14ac:dyDescent="0.35">
      <c r="A91" s="3">
        <f t="shared" si="7"/>
        <v>1928</v>
      </c>
      <c r="B91" s="2">
        <v>-32</v>
      </c>
      <c r="C91" s="2">
        <f t="shared" si="4"/>
        <v>-10.5</v>
      </c>
      <c r="D91" s="4">
        <f t="shared" si="3"/>
        <v>-0.105</v>
      </c>
    </row>
    <row r="92" spans="1:10" x14ac:dyDescent="0.35">
      <c r="A92" s="3">
        <f t="shared" si="7"/>
        <v>1927</v>
      </c>
      <c r="B92" s="2">
        <v>-33</v>
      </c>
      <c r="C92" s="2">
        <f t="shared" si="4"/>
        <v>-11.5</v>
      </c>
      <c r="D92" s="4">
        <f t="shared" si="3"/>
        <v>-0.115</v>
      </c>
    </row>
    <row r="93" spans="1:10" x14ac:dyDescent="0.35">
      <c r="A93" s="3">
        <f t="shared" si="7"/>
        <v>1926</v>
      </c>
      <c r="B93" s="2">
        <v>-33</v>
      </c>
      <c r="C93" s="2">
        <f t="shared" si="4"/>
        <v>-11.5</v>
      </c>
      <c r="D93" s="4">
        <f t="shared" si="3"/>
        <v>-0.115</v>
      </c>
    </row>
    <row r="94" spans="1:10" x14ac:dyDescent="0.35">
      <c r="A94" s="3">
        <f t="shared" si="7"/>
        <v>1925</v>
      </c>
      <c r="B94" s="2">
        <v>-33</v>
      </c>
      <c r="C94" s="2">
        <f t="shared" si="4"/>
        <v>-11.5</v>
      </c>
      <c r="D94" s="4">
        <f t="shared" si="3"/>
        <v>-0.115</v>
      </c>
    </row>
    <row r="95" spans="1:10" x14ac:dyDescent="0.35">
      <c r="A95" s="3">
        <f t="shared" si="7"/>
        <v>1924</v>
      </c>
      <c r="B95" s="2">
        <v>-33</v>
      </c>
      <c r="C95" s="2">
        <f t="shared" si="4"/>
        <v>-11.5</v>
      </c>
      <c r="D95" s="4">
        <f t="shared" si="3"/>
        <v>-0.115</v>
      </c>
    </row>
    <row r="96" spans="1:10" x14ac:dyDescent="0.35">
      <c r="A96" s="3">
        <f t="shared" si="7"/>
        <v>1923</v>
      </c>
      <c r="B96" s="2">
        <v>-33</v>
      </c>
      <c r="C96" s="2">
        <f t="shared" si="4"/>
        <v>-11.5</v>
      </c>
      <c r="D96" s="4">
        <f t="shared" si="3"/>
        <v>-0.115</v>
      </c>
    </row>
    <row r="97" spans="1:4" x14ac:dyDescent="0.35">
      <c r="A97" s="3">
        <f t="shared" si="7"/>
        <v>1922</v>
      </c>
      <c r="B97" s="2">
        <v>-33</v>
      </c>
      <c r="C97" s="2">
        <f t="shared" si="4"/>
        <v>-11.5</v>
      </c>
      <c r="D97" s="4">
        <f t="shared" si="3"/>
        <v>-0.115</v>
      </c>
    </row>
    <row r="98" spans="1:4" x14ac:dyDescent="0.35">
      <c r="A98" s="3">
        <f t="shared" si="7"/>
        <v>1921</v>
      </c>
      <c r="B98" s="2">
        <v>-33</v>
      </c>
      <c r="C98" s="2">
        <f t="shared" si="4"/>
        <v>-11.5</v>
      </c>
      <c r="D98" s="4">
        <f t="shared" si="3"/>
        <v>-0.115</v>
      </c>
    </row>
    <row r="99" spans="1:4" x14ac:dyDescent="0.35">
      <c r="A99" s="3">
        <f t="shared" si="7"/>
        <v>1920</v>
      </c>
      <c r="B99" s="2">
        <v>-33</v>
      </c>
      <c r="C99" s="2">
        <f t="shared" si="4"/>
        <v>-11.5</v>
      </c>
      <c r="D99" s="4">
        <f t="shared" si="3"/>
        <v>-0.115</v>
      </c>
    </row>
    <row r="100" spans="1:4" x14ac:dyDescent="0.35">
      <c r="A100" s="3">
        <f t="shared" si="7"/>
        <v>1919</v>
      </c>
      <c r="B100" s="2">
        <v>-33</v>
      </c>
      <c r="C100" s="2">
        <f t="shared" si="4"/>
        <v>-11.5</v>
      </c>
      <c r="D100" s="4">
        <f t="shared" si="3"/>
        <v>-0.115</v>
      </c>
    </row>
    <row r="101" spans="1:4" x14ac:dyDescent="0.35">
      <c r="A101" s="3">
        <f t="shared" si="7"/>
        <v>1918</v>
      </c>
      <c r="B101" s="2">
        <v>-33</v>
      </c>
      <c r="C101" s="2">
        <f t="shared" si="4"/>
        <v>-11.5</v>
      </c>
      <c r="D101" s="4">
        <f t="shared" si="3"/>
        <v>-0.115</v>
      </c>
    </row>
    <row r="102" spans="1:4" x14ac:dyDescent="0.35">
      <c r="A102" s="3">
        <f t="shared" si="7"/>
        <v>1917</v>
      </c>
      <c r="B102" s="2">
        <v>-33</v>
      </c>
      <c r="C102" s="2">
        <f t="shared" si="4"/>
        <v>-11.5</v>
      </c>
      <c r="D102" s="4">
        <f t="shared" si="3"/>
        <v>-0.115</v>
      </c>
    </row>
    <row r="103" spans="1:4" x14ac:dyDescent="0.35">
      <c r="A103" s="3">
        <f t="shared" si="7"/>
        <v>1916</v>
      </c>
      <c r="B103" s="2">
        <v>-33</v>
      </c>
      <c r="C103" s="2">
        <f t="shared" si="4"/>
        <v>-11.5</v>
      </c>
      <c r="D103" s="4">
        <f t="shared" si="3"/>
        <v>-0.115</v>
      </c>
    </row>
    <row r="104" spans="1:4" x14ac:dyDescent="0.35">
      <c r="A104" s="3">
        <f t="shared" si="7"/>
        <v>1915</v>
      </c>
      <c r="B104" s="2">
        <v>-33</v>
      </c>
      <c r="C104" s="2">
        <f t="shared" si="4"/>
        <v>-11.5</v>
      </c>
      <c r="D104" s="4">
        <f t="shared" si="3"/>
        <v>-0.115</v>
      </c>
    </row>
    <row r="105" spans="1:4" x14ac:dyDescent="0.35">
      <c r="A105" s="3">
        <f t="shared" si="7"/>
        <v>1914</v>
      </c>
      <c r="B105" s="2">
        <v>-33</v>
      </c>
      <c r="C105" s="2">
        <f t="shared" si="4"/>
        <v>-11.5</v>
      </c>
      <c r="D105" s="4">
        <f t="shared" si="3"/>
        <v>-0.115</v>
      </c>
    </row>
    <row r="106" spans="1:4" x14ac:dyDescent="0.35">
      <c r="A106" s="3">
        <f t="shared" si="7"/>
        <v>1913</v>
      </c>
      <c r="B106" s="2">
        <v>-33</v>
      </c>
      <c r="C106" s="2">
        <f t="shared" si="4"/>
        <v>-11.5</v>
      </c>
      <c r="D106" s="4">
        <f t="shared" si="3"/>
        <v>-0.115</v>
      </c>
    </row>
    <row r="107" spans="1:4" x14ac:dyDescent="0.35">
      <c r="A107" s="3">
        <f t="shared" si="7"/>
        <v>1912</v>
      </c>
      <c r="B107" s="2">
        <v>-33</v>
      </c>
      <c r="C107" s="2">
        <f t="shared" si="4"/>
        <v>-11.5</v>
      </c>
      <c r="D107" s="4">
        <f t="shared" si="3"/>
        <v>-0.115</v>
      </c>
    </row>
    <row r="108" spans="1:4" x14ac:dyDescent="0.35">
      <c r="A108" s="3">
        <f t="shared" si="7"/>
        <v>1911</v>
      </c>
      <c r="B108" s="2">
        <v>-33</v>
      </c>
      <c r="C108" s="2">
        <f t="shared" si="4"/>
        <v>-11.5</v>
      </c>
      <c r="D108" s="4">
        <f t="shared" si="3"/>
        <v>-0.115</v>
      </c>
    </row>
    <row r="109" spans="1:4" x14ac:dyDescent="0.35">
      <c r="A109" s="3">
        <f t="shared" si="7"/>
        <v>1910</v>
      </c>
      <c r="B109" s="2">
        <v>-33</v>
      </c>
      <c r="C109" s="2">
        <f t="shared" si="4"/>
        <v>-11.5</v>
      </c>
      <c r="D109" s="4">
        <f t="shared" si="3"/>
        <v>-0.115</v>
      </c>
    </row>
    <row r="110" spans="1:4" x14ac:dyDescent="0.35">
      <c r="A110" s="3">
        <f t="shared" si="7"/>
        <v>1909</v>
      </c>
      <c r="B110" s="2">
        <v>-33</v>
      </c>
      <c r="C110" s="2">
        <f t="shared" si="4"/>
        <v>-11.5</v>
      </c>
      <c r="D110" s="4">
        <f t="shared" si="3"/>
        <v>-0.115</v>
      </c>
    </row>
    <row r="111" spans="1:4" x14ac:dyDescent="0.35">
      <c r="A111" s="3">
        <f t="shared" si="7"/>
        <v>1908</v>
      </c>
      <c r="B111" s="2">
        <v>-33</v>
      </c>
      <c r="C111" s="2">
        <f t="shared" si="4"/>
        <v>-11.5</v>
      </c>
      <c r="D111" s="4">
        <f t="shared" si="3"/>
        <v>-0.115</v>
      </c>
    </row>
    <row r="112" spans="1:4" x14ac:dyDescent="0.35">
      <c r="A112" s="3">
        <f t="shared" si="7"/>
        <v>1907</v>
      </c>
      <c r="B112" s="2">
        <v>-33</v>
      </c>
      <c r="C112" s="2">
        <f t="shared" si="4"/>
        <v>-11.5</v>
      </c>
      <c r="D112" s="4">
        <f t="shared" si="3"/>
        <v>-0.115</v>
      </c>
    </row>
    <row r="113" spans="1:4" x14ac:dyDescent="0.35">
      <c r="A113" s="3">
        <f t="shared" si="7"/>
        <v>1906</v>
      </c>
      <c r="B113" s="2">
        <v>-33</v>
      </c>
      <c r="C113" s="2">
        <f t="shared" si="4"/>
        <v>-11.5</v>
      </c>
      <c r="D113" s="4">
        <f t="shared" si="3"/>
        <v>-0.115</v>
      </c>
    </row>
    <row r="114" spans="1:4" x14ac:dyDescent="0.35">
      <c r="A114" s="3">
        <f t="shared" si="7"/>
        <v>1905</v>
      </c>
      <c r="B114" s="2">
        <v>-33</v>
      </c>
      <c r="C114" s="2">
        <f t="shared" si="4"/>
        <v>-11.5</v>
      </c>
      <c r="D114" s="4">
        <f t="shared" si="3"/>
        <v>-0.115</v>
      </c>
    </row>
    <row r="115" spans="1:4" x14ac:dyDescent="0.35">
      <c r="A115" s="3">
        <f t="shared" si="7"/>
        <v>1904</v>
      </c>
      <c r="B115" s="2">
        <v>-33</v>
      </c>
      <c r="C115" s="2">
        <f t="shared" si="4"/>
        <v>-11.5</v>
      </c>
      <c r="D115" s="4">
        <f t="shared" si="3"/>
        <v>-0.115</v>
      </c>
    </row>
    <row r="116" spans="1:4" x14ac:dyDescent="0.35">
      <c r="A116" s="3">
        <f t="shared" si="7"/>
        <v>1903</v>
      </c>
      <c r="B116" s="2">
        <v>-33</v>
      </c>
      <c r="C116" s="2">
        <f t="shared" si="4"/>
        <v>-11.5</v>
      </c>
      <c r="D116" s="4">
        <f t="shared" si="3"/>
        <v>-0.115</v>
      </c>
    </row>
    <row r="117" spans="1:4" x14ac:dyDescent="0.35">
      <c r="A117" s="3">
        <f t="shared" si="7"/>
        <v>1902</v>
      </c>
      <c r="B117" s="2">
        <v>-33</v>
      </c>
      <c r="C117" s="2">
        <f t="shared" si="4"/>
        <v>-11.5</v>
      </c>
      <c r="D117" s="4">
        <f t="shared" si="3"/>
        <v>-0.115</v>
      </c>
    </row>
    <row r="118" spans="1:4" x14ac:dyDescent="0.35">
      <c r="A118" s="3">
        <f t="shared" si="7"/>
        <v>1901</v>
      </c>
      <c r="B118" s="2">
        <v>-33</v>
      </c>
      <c r="C118" s="2">
        <f t="shared" si="4"/>
        <v>-11.5</v>
      </c>
      <c r="D118" s="4">
        <f t="shared" si="3"/>
        <v>-0.115</v>
      </c>
    </row>
    <row r="119" spans="1:4" x14ac:dyDescent="0.35">
      <c r="A119" s="3">
        <f t="shared" si="7"/>
        <v>1900</v>
      </c>
      <c r="B119" s="2">
        <v>-33</v>
      </c>
      <c r="C119" s="2">
        <f t="shared" si="4"/>
        <v>-11.5</v>
      </c>
      <c r="D119" s="4">
        <f t="shared" ref="D119:D182" si="8">C119/100</f>
        <v>-0.115</v>
      </c>
    </row>
    <row r="120" spans="1:4" x14ac:dyDescent="0.35">
      <c r="A120" s="3">
        <f t="shared" si="7"/>
        <v>1899</v>
      </c>
      <c r="B120" s="2">
        <v>-33</v>
      </c>
      <c r="C120" s="2">
        <f t="shared" ref="C120:C183" si="9">B120+21.5</f>
        <v>-11.5</v>
      </c>
      <c r="D120" s="4">
        <f t="shared" si="8"/>
        <v>-0.115</v>
      </c>
    </row>
    <row r="121" spans="1:4" x14ac:dyDescent="0.35">
      <c r="A121" s="3">
        <f t="shared" si="7"/>
        <v>1898</v>
      </c>
      <c r="B121" s="2">
        <v>-33</v>
      </c>
      <c r="C121" s="2">
        <f t="shared" si="9"/>
        <v>-11.5</v>
      </c>
      <c r="D121" s="4">
        <f t="shared" si="8"/>
        <v>-0.115</v>
      </c>
    </row>
    <row r="122" spans="1:4" x14ac:dyDescent="0.35">
      <c r="A122" s="3">
        <f t="shared" si="7"/>
        <v>1897</v>
      </c>
      <c r="B122" s="2">
        <v>-33</v>
      </c>
      <c r="C122" s="2">
        <f t="shared" si="9"/>
        <v>-11.5</v>
      </c>
      <c r="D122" s="4">
        <f t="shared" si="8"/>
        <v>-0.115</v>
      </c>
    </row>
    <row r="123" spans="1:4" x14ac:dyDescent="0.35">
      <c r="A123" s="3">
        <f t="shared" si="7"/>
        <v>1896</v>
      </c>
      <c r="B123" s="2">
        <v>-33</v>
      </c>
      <c r="C123" s="2">
        <f t="shared" si="9"/>
        <v>-11.5</v>
      </c>
      <c r="D123" s="4">
        <f t="shared" si="8"/>
        <v>-0.115</v>
      </c>
    </row>
    <row r="124" spans="1:4" x14ac:dyDescent="0.35">
      <c r="A124" s="3">
        <f t="shared" si="7"/>
        <v>1895</v>
      </c>
      <c r="B124" s="2">
        <v>-33</v>
      </c>
      <c r="C124" s="2">
        <f t="shared" si="9"/>
        <v>-11.5</v>
      </c>
      <c r="D124" s="4">
        <f t="shared" si="8"/>
        <v>-0.115</v>
      </c>
    </row>
    <row r="125" spans="1:4" x14ac:dyDescent="0.35">
      <c r="A125" s="3">
        <f t="shared" si="7"/>
        <v>1894</v>
      </c>
      <c r="B125" s="2">
        <v>-33</v>
      </c>
      <c r="C125" s="2">
        <f t="shared" si="9"/>
        <v>-11.5</v>
      </c>
      <c r="D125" s="4">
        <f t="shared" si="8"/>
        <v>-0.115</v>
      </c>
    </row>
    <row r="126" spans="1:4" x14ac:dyDescent="0.35">
      <c r="A126" s="3">
        <f t="shared" si="7"/>
        <v>1893</v>
      </c>
      <c r="B126" s="2">
        <v>-33</v>
      </c>
      <c r="C126" s="2">
        <f t="shared" si="9"/>
        <v>-11.5</v>
      </c>
      <c r="D126" s="4">
        <f t="shared" si="8"/>
        <v>-0.115</v>
      </c>
    </row>
    <row r="127" spans="1:4" x14ac:dyDescent="0.35">
      <c r="A127" s="3">
        <f t="shared" si="7"/>
        <v>1892</v>
      </c>
      <c r="B127" s="2">
        <v>-33</v>
      </c>
      <c r="C127" s="2">
        <f t="shared" si="9"/>
        <v>-11.5</v>
      </c>
      <c r="D127" s="4">
        <f t="shared" si="8"/>
        <v>-0.115</v>
      </c>
    </row>
    <row r="128" spans="1:4" x14ac:dyDescent="0.35">
      <c r="A128" s="3">
        <f t="shared" si="7"/>
        <v>1891</v>
      </c>
      <c r="B128" s="2">
        <v>-33</v>
      </c>
      <c r="C128" s="2">
        <f t="shared" si="9"/>
        <v>-11.5</v>
      </c>
      <c r="D128" s="4">
        <f t="shared" si="8"/>
        <v>-0.115</v>
      </c>
    </row>
    <row r="129" spans="1:4" x14ac:dyDescent="0.35">
      <c r="A129" s="3">
        <f t="shared" si="7"/>
        <v>1890</v>
      </c>
      <c r="B129" s="2">
        <v>-33</v>
      </c>
      <c r="C129" s="2">
        <f t="shared" si="9"/>
        <v>-11.5</v>
      </c>
      <c r="D129" s="4">
        <f t="shared" si="8"/>
        <v>-0.115</v>
      </c>
    </row>
    <row r="130" spans="1:4" x14ac:dyDescent="0.35">
      <c r="A130" s="3">
        <f t="shared" si="7"/>
        <v>1889</v>
      </c>
      <c r="B130" s="2">
        <v>-33</v>
      </c>
      <c r="C130" s="2">
        <f t="shared" si="9"/>
        <v>-11.5</v>
      </c>
      <c r="D130" s="4">
        <f t="shared" si="8"/>
        <v>-0.115</v>
      </c>
    </row>
    <row r="131" spans="1:4" x14ac:dyDescent="0.35">
      <c r="A131" s="3">
        <f t="shared" si="7"/>
        <v>1888</v>
      </c>
      <c r="B131" s="2">
        <v>-33</v>
      </c>
      <c r="C131" s="2">
        <f t="shared" si="9"/>
        <v>-11.5</v>
      </c>
      <c r="D131" s="4">
        <f t="shared" si="8"/>
        <v>-0.115</v>
      </c>
    </row>
    <row r="132" spans="1:4" x14ac:dyDescent="0.35">
      <c r="A132" s="3">
        <f t="shared" si="7"/>
        <v>1887</v>
      </c>
      <c r="B132" s="2">
        <v>-33</v>
      </c>
      <c r="C132" s="2">
        <f t="shared" si="9"/>
        <v>-11.5</v>
      </c>
      <c r="D132" s="4">
        <f t="shared" si="8"/>
        <v>-0.115</v>
      </c>
    </row>
    <row r="133" spans="1:4" x14ac:dyDescent="0.35">
      <c r="A133" s="3">
        <f t="shared" si="7"/>
        <v>1886</v>
      </c>
      <c r="B133" s="2">
        <v>-33</v>
      </c>
      <c r="C133" s="2">
        <f t="shared" si="9"/>
        <v>-11.5</v>
      </c>
      <c r="D133" s="4">
        <f t="shared" si="8"/>
        <v>-0.115</v>
      </c>
    </row>
    <row r="134" spans="1:4" x14ac:dyDescent="0.35">
      <c r="A134" s="3">
        <f t="shared" si="7"/>
        <v>1885</v>
      </c>
      <c r="B134" s="2">
        <v>-33</v>
      </c>
      <c r="C134" s="2">
        <f t="shared" si="9"/>
        <v>-11.5</v>
      </c>
      <c r="D134" s="4">
        <f t="shared" si="8"/>
        <v>-0.115</v>
      </c>
    </row>
    <row r="135" spans="1:4" x14ac:dyDescent="0.35">
      <c r="A135" s="3">
        <f t="shared" si="7"/>
        <v>1884</v>
      </c>
      <c r="B135" s="2">
        <v>-33</v>
      </c>
      <c r="C135" s="2">
        <f t="shared" si="9"/>
        <v>-11.5</v>
      </c>
      <c r="D135" s="4">
        <f t="shared" si="8"/>
        <v>-0.115</v>
      </c>
    </row>
    <row r="136" spans="1:4" x14ac:dyDescent="0.35">
      <c r="A136" s="3">
        <f t="shared" si="7"/>
        <v>1883</v>
      </c>
      <c r="B136" s="2">
        <v>-33</v>
      </c>
      <c r="C136" s="2">
        <f t="shared" si="9"/>
        <v>-11.5</v>
      </c>
      <c r="D136" s="4">
        <f t="shared" si="8"/>
        <v>-0.115</v>
      </c>
    </row>
    <row r="137" spans="1:4" x14ac:dyDescent="0.35">
      <c r="A137" s="3">
        <f t="shared" ref="A137:A200" si="10">A136-1</f>
        <v>1882</v>
      </c>
      <c r="B137" s="2">
        <v>-33</v>
      </c>
      <c r="C137" s="2">
        <f t="shared" si="9"/>
        <v>-11.5</v>
      </c>
      <c r="D137" s="4">
        <f t="shared" si="8"/>
        <v>-0.115</v>
      </c>
    </row>
    <row r="138" spans="1:4" x14ac:dyDescent="0.35">
      <c r="A138" s="3">
        <f t="shared" si="10"/>
        <v>1881</v>
      </c>
      <c r="B138" s="2">
        <v>-33</v>
      </c>
      <c r="C138" s="2">
        <f t="shared" si="9"/>
        <v>-11.5</v>
      </c>
      <c r="D138" s="4">
        <f t="shared" si="8"/>
        <v>-0.115</v>
      </c>
    </row>
    <row r="139" spans="1:4" x14ac:dyDescent="0.35">
      <c r="A139" s="3">
        <f t="shared" si="10"/>
        <v>1880</v>
      </c>
      <c r="B139" s="2">
        <v>-33</v>
      </c>
      <c r="C139" s="2">
        <f t="shared" si="9"/>
        <v>-11.5</v>
      </c>
      <c r="D139" s="4">
        <f t="shared" si="8"/>
        <v>-0.115</v>
      </c>
    </row>
    <row r="140" spans="1:4" x14ac:dyDescent="0.35">
      <c r="A140" s="3">
        <f t="shared" si="10"/>
        <v>1879</v>
      </c>
      <c r="B140" s="2">
        <v>-33</v>
      </c>
      <c r="C140" s="2">
        <f t="shared" si="9"/>
        <v>-11.5</v>
      </c>
      <c r="D140" s="4">
        <f t="shared" si="8"/>
        <v>-0.115</v>
      </c>
    </row>
    <row r="141" spans="1:4" x14ac:dyDescent="0.35">
      <c r="A141" s="3">
        <f t="shared" si="10"/>
        <v>1878</v>
      </c>
      <c r="B141" s="2">
        <v>-33</v>
      </c>
      <c r="C141" s="2">
        <f t="shared" si="9"/>
        <v>-11.5</v>
      </c>
      <c r="D141" s="4">
        <f t="shared" si="8"/>
        <v>-0.115</v>
      </c>
    </row>
    <row r="142" spans="1:4" x14ac:dyDescent="0.35">
      <c r="A142" s="3">
        <f t="shared" si="10"/>
        <v>1877</v>
      </c>
      <c r="B142" s="2">
        <v>-33</v>
      </c>
      <c r="C142" s="2">
        <f t="shared" si="9"/>
        <v>-11.5</v>
      </c>
      <c r="D142" s="4">
        <f t="shared" si="8"/>
        <v>-0.115</v>
      </c>
    </row>
    <row r="143" spans="1:4" x14ac:dyDescent="0.35">
      <c r="A143" s="3">
        <f t="shared" si="10"/>
        <v>1876</v>
      </c>
      <c r="B143" s="2">
        <v>-33</v>
      </c>
      <c r="C143" s="2">
        <f t="shared" si="9"/>
        <v>-11.5</v>
      </c>
      <c r="D143" s="4">
        <f t="shared" si="8"/>
        <v>-0.115</v>
      </c>
    </row>
    <row r="144" spans="1:4" x14ac:dyDescent="0.35">
      <c r="A144" s="3">
        <f t="shared" si="10"/>
        <v>1875</v>
      </c>
      <c r="B144" s="2">
        <v>-33</v>
      </c>
      <c r="C144" s="2">
        <f t="shared" si="9"/>
        <v>-11.5</v>
      </c>
      <c r="D144" s="4">
        <f t="shared" si="8"/>
        <v>-0.115</v>
      </c>
    </row>
    <row r="145" spans="1:4" x14ac:dyDescent="0.35">
      <c r="A145" s="3">
        <f t="shared" si="10"/>
        <v>1874</v>
      </c>
      <c r="B145" s="2">
        <v>-33</v>
      </c>
      <c r="C145" s="2">
        <f t="shared" si="9"/>
        <v>-11.5</v>
      </c>
      <c r="D145" s="4">
        <f t="shared" si="8"/>
        <v>-0.115</v>
      </c>
    </row>
    <row r="146" spans="1:4" x14ac:dyDescent="0.35">
      <c r="A146" s="3">
        <f t="shared" si="10"/>
        <v>1873</v>
      </c>
      <c r="B146" s="2">
        <v>-33</v>
      </c>
      <c r="C146" s="2">
        <f t="shared" si="9"/>
        <v>-11.5</v>
      </c>
      <c r="D146" s="4">
        <f t="shared" si="8"/>
        <v>-0.115</v>
      </c>
    </row>
    <row r="147" spans="1:4" x14ac:dyDescent="0.35">
      <c r="A147" s="3">
        <f t="shared" si="10"/>
        <v>1872</v>
      </c>
      <c r="B147" s="2">
        <v>-33</v>
      </c>
      <c r="C147" s="2">
        <f t="shared" si="9"/>
        <v>-11.5</v>
      </c>
      <c r="D147" s="4">
        <f t="shared" si="8"/>
        <v>-0.115</v>
      </c>
    </row>
    <row r="148" spans="1:4" x14ac:dyDescent="0.35">
      <c r="A148" s="3">
        <f t="shared" si="10"/>
        <v>1871</v>
      </c>
      <c r="B148" s="2">
        <v>-33</v>
      </c>
      <c r="C148" s="2">
        <f t="shared" si="9"/>
        <v>-11.5</v>
      </c>
      <c r="D148" s="4">
        <f t="shared" si="8"/>
        <v>-0.115</v>
      </c>
    </row>
    <row r="149" spans="1:4" x14ac:dyDescent="0.35">
      <c r="A149" s="3">
        <f t="shared" si="10"/>
        <v>1870</v>
      </c>
      <c r="B149" s="2">
        <v>-33</v>
      </c>
      <c r="C149" s="2">
        <f t="shared" si="9"/>
        <v>-11.5</v>
      </c>
      <c r="D149" s="4">
        <f t="shared" si="8"/>
        <v>-0.115</v>
      </c>
    </row>
    <row r="150" spans="1:4" x14ac:dyDescent="0.35">
      <c r="A150" s="3">
        <f t="shared" si="10"/>
        <v>1869</v>
      </c>
      <c r="B150" s="2">
        <v>-33</v>
      </c>
      <c r="C150" s="2">
        <f t="shared" si="9"/>
        <v>-11.5</v>
      </c>
      <c r="D150" s="4">
        <f t="shared" si="8"/>
        <v>-0.115</v>
      </c>
    </row>
    <row r="151" spans="1:4" x14ac:dyDescent="0.35">
      <c r="A151" s="3">
        <f t="shared" si="10"/>
        <v>1868</v>
      </c>
      <c r="B151" s="2">
        <v>-33</v>
      </c>
      <c r="C151" s="2">
        <f t="shared" si="9"/>
        <v>-11.5</v>
      </c>
      <c r="D151" s="4">
        <f t="shared" si="8"/>
        <v>-0.115</v>
      </c>
    </row>
    <row r="152" spans="1:4" x14ac:dyDescent="0.35">
      <c r="A152" s="3">
        <f t="shared" si="10"/>
        <v>1867</v>
      </c>
      <c r="B152" s="2">
        <v>-33</v>
      </c>
      <c r="C152" s="2">
        <f t="shared" si="9"/>
        <v>-11.5</v>
      </c>
      <c r="D152" s="4">
        <f t="shared" si="8"/>
        <v>-0.115</v>
      </c>
    </row>
    <row r="153" spans="1:4" x14ac:dyDescent="0.35">
      <c r="A153" s="3">
        <f t="shared" si="10"/>
        <v>1866</v>
      </c>
      <c r="B153" s="2">
        <v>-33</v>
      </c>
      <c r="C153" s="2">
        <f t="shared" si="9"/>
        <v>-11.5</v>
      </c>
      <c r="D153" s="4">
        <f t="shared" si="8"/>
        <v>-0.115</v>
      </c>
    </row>
    <row r="154" spans="1:4" x14ac:dyDescent="0.35">
      <c r="A154" s="3">
        <f t="shared" si="10"/>
        <v>1865</v>
      </c>
      <c r="B154" s="2">
        <v>-33</v>
      </c>
      <c r="C154" s="2">
        <f t="shared" si="9"/>
        <v>-11.5</v>
      </c>
      <c r="D154" s="4">
        <f t="shared" si="8"/>
        <v>-0.115</v>
      </c>
    </row>
    <row r="155" spans="1:4" x14ac:dyDescent="0.35">
      <c r="A155" s="3">
        <f t="shared" si="10"/>
        <v>1864</v>
      </c>
      <c r="B155" s="2">
        <v>-33</v>
      </c>
      <c r="C155" s="2">
        <f t="shared" si="9"/>
        <v>-11.5</v>
      </c>
      <c r="D155" s="4">
        <f t="shared" si="8"/>
        <v>-0.115</v>
      </c>
    </row>
    <row r="156" spans="1:4" x14ac:dyDescent="0.35">
      <c r="A156" s="3">
        <f t="shared" si="10"/>
        <v>1863</v>
      </c>
      <c r="B156" s="2">
        <v>-33</v>
      </c>
      <c r="C156" s="2">
        <f t="shared" si="9"/>
        <v>-11.5</v>
      </c>
      <c r="D156" s="4">
        <f t="shared" si="8"/>
        <v>-0.115</v>
      </c>
    </row>
    <row r="157" spans="1:4" x14ac:dyDescent="0.35">
      <c r="A157" s="3">
        <f t="shared" si="10"/>
        <v>1862</v>
      </c>
      <c r="B157" s="2">
        <v>-33</v>
      </c>
      <c r="C157" s="2">
        <f t="shared" si="9"/>
        <v>-11.5</v>
      </c>
      <c r="D157" s="4">
        <f t="shared" si="8"/>
        <v>-0.115</v>
      </c>
    </row>
    <row r="158" spans="1:4" x14ac:dyDescent="0.35">
      <c r="A158" s="3">
        <f t="shared" si="10"/>
        <v>1861</v>
      </c>
      <c r="B158" s="2">
        <v>-33</v>
      </c>
      <c r="C158" s="2">
        <f t="shared" si="9"/>
        <v>-11.5</v>
      </c>
      <c r="D158" s="4">
        <f t="shared" si="8"/>
        <v>-0.115</v>
      </c>
    </row>
    <row r="159" spans="1:4" x14ac:dyDescent="0.35">
      <c r="A159" s="3">
        <f t="shared" si="10"/>
        <v>1860</v>
      </c>
      <c r="B159" s="2">
        <v>-33</v>
      </c>
      <c r="C159" s="2">
        <f t="shared" si="9"/>
        <v>-11.5</v>
      </c>
      <c r="D159" s="4">
        <f t="shared" si="8"/>
        <v>-0.115</v>
      </c>
    </row>
    <row r="160" spans="1:4" x14ac:dyDescent="0.35">
      <c r="A160" s="3">
        <f t="shared" si="10"/>
        <v>1859</v>
      </c>
      <c r="B160" s="2">
        <v>-33</v>
      </c>
      <c r="C160" s="2">
        <f t="shared" si="9"/>
        <v>-11.5</v>
      </c>
      <c r="D160" s="4">
        <f t="shared" si="8"/>
        <v>-0.115</v>
      </c>
    </row>
    <row r="161" spans="1:4" x14ac:dyDescent="0.35">
      <c r="A161" s="3">
        <f t="shared" si="10"/>
        <v>1858</v>
      </c>
      <c r="B161" s="2">
        <v>-33</v>
      </c>
      <c r="C161" s="2">
        <f t="shared" si="9"/>
        <v>-11.5</v>
      </c>
      <c r="D161" s="4">
        <f t="shared" si="8"/>
        <v>-0.115</v>
      </c>
    </row>
    <row r="162" spans="1:4" x14ac:dyDescent="0.35">
      <c r="A162" s="3">
        <f t="shared" si="10"/>
        <v>1857</v>
      </c>
      <c r="B162" s="2">
        <v>-33</v>
      </c>
      <c r="C162" s="2">
        <f t="shared" si="9"/>
        <v>-11.5</v>
      </c>
      <c r="D162" s="4">
        <f t="shared" si="8"/>
        <v>-0.115</v>
      </c>
    </row>
    <row r="163" spans="1:4" x14ac:dyDescent="0.35">
      <c r="A163" s="3">
        <f t="shared" si="10"/>
        <v>1856</v>
      </c>
      <c r="B163" s="2">
        <v>-33</v>
      </c>
      <c r="C163" s="2">
        <f t="shared" si="9"/>
        <v>-11.5</v>
      </c>
      <c r="D163" s="4">
        <f t="shared" si="8"/>
        <v>-0.115</v>
      </c>
    </row>
    <row r="164" spans="1:4" x14ac:dyDescent="0.35">
      <c r="A164" s="3">
        <f t="shared" si="10"/>
        <v>1855</v>
      </c>
      <c r="B164" s="2">
        <v>-33</v>
      </c>
      <c r="C164" s="2">
        <f t="shared" si="9"/>
        <v>-11.5</v>
      </c>
      <c r="D164" s="4">
        <f t="shared" si="8"/>
        <v>-0.115</v>
      </c>
    </row>
    <row r="165" spans="1:4" x14ac:dyDescent="0.35">
      <c r="A165" s="3">
        <f t="shared" si="10"/>
        <v>1854</v>
      </c>
      <c r="B165" s="2">
        <v>-33</v>
      </c>
      <c r="C165" s="2">
        <f t="shared" si="9"/>
        <v>-11.5</v>
      </c>
      <c r="D165" s="4">
        <f t="shared" si="8"/>
        <v>-0.115</v>
      </c>
    </row>
    <row r="166" spans="1:4" x14ac:dyDescent="0.35">
      <c r="A166" s="3">
        <f t="shared" si="10"/>
        <v>1853</v>
      </c>
      <c r="B166" s="2">
        <v>-33</v>
      </c>
      <c r="C166" s="2">
        <f t="shared" si="9"/>
        <v>-11.5</v>
      </c>
      <c r="D166" s="4">
        <f t="shared" si="8"/>
        <v>-0.115</v>
      </c>
    </row>
    <row r="167" spans="1:4" x14ac:dyDescent="0.35">
      <c r="A167" s="3">
        <f t="shared" si="10"/>
        <v>1852</v>
      </c>
      <c r="B167" s="2">
        <v>-33</v>
      </c>
      <c r="C167" s="2">
        <f t="shared" si="9"/>
        <v>-11.5</v>
      </c>
      <c r="D167" s="4">
        <f t="shared" si="8"/>
        <v>-0.115</v>
      </c>
    </row>
    <row r="168" spans="1:4" x14ac:dyDescent="0.35">
      <c r="A168" s="3">
        <f t="shared" si="10"/>
        <v>1851</v>
      </c>
      <c r="B168" s="2">
        <v>-33</v>
      </c>
      <c r="C168" s="2">
        <f t="shared" si="9"/>
        <v>-11.5</v>
      </c>
      <c r="D168" s="4">
        <f t="shared" si="8"/>
        <v>-0.115</v>
      </c>
    </row>
    <row r="169" spans="1:4" x14ac:dyDescent="0.35">
      <c r="A169" s="3">
        <f t="shared" si="10"/>
        <v>1850</v>
      </c>
      <c r="B169" s="2">
        <v>-33</v>
      </c>
      <c r="C169" s="2">
        <f t="shared" si="9"/>
        <v>-11.5</v>
      </c>
      <c r="D169" s="4">
        <f t="shared" si="8"/>
        <v>-0.115</v>
      </c>
    </row>
    <row r="170" spans="1:4" x14ac:dyDescent="0.35">
      <c r="A170" s="3">
        <f t="shared" si="10"/>
        <v>1849</v>
      </c>
      <c r="B170" s="2">
        <v>-33</v>
      </c>
      <c r="C170" s="2">
        <f t="shared" si="9"/>
        <v>-11.5</v>
      </c>
      <c r="D170" s="4">
        <f t="shared" si="8"/>
        <v>-0.115</v>
      </c>
    </row>
    <row r="171" spans="1:4" x14ac:dyDescent="0.35">
      <c r="A171" s="3">
        <f t="shared" si="10"/>
        <v>1848</v>
      </c>
      <c r="B171" s="2">
        <v>-33</v>
      </c>
      <c r="C171" s="2">
        <f t="shared" si="9"/>
        <v>-11.5</v>
      </c>
      <c r="D171" s="4">
        <f t="shared" si="8"/>
        <v>-0.115</v>
      </c>
    </row>
    <row r="172" spans="1:4" x14ac:dyDescent="0.35">
      <c r="A172" s="3">
        <f t="shared" si="10"/>
        <v>1847</v>
      </c>
      <c r="B172" s="2">
        <v>-33</v>
      </c>
      <c r="C172" s="2">
        <f t="shared" si="9"/>
        <v>-11.5</v>
      </c>
      <c r="D172" s="4">
        <f t="shared" si="8"/>
        <v>-0.115</v>
      </c>
    </row>
    <row r="173" spans="1:4" x14ac:dyDescent="0.35">
      <c r="A173" s="3">
        <f t="shared" si="10"/>
        <v>1846</v>
      </c>
      <c r="B173" s="2">
        <v>-33</v>
      </c>
      <c r="C173" s="2">
        <f t="shared" si="9"/>
        <v>-11.5</v>
      </c>
      <c r="D173" s="4">
        <f t="shared" si="8"/>
        <v>-0.115</v>
      </c>
    </row>
    <row r="174" spans="1:4" x14ac:dyDescent="0.35">
      <c r="A174" s="3">
        <f t="shared" si="10"/>
        <v>1845</v>
      </c>
      <c r="B174" s="2">
        <v>-33</v>
      </c>
      <c r="C174" s="2">
        <f t="shared" si="9"/>
        <v>-11.5</v>
      </c>
      <c r="D174" s="4">
        <f t="shared" si="8"/>
        <v>-0.115</v>
      </c>
    </row>
    <row r="175" spans="1:4" x14ac:dyDescent="0.35">
      <c r="A175" s="3">
        <f t="shared" si="10"/>
        <v>1844</v>
      </c>
      <c r="B175" s="2">
        <v>-33</v>
      </c>
      <c r="C175" s="2">
        <f t="shared" si="9"/>
        <v>-11.5</v>
      </c>
      <c r="D175" s="4">
        <f t="shared" si="8"/>
        <v>-0.115</v>
      </c>
    </row>
    <row r="176" spans="1:4" x14ac:dyDescent="0.35">
      <c r="A176" s="3">
        <f t="shared" si="10"/>
        <v>1843</v>
      </c>
      <c r="B176" s="2">
        <v>-33</v>
      </c>
      <c r="C176" s="2">
        <f t="shared" si="9"/>
        <v>-11.5</v>
      </c>
      <c r="D176" s="4">
        <f t="shared" si="8"/>
        <v>-0.115</v>
      </c>
    </row>
    <row r="177" spans="1:4" x14ac:dyDescent="0.35">
      <c r="A177" s="3">
        <f t="shared" si="10"/>
        <v>1842</v>
      </c>
      <c r="B177" s="2">
        <v>-33</v>
      </c>
      <c r="C177" s="2">
        <f t="shared" si="9"/>
        <v>-11.5</v>
      </c>
      <c r="D177" s="4">
        <f t="shared" si="8"/>
        <v>-0.115</v>
      </c>
    </row>
    <row r="178" spans="1:4" x14ac:dyDescent="0.35">
      <c r="A178" s="3">
        <f t="shared" si="10"/>
        <v>1841</v>
      </c>
      <c r="B178" s="2">
        <v>-33</v>
      </c>
      <c r="C178" s="2">
        <f t="shared" si="9"/>
        <v>-11.5</v>
      </c>
      <c r="D178" s="4">
        <f t="shared" si="8"/>
        <v>-0.115</v>
      </c>
    </row>
    <row r="179" spans="1:4" x14ac:dyDescent="0.35">
      <c r="A179" s="3">
        <f t="shared" si="10"/>
        <v>1840</v>
      </c>
      <c r="B179" s="2">
        <v>-33</v>
      </c>
      <c r="C179" s="2">
        <f t="shared" si="9"/>
        <v>-11.5</v>
      </c>
      <c r="D179" s="4">
        <f t="shared" si="8"/>
        <v>-0.115</v>
      </c>
    </row>
    <row r="180" spans="1:4" x14ac:dyDescent="0.35">
      <c r="A180" s="3">
        <f t="shared" si="10"/>
        <v>1839</v>
      </c>
      <c r="B180" s="2">
        <v>-33</v>
      </c>
      <c r="C180" s="2">
        <f t="shared" si="9"/>
        <v>-11.5</v>
      </c>
      <c r="D180" s="4">
        <f t="shared" si="8"/>
        <v>-0.115</v>
      </c>
    </row>
    <row r="181" spans="1:4" x14ac:dyDescent="0.35">
      <c r="A181" s="3">
        <f t="shared" si="10"/>
        <v>1838</v>
      </c>
      <c r="B181" s="2">
        <v>-33</v>
      </c>
      <c r="C181" s="2">
        <f t="shared" si="9"/>
        <v>-11.5</v>
      </c>
      <c r="D181" s="4">
        <f t="shared" si="8"/>
        <v>-0.115</v>
      </c>
    </row>
    <row r="182" spans="1:4" x14ac:dyDescent="0.35">
      <c r="A182" s="3">
        <f t="shared" si="10"/>
        <v>1837</v>
      </c>
      <c r="B182" s="2">
        <v>-33</v>
      </c>
      <c r="C182" s="2">
        <f t="shared" si="9"/>
        <v>-11.5</v>
      </c>
      <c r="D182" s="4">
        <f t="shared" si="8"/>
        <v>-0.115</v>
      </c>
    </row>
    <row r="183" spans="1:4" x14ac:dyDescent="0.35">
      <c r="A183" s="3">
        <f t="shared" si="10"/>
        <v>1836</v>
      </c>
      <c r="B183" s="2">
        <v>-33</v>
      </c>
      <c r="C183" s="2">
        <f t="shared" si="9"/>
        <v>-11.5</v>
      </c>
      <c r="D183" s="4">
        <f t="shared" ref="D183:D246" si="11">C183/100</f>
        <v>-0.115</v>
      </c>
    </row>
    <row r="184" spans="1:4" x14ac:dyDescent="0.35">
      <c r="A184" s="3">
        <f t="shared" si="10"/>
        <v>1835</v>
      </c>
      <c r="B184" s="2">
        <v>-33</v>
      </c>
      <c r="C184" s="2">
        <f t="shared" ref="C184:C247" si="12">B184+21.5</f>
        <v>-11.5</v>
      </c>
      <c r="D184" s="4">
        <f t="shared" si="11"/>
        <v>-0.115</v>
      </c>
    </row>
    <row r="185" spans="1:4" x14ac:dyDescent="0.35">
      <c r="A185" s="3">
        <f t="shared" si="10"/>
        <v>1834</v>
      </c>
      <c r="B185" s="2">
        <v>-33</v>
      </c>
      <c r="C185" s="2">
        <f t="shared" si="12"/>
        <v>-11.5</v>
      </c>
      <c r="D185" s="4">
        <f t="shared" si="11"/>
        <v>-0.115</v>
      </c>
    </row>
    <row r="186" spans="1:4" x14ac:dyDescent="0.35">
      <c r="A186" s="3">
        <f t="shared" si="10"/>
        <v>1833</v>
      </c>
      <c r="B186" s="2">
        <v>-33</v>
      </c>
      <c r="C186" s="2">
        <f t="shared" si="12"/>
        <v>-11.5</v>
      </c>
      <c r="D186" s="4">
        <f t="shared" si="11"/>
        <v>-0.115</v>
      </c>
    </row>
    <row r="187" spans="1:4" x14ac:dyDescent="0.35">
      <c r="A187" s="3">
        <f t="shared" si="10"/>
        <v>1832</v>
      </c>
      <c r="B187" s="2">
        <v>-33</v>
      </c>
      <c r="C187" s="2">
        <f t="shared" si="12"/>
        <v>-11.5</v>
      </c>
      <c r="D187" s="4">
        <f t="shared" si="11"/>
        <v>-0.115</v>
      </c>
    </row>
    <row r="188" spans="1:4" x14ac:dyDescent="0.35">
      <c r="A188" s="3">
        <f t="shared" si="10"/>
        <v>1831</v>
      </c>
      <c r="B188" s="2">
        <v>-33</v>
      </c>
      <c r="C188" s="2">
        <f t="shared" si="12"/>
        <v>-11.5</v>
      </c>
      <c r="D188" s="4">
        <f t="shared" si="11"/>
        <v>-0.115</v>
      </c>
    </row>
    <row r="189" spans="1:4" x14ac:dyDescent="0.35">
      <c r="A189" s="3">
        <f t="shared" si="10"/>
        <v>1830</v>
      </c>
      <c r="B189" s="2">
        <v>-33</v>
      </c>
      <c r="C189" s="2">
        <f t="shared" si="12"/>
        <v>-11.5</v>
      </c>
      <c r="D189" s="4">
        <f t="shared" si="11"/>
        <v>-0.115</v>
      </c>
    </row>
    <row r="190" spans="1:4" x14ac:dyDescent="0.35">
      <c r="A190" s="3">
        <f t="shared" si="10"/>
        <v>1829</v>
      </c>
      <c r="B190" s="2">
        <v>-33</v>
      </c>
      <c r="C190" s="2">
        <f t="shared" si="12"/>
        <v>-11.5</v>
      </c>
      <c r="D190" s="4">
        <f t="shared" si="11"/>
        <v>-0.115</v>
      </c>
    </row>
    <row r="191" spans="1:4" x14ac:dyDescent="0.35">
      <c r="A191" s="3">
        <f t="shared" si="10"/>
        <v>1828</v>
      </c>
      <c r="B191" s="2">
        <v>-33</v>
      </c>
      <c r="C191" s="2">
        <f t="shared" si="12"/>
        <v>-11.5</v>
      </c>
      <c r="D191" s="4">
        <f t="shared" si="11"/>
        <v>-0.115</v>
      </c>
    </row>
    <row r="192" spans="1:4" x14ac:dyDescent="0.35">
      <c r="A192" s="3">
        <f t="shared" si="10"/>
        <v>1827</v>
      </c>
      <c r="B192" s="2">
        <v>-33</v>
      </c>
      <c r="C192" s="2">
        <f t="shared" si="12"/>
        <v>-11.5</v>
      </c>
      <c r="D192" s="4">
        <f t="shared" si="11"/>
        <v>-0.115</v>
      </c>
    </row>
    <row r="193" spans="1:4" x14ac:dyDescent="0.35">
      <c r="A193" s="3">
        <f t="shared" si="10"/>
        <v>1826</v>
      </c>
      <c r="B193" s="2">
        <v>-33</v>
      </c>
      <c r="C193" s="2">
        <f t="shared" si="12"/>
        <v>-11.5</v>
      </c>
      <c r="D193" s="4">
        <f t="shared" si="11"/>
        <v>-0.115</v>
      </c>
    </row>
    <row r="194" spans="1:4" x14ac:dyDescent="0.35">
      <c r="A194" s="3">
        <f t="shared" si="10"/>
        <v>1825</v>
      </c>
      <c r="B194" s="2">
        <v>-33</v>
      </c>
      <c r="C194" s="2">
        <f t="shared" si="12"/>
        <v>-11.5</v>
      </c>
      <c r="D194" s="4">
        <f t="shared" si="11"/>
        <v>-0.115</v>
      </c>
    </row>
    <row r="195" spans="1:4" x14ac:dyDescent="0.35">
      <c r="A195" s="3">
        <f t="shared" si="10"/>
        <v>1824</v>
      </c>
      <c r="B195" s="2">
        <v>-33</v>
      </c>
      <c r="C195" s="2">
        <f t="shared" si="12"/>
        <v>-11.5</v>
      </c>
      <c r="D195" s="4">
        <f t="shared" si="11"/>
        <v>-0.115</v>
      </c>
    </row>
    <row r="196" spans="1:4" x14ac:dyDescent="0.35">
      <c r="A196" s="3">
        <f t="shared" si="10"/>
        <v>1823</v>
      </c>
      <c r="B196" s="2">
        <v>-33</v>
      </c>
      <c r="C196" s="2">
        <f t="shared" si="12"/>
        <v>-11.5</v>
      </c>
      <c r="D196" s="4">
        <f t="shared" si="11"/>
        <v>-0.115</v>
      </c>
    </row>
    <row r="197" spans="1:4" x14ac:dyDescent="0.35">
      <c r="A197" s="3">
        <f t="shared" si="10"/>
        <v>1822</v>
      </c>
      <c r="B197" s="2">
        <v>-33</v>
      </c>
      <c r="C197" s="2">
        <f t="shared" si="12"/>
        <v>-11.5</v>
      </c>
      <c r="D197" s="4">
        <f t="shared" si="11"/>
        <v>-0.115</v>
      </c>
    </row>
    <row r="198" spans="1:4" x14ac:dyDescent="0.35">
      <c r="A198" s="3">
        <f t="shared" si="10"/>
        <v>1821</v>
      </c>
      <c r="B198" s="2">
        <v>-33</v>
      </c>
      <c r="C198" s="2">
        <f t="shared" si="12"/>
        <v>-11.5</v>
      </c>
      <c r="D198" s="4">
        <f t="shared" si="11"/>
        <v>-0.115</v>
      </c>
    </row>
    <row r="199" spans="1:4" x14ac:dyDescent="0.35">
      <c r="A199" s="3">
        <f t="shared" si="10"/>
        <v>1820</v>
      </c>
      <c r="B199" s="2">
        <v>-33</v>
      </c>
      <c r="C199" s="2">
        <f t="shared" si="12"/>
        <v>-11.5</v>
      </c>
      <c r="D199" s="4">
        <f t="shared" si="11"/>
        <v>-0.115</v>
      </c>
    </row>
    <row r="200" spans="1:4" x14ac:dyDescent="0.35">
      <c r="A200" s="3">
        <f t="shared" si="10"/>
        <v>1819</v>
      </c>
      <c r="B200" s="2">
        <v>-33</v>
      </c>
      <c r="C200" s="2">
        <f t="shared" si="12"/>
        <v>-11.5</v>
      </c>
      <c r="D200" s="4">
        <f t="shared" si="11"/>
        <v>-0.115</v>
      </c>
    </row>
    <row r="201" spans="1:4" x14ac:dyDescent="0.35">
      <c r="A201" s="3">
        <f t="shared" ref="A201:A264" si="13">A200-1</f>
        <v>1818</v>
      </c>
      <c r="B201" s="2">
        <v>-33</v>
      </c>
      <c r="C201" s="2">
        <f t="shared" si="12"/>
        <v>-11.5</v>
      </c>
      <c r="D201" s="4">
        <f t="shared" si="11"/>
        <v>-0.115</v>
      </c>
    </row>
    <row r="202" spans="1:4" x14ac:dyDescent="0.35">
      <c r="A202" s="3">
        <f t="shared" si="13"/>
        <v>1817</v>
      </c>
      <c r="B202" s="2">
        <v>-33</v>
      </c>
      <c r="C202" s="2">
        <f t="shared" si="12"/>
        <v>-11.5</v>
      </c>
      <c r="D202" s="4">
        <f t="shared" si="11"/>
        <v>-0.115</v>
      </c>
    </row>
    <row r="203" spans="1:4" x14ac:dyDescent="0.35">
      <c r="A203" s="3">
        <f t="shared" si="13"/>
        <v>1816</v>
      </c>
      <c r="B203" s="2">
        <v>-33</v>
      </c>
      <c r="C203" s="2">
        <f t="shared" si="12"/>
        <v>-11.5</v>
      </c>
      <c r="D203" s="4">
        <f t="shared" si="11"/>
        <v>-0.115</v>
      </c>
    </row>
    <row r="204" spans="1:4" x14ac:dyDescent="0.35">
      <c r="A204" s="3">
        <f t="shared" si="13"/>
        <v>1815</v>
      </c>
      <c r="B204" s="2">
        <v>-33</v>
      </c>
      <c r="C204" s="2">
        <f t="shared" si="12"/>
        <v>-11.5</v>
      </c>
      <c r="D204" s="4">
        <f t="shared" si="11"/>
        <v>-0.115</v>
      </c>
    </row>
    <row r="205" spans="1:4" x14ac:dyDescent="0.35">
      <c r="A205" s="3">
        <f t="shared" si="13"/>
        <v>1814</v>
      </c>
      <c r="B205" s="2">
        <v>-33</v>
      </c>
      <c r="C205" s="2">
        <f t="shared" si="12"/>
        <v>-11.5</v>
      </c>
      <c r="D205" s="4">
        <f t="shared" si="11"/>
        <v>-0.115</v>
      </c>
    </row>
    <row r="206" spans="1:4" x14ac:dyDescent="0.35">
      <c r="A206" s="3">
        <f t="shared" si="13"/>
        <v>1813</v>
      </c>
      <c r="B206" s="2">
        <v>-33</v>
      </c>
      <c r="C206" s="2">
        <f t="shared" si="12"/>
        <v>-11.5</v>
      </c>
      <c r="D206" s="4">
        <f t="shared" si="11"/>
        <v>-0.115</v>
      </c>
    </row>
    <row r="207" spans="1:4" x14ac:dyDescent="0.35">
      <c r="A207" s="3">
        <f t="shared" si="13"/>
        <v>1812</v>
      </c>
      <c r="B207" s="2">
        <v>-33</v>
      </c>
      <c r="C207" s="2">
        <f t="shared" si="12"/>
        <v>-11.5</v>
      </c>
      <c r="D207" s="4">
        <f t="shared" si="11"/>
        <v>-0.115</v>
      </c>
    </row>
    <row r="208" spans="1:4" x14ac:dyDescent="0.35">
      <c r="A208" s="3">
        <f t="shared" si="13"/>
        <v>1811</v>
      </c>
      <c r="B208" s="2">
        <v>-33</v>
      </c>
      <c r="C208" s="2">
        <f t="shared" si="12"/>
        <v>-11.5</v>
      </c>
      <c r="D208" s="4">
        <f t="shared" si="11"/>
        <v>-0.115</v>
      </c>
    </row>
    <row r="209" spans="1:7" x14ac:dyDescent="0.35">
      <c r="A209" s="3">
        <f t="shared" si="13"/>
        <v>1810</v>
      </c>
      <c r="B209" s="2">
        <v>-33</v>
      </c>
      <c r="C209" s="2">
        <f t="shared" si="12"/>
        <v>-11.5</v>
      </c>
      <c r="D209" s="4">
        <f t="shared" si="11"/>
        <v>-0.115</v>
      </c>
    </row>
    <row r="210" spans="1:7" x14ac:dyDescent="0.35">
      <c r="A210" s="3">
        <f t="shared" si="13"/>
        <v>1809</v>
      </c>
      <c r="B210" s="2">
        <v>-33</v>
      </c>
      <c r="C210" s="2">
        <f t="shared" si="12"/>
        <v>-11.5</v>
      </c>
      <c r="D210" s="4">
        <f t="shared" si="11"/>
        <v>-0.115</v>
      </c>
    </row>
    <row r="211" spans="1:7" x14ac:dyDescent="0.35">
      <c r="A211" s="3">
        <f t="shared" si="13"/>
        <v>1808</v>
      </c>
      <c r="B211" s="2">
        <v>-33</v>
      </c>
      <c r="C211" s="2">
        <f t="shared" si="12"/>
        <v>-11.5</v>
      </c>
      <c r="D211" s="4">
        <f t="shared" si="11"/>
        <v>-0.115</v>
      </c>
    </row>
    <row r="212" spans="1:7" x14ac:dyDescent="0.35">
      <c r="A212" s="3">
        <f t="shared" si="13"/>
        <v>1807</v>
      </c>
      <c r="B212" s="2">
        <v>-33</v>
      </c>
      <c r="C212" s="2">
        <f t="shared" si="12"/>
        <v>-11.5</v>
      </c>
      <c r="D212" s="4">
        <f t="shared" si="11"/>
        <v>-0.115</v>
      </c>
    </row>
    <row r="213" spans="1:7" x14ac:dyDescent="0.35">
      <c r="A213" s="3">
        <f t="shared" si="13"/>
        <v>1806</v>
      </c>
      <c r="B213" s="2">
        <v>-33</v>
      </c>
      <c r="C213" s="2">
        <f t="shared" si="12"/>
        <v>-11.5</v>
      </c>
      <c r="D213" s="4">
        <f t="shared" si="11"/>
        <v>-0.115</v>
      </c>
    </row>
    <row r="214" spans="1:7" x14ac:dyDescent="0.35">
      <c r="A214" s="3">
        <f t="shared" si="13"/>
        <v>1805</v>
      </c>
      <c r="B214" s="2">
        <v>-33</v>
      </c>
      <c r="C214" s="2">
        <f t="shared" si="12"/>
        <v>-11.5</v>
      </c>
      <c r="D214" s="4">
        <f t="shared" si="11"/>
        <v>-0.115</v>
      </c>
    </row>
    <row r="215" spans="1:7" x14ac:dyDescent="0.35">
      <c r="A215" s="3">
        <f t="shared" si="13"/>
        <v>1804</v>
      </c>
      <c r="B215" s="2">
        <v>-33</v>
      </c>
      <c r="C215" s="2">
        <f t="shared" si="12"/>
        <v>-11.5</v>
      </c>
      <c r="D215" s="4">
        <f t="shared" si="11"/>
        <v>-0.115</v>
      </c>
    </row>
    <row r="216" spans="1:7" x14ac:dyDescent="0.35">
      <c r="A216" s="3">
        <f t="shared" si="13"/>
        <v>1803</v>
      </c>
      <c r="B216" s="2">
        <v>-33</v>
      </c>
      <c r="C216" s="2">
        <f t="shared" si="12"/>
        <v>-11.5</v>
      </c>
      <c r="D216" s="4">
        <f t="shared" si="11"/>
        <v>-0.115</v>
      </c>
    </row>
    <row r="217" spans="1:7" x14ac:dyDescent="0.35">
      <c r="A217" s="3">
        <f t="shared" si="13"/>
        <v>1802</v>
      </c>
      <c r="B217" s="2">
        <v>-33</v>
      </c>
      <c r="C217" s="2">
        <f t="shared" si="12"/>
        <v>-11.5</v>
      </c>
      <c r="D217" s="4">
        <f t="shared" si="11"/>
        <v>-0.115</v>
      </c>
    </row>
    <row r="218" spans="1:7" x14ac:dyDescent="0.35">
      <c r="A218" s="3">
        <f t="shared" si="13"/>
        <v>1801</v>
      </c>
      <c r="B218" s="2">
        <v>-33</v>
      </c>
      <c r="C218" s="2">
        <f t="shared" si="12"/>
        <v>-11.5</v>
      </c>
      <c r="D218" s="4">
        <f t="shared" si="11"/>
        <v>-0.115</v>
      </c>
    </row>
    <row r="219" spans="1:7" x14ac:dyDescent="0.35">
      <c r="A219" s="3">
        <f t="shared" si="13"/>
        <v>1800</v>
      </c>
      <c r="B219" s="2">
        <v>-33</v>
      </c>
      <c r="C219" s="2">
        <f t="shared" si="12"/>
        <v>-11.5</v>
      </c>
      <c r="D219" s="4">
        <f t="shared" si="11"/>
        <v>-0.115</v>
      </c>
    </row>
    <row r="220" spans="1:7" x14ac:dyDescent="0.35">
      <c r="A220" s="3">
        <f t="shared" si="13"/>
        <v>1799</v>
      </c>
      <c r="B220" s="2">
        <v>-33</v>
      </c>
      <c r="C220" s="2">
        <f t="shared" si="12"/>
        <v>-11.5</v>
      </c>
      <c r="D220" s="4">
        <f t="shared" si="11"/>
        <v>-0.115</v>
      </c>
    </row>
    <row r="221" spans="1:7" x14ac:dyDescent="0.35">
      <c r="A221" s="3">
        <f t="shared" si="13"/>
        <v>1798</v>
      </c>
      <c r="B221" s="2">
        <v>-33</v>
      </c>
      <c r="C221" s="2">
        <f t="shared" si="12"/>
        <v>-11.5</v>
      </c>
      <c r="D221" s="4">
        <f t="shared" si="11"/>
        <v>-0.115</v>
      </c>
    </row>
    <row r="222" spans="1:7" x14ac:dyDescent="0.35">
      <c r="A222" s="3">
        <f t="shared" si="13"/>
        <v>1797</v>
      </c>
      <c r="B222" s="2">
        <v>30</v>
      </c>
      <c r="C222" s="2">
        <f t="shared" si="12"/>
        <v>51.5</v>
      </c>
      <c r="D222" s="4">
        <f t="shared" si="11"/>
        <v>0.51500000000000001</v>
      </c>
    </row>
    <row r="223" spans="1:7" x14ac:dyDescent="0.35">
      <c r="A223" s="3">
        <f t="shared" si="13"/>
        <v>1796</v>
      </c>
      <c r="B223" s="2">
        <v>30</v>
      </c>
      <c r="C223" s="2">
        <f t="shared" si="12"/>
        <v>51.5</v>
      </c>
      <c r="D223" s="4">
        <f t="shared" si="11"/>
        <v>0.51500000000000001</v>
      </c>
    </row>
    <row r="224" spans="1:7" x14ac:dyDescent="0.35">
      <c r="A224" s="3">
        <f t="shared" si="13"/>
        <v>1795</v>
      </c>
      <c r="B224" s="2">
        <v>30</v>
      </c>
      <c r="C224" s="2">
        <f t="shared" si="12"/>
        <v>51.5</v>
      </c>
      <c r="D224" s="4">
        <f t="shared" si="11"/>
        <v>0.51500000000000001</v>
      </c>
      <c r="F224">
        <v>1795.5</v>
      </c>
      <c r="G224">
        <v>1.8</v>
      </c>
    </row>
    <row r="225" spans="1:4" x14ac:dyDescent="0.35">
      <c r="A225" s="3">
        <f t="shared" si="13"/>
        <v>1794</v>
      </c>
      <c r="B225" s="2">
        <v>30</v>
      </c>
      <c r="C225" s="2">
        <f t="shared" si="12"/>
        <v>51.5</v>
      </c>
      <c r="D225" s="4">
        <f t="shared" si="11"/>
        <v>0.51500000000000001</v>
      </c>
    </row>
    <row r="226" spans="1:4" x14ac:dyDescent="0.35">
      <c r="A226" s="3">
        <f t="shared" si="13"/>
        <v>1793</v>
      </c>
      <c r="B226" s="2">
        <v>30</v>
      </c>
      <c r="C226" s="2">
        <f t="shared" si="12"/>
        <v>51.5</v>
      </c>
      <c r="D226" s="4">
        <f t="shared" si="11"/>
        <v>0.51500000000000001</v>
      </c>
    </row>
    <row r="227" spans="1:4" x14ac:dyDescent="0.35">
      <c r="A227" s="3">
        <f t="shared" si="13"/>
        <v>1792</v>
      </c>
      <c r="B227" s="2">
        <v>30</v>
      </c>
      <c r="C227" s="2">
        <f t="shared" si="12"/>
        <v>51.5</v>
      </c>
      <c r="D227" s="4">
        <f t="shared" si="11"/>
        <v>0.51500000000000001</v>
      </c>
    </row>
    <row r="228" spans="1:4" x14ac:dyDescent="0.35">
      <c r="A228" s="3">
        <f t="shared" si="13"/>
        <v>1791</v>
      </c>
      <c r="B228" s="2">
        <v>30</v>
      </c>
      <c r="C228" s="2">
        <f t="shared" si="12"/>
        <v>51.5</v>
      </c>
      <c r="D228" s="4">
        <f t="shared" si="11"/>
        <v>0.51500000000000001</v>
      </c>
    </row>
    <row r="229" spans="1:4" x14ac:dyDescent="0.35">
      <c r="A229" s="3">
        <f t="shared" si="13"/>
        <v>1790</v>
      </c>
      <c r="B229" s="2">
        <v>30</v>
      </c>
      <c r="C229" s="2">
        <f t="shared" si="12"/>
        <v>51.5</v>
      </c>
      <c r="D229" s="4">
        <f t="shared" si="11"/>
        <v>0.51500000000000001</v>
      </c>
    </row>
    <row r="230" spans="1:4" x14ac:dyDescent="0.35">
      <c r="A230" s="3">
        <f t="shared" si="13"/>
        <v>1789</v>
      </c>
      <c r="B230" s="2">
        <v>30</v>
      </c>
      <c r="C230" s="2">
        <f t="shared" si="12"/>
        <v>51.5</v>
      </c>
      <c r="D230" s="4">
        <f t="shared" si="11"/>
        <v>0.51500000000000001</v>
      </c>
    </row>
    <row r="231" spans="1:4" x14ac:dyDescent="0.35">
      <c r="A231" s="3">
        <f t="shared" si="13"/>
        <v>1788</v>
      </c>
      <c r="B231" s="2">
        <v>30</v>
      </c>
      <c r="C231" s="2">
        <f t="shared" si="12"/>
        <v>51.5</v>
      </c>
      <c r="D231" s="4">
        <f t="shared" si="11"/>
        <v>0.51500000000000001</v>
      </c>
    </row>
    <row r="232" spans="1:4" x14ac:dyDescent="0.35">
      <c r="A232" s="3">
        <f t="shared" si="13"/>
        <v>1787</v>
      </c>
      <c r="B232" s="2">
        <v>30</v>
      </c>
      <c r="C232" s="2">
        <f t="shared" si="12"/>
        <v>51.5</v>
      </c>
      <c r="D232" s="4">
        <f t="shared" si="11"/>
        <v>0.51500000000000001</v>
      </c>
    </row>
    <row r="233" spans="1:4" x14ac:dyDescent="0.35">
      <c r="A233" s="3">
        <f t="shared" si="13"/>
        <v>1786</v>
      </c>
      <c r="B233" s="2">
        <v>30</v>
      </c>
      <c r="C233" s="2">
        <f t="shared" si="12"/>
        <v>51.5</v>
      </c>
      <c r="D233" s="4">
        <f t="shared" si="11"/>
        <v>0.51500000000000001</v>
      </c>
    </row>
    <row r="234" spans="1:4" x14ac:dyDescent="0.35">
      <c r="A234" s="3">
        <f t="shared" si="13"/>
        <v>1785</v>
      </c>
      <c r="B234" s="2">
        <v>30</v>
      </c>
      <c r="C234" s="2">
        <f t="shared" si="12"/>
        <v>51.5</v>
      </c>
      <c r="D234" s="4">
        <f t="shared" si="11"/>
        <v>0.51500000000000001</v>
      </c>
    </row>
    <row r="235" spans="1:4" x14ac:dyDescent="0.35">
      <c r="A235" s="3">
        <f t="shared" si="13"/>
        <v>1784</v>
      </c>
      <c r="B235" s="2">
        <v>30</v>
      </c>
      <c r="C235" s="2">
        <f t="shared" si="12"/>
        <v>51.5</v>
      </c>
      <c r="D235" s="4">
        <f t="shared" si="11"/>
        <v>0.51500000000000001</v>
      </c>
    </row>
    <row r="236" spans="1:4" x14ac:dyDescent="0.35">
      <c r="A236" s="3">
        <f t="shared" si="13"/>
        <v>1783</v>
      </c>
      <c r="B236" s="2">
        <v>30</v>
      </c>
      <c r="C236" s="2">
        <f t="shared" si="12"/>
        <v>51.5</v>
      </c>
      <c r="D236" s="4">
        <f t="shared" si="11"/>
        <v>0.51500000000000001</v>
      </c>
    </row>
    <row r="237" spans="1:4" x14ac:dyDescent="0.35">
      <c r="A237" s="3">
        <f t="shared" si="13"/>
        <v>1782</v>
      </c>
      <c r="B237" s="2">
        <v>30</v>
      </c>
      <c r="C237" s="2">
        <f t="shared" si="12"/>
        <v>51.5</v>
      </c>
      <c r="D237" s="4">
        <f t="shared" si="11"/>
        <v>0.51500000000000001</v>
      </c>
    </row>
    <row r="238" spans="1:4" x14ac:dyDescent="0.35">
      <c r="A238" s="3">
        <f t="shared" si="13"/>
        <v>1781</v>
      </c>
      <c r="B238" s="2">
        <v>30</v>
      </c>
      <c r="C238" s="2">
        <f t="shared" si="12"/>
        <v>51.5</v>
      </c>
      <c r="D238" s="4">
        <f t="shared" si="11"/>
        <v>0.51500000000000001</v>
      </c>
    </row>
    <row r="239" spans="1:4" x14ac:dyDescent="0.35">
      <c r="A239" s="3">
        <f t="shared" si="13"/>
        <v>1780</v>
      </c>
      <c r="B239" s="2">
        <v>30</v>
      </c>
      <c r="C239" s="2">
        <f t="shared" si="12"/>
        <v>51.5</v>
      </c>
      <c r="D239" s="4">
        <f t="shared" si="11"/>
        <v>0.51500000000000001</v>
      </c>
    </row>
    <row r="240" spans="1:4" x14ac:dyDescent="0.35">
      <c r="A240" s="3">
        <f t="shared" si="13"/>
        <v>1779</v>
      </c>
      <c r="B240" s="2">
        <v>30</v>
      </c>
      <c r="C240" s="2">
        <f t="shared" si="12"/>
        <v>51.5</v>
      </c>
      <c r="D240" s="4">
        <f t="shared" si="11"/>
        <v>0.51500000000000001</v>
      </c>
    </row>
    <row r="241" spans="1:4" x14ac:dyDescent="0.35">
      <c r="A241" s="3">
        <f t="shared" si="13"/>
        <v>1778</v>
      </c>
      <c r="B241" s="2">
        <v>30</v>
      </c>
      <c r="C241" s="2">
        <f t="shared" si="12"/>
        <v>51.5</v>
      </c>
      <c r="D241" s="4">
        <f t="shared" si="11"/>
        <v>0.51500000000000001</v>
      </c>
    </row>
    <row r="242" spans="1:4" x14ac:dyDescent="0.35">
      <c r="A242" s="3">
        <f t="shared" si="13"/>
        <v>1777</v>
      </c>
      <c r="B242" s="2">
        <v>30</v>
      </c>
      <c r="C242" s="2">
        <f t="shared" si="12"/>
        <v>51.5</v>
      </c>
      <c r="D242" s="4">
        <f t="shared" si="11"/>
        <v>0.51500000000000001</v>
      </c>
    </row>
    <row r="243" spans="1:4" x14ac:dyDescent="0.35">
      <c r="A243" s="3">
        <f t="shared" si="13"/>
        <v>1776</v>
      </c>
      <c r="B243" s="2">
        <v>30</v>
      </c>
      <c r="C243" s="2">
        <f t="shared" si="12"/>
        <v>51.5</v>
      </c>
      <c r="D243" s="4">
        <f t="shared" si="11"/>
        <v>0.51500000000000001</v>
      </c>
    </row>
    <row r="244" spans="1:4" x14ac:dyDescent="0.35">
      <c r="A244" s="3">
        <f t="shared" si="13"/>
        <v>1775</v>
      </c>
      <c r="B244" s="2">
        <v>30</v>
      </c>
      <c r="C244" s="2">
        <f t="shared" si="12"/>
        <v>51.5</v>
      </c>
      <c r="D244" s="4">
        <f t="shared" si="11"/>
        <v>0.51500000000000001</v>
      </c>
    </row>
    <row r="245" spans="1:4" x14ac:dyDescent="0.35">
      <c r="A245" s="3">
        <f t="shared" si="13"/>
        <v>1774</v>
      </c>
      <c r="B245" s="2">
        <v>30</v>
      </c>
      <c r="C245" s="2">
        <f t="shared" si="12"/>
        <v>51.5</v>
      </c>
      <c r="D245" s="4">
        <f t="shared" si="11"/>
        <v>0.51500000000000001</v>
      </c>
    </row>
    <row r="246" spans="1:4" x14ac:dyDescent="0.35">
      <c r="A246" s="3">
        <f t="shared" si="13"/>
        <v>1773</v>
      </c>
      <c r="B246" s="2">
        <v>30</v>
      </c>
      <c r="C246" s="2">
        <f t="shared" si="12"/>
        <v>51.5</v>
      </c>
      <c r="D246" s="4">
        <f t="shared" si="11"/>
        <v>0.51500000000000001</v>
      </c>
    </row>
    <row r="247" spans="1:4" x14ac:dyDescent="0.35">
      <c r="A247" s="3">
        <f t="shared" si="13"/>
        <v>1772</v>
      </c>
      <c r="B247" s="2">
        <v>30</v>
      </c>
      <c r="C247" s="2">
        <f t="shared" si="12"/>
        <v>51.5</v>
      </c>
      <c r="D247" s="4">
        <f t="shared" ref="D247:D269" si="14">C247/100</f>
        <v>0.51500000000000001</v>
      </c>
    </row>
    <row r="248" spans="1:4" x14ac:dyDescent="0.35">
      <c r="A248" s="3">
        <f t="shared" si="13"/>
        <v>1771</v>
      </c>
      <c r="B248" s="2">
        <v>30</v>
      </c>
      <c r="C248" s="2">
        <f t="shared" ref="C248:C269" si="15">B248+21.5</f>
        <v>51.5</v>
      </c>
      <c r="D248" s="4">
        <f t="shared" si="14"/>
        <v>0.51500000000000001</v>
      </c>
    </row>
    <row r="249" spans="1:4" x14ac:dyDescent="0.35">
      <c r="A249" s="3">
        <f t="shared" si="13"/>
        <v>1770</v>
      </c>
      <c r="B249" s="2">
        <v>30</v>
      </c>
      <c r="C249" s="2">
        <f t="shared" si="15"/>
        <v>51.5</v>
      </c>
      <c r="D249" s="4">
        <f t="shared" si="14"/>
        <v>0.51500000000000001</v>
      </c>
    </row>
    <row r="250" spans="1:4" x14ac:dyDescent="0.35">
      <c r="A250" s="3">
        <f t="shared" si="13"/>
        <v>1769</v>
      </c>
      <c r="B250" s="2">
        <v>30</v>
      </c>
      <c r="C250" s="2">
        <f t="shared" si="15"/>
        <v>51.5</v>
      </c>
      <c r="D250" s="4">
        <f t="shared" si="14"/>
        <v>0.51500000000000001</v>
      </c>
    </row>
    <row r="251" spans="1:4" x14ac:dyDescent="0.35">
      <c r="A251" s="3">
        <f t="shared" si="13"/>
        <v>1768</v>
      </c>
      <c r="B251" s="2">
        <v>30</v>
      </c>
      <c r="C251" s="2">
        <f t="shared" si="15"/>
        <v>51.5</v>
      </c>
      <c r="D251" s="4">
        <f t="shared" si="14"/>
        <v>0.51500000000000001</v>
      </c>
    </row>
    <row r="252" spans="1:4" x14ac:dyDescent="0.35">
      <c r="A252" s="3">
        <f t="shared" si="13"/>
        <v>1767</v>
      </c>
      <c r="B252" s="2">
        <v>30</v>
      </c>
      <c r="C252" s="2">
        <f t="shared" si="15"/>
        <v>51.5</v>
      </c>
      <c r="D252" s="4">
        <f t="shared" si="14"/>
        <v>0.51500000000000001</v>
      </c>
    </row>
    <row r="253" spans="1:4" x14ac:dyDescent="0.35">
      <c r="A253" s="3">
        <f t="shared" si="13"/>
        <v>1766</v>
      </c>
      <c r="B253" s="2">
        <v>30</v>
      </c>
      <c r="C253" s="2">
        <f t="shared" si="15"/>
        <v>51.5</v>
      </c>
      <c r="D253" s="4">
        <f t="shared" si="14"/>
        <v>0.51500000000000001</v>
      </c>
    </row>
    <row r="254" spans="1:4" x14ac:dyDescent="0.35">
      <c r="A254" s="3">
        <f t="shared" si="13"/>
        <v>1765</v>
      </c>
      <c r="B254" s="2">
        <v>30</v>
      </c>
      <c r="C254" s="2">
        <f t="shared" si="15"/>
        <v>51.5</v>
      </c>
      <c r="D254" s="4">
        <f t="shared" si="14"/>
        <v>0.51500000000000001</v>
      </c>
    </row>
    <row r="255" spans="1:4" x14ac:dyDescent="0.35">
      <c r="A255" s="3">
        <f t="shared" si="13"/>
        <v>1764</v>
      </c>
      <c r="B255" s="2">
        <v>30</v>
      </c>
      <c r="C255" s="2">
        <f t="shared" si="15"/>
        <v>51.5</v>
      </c>
      <c r="D255" s="4">
        <f t="shared" si="14"/>
        <v>0.51500000000000001</v>
      </c>
    </row>
    <row r="256" spans="1:4" x14ac:dyDescent="0.35">
      <c r="A256" s="3">
        <f t="shared" si="13"/>
        <v>1763</v>
      </c>
      <c r="B256" s="2">
        <v>30</v>
      </c>
      <c r="C256" s="2">
        <f t="shared" si="15"/>
        <v>51.5</v>
      </c>
      <c r="D256" s="4">
        <f t="shared" si="14"/>
        <v>0.51500000000000001</v>
      </c>
    </row>
    <row r="257" spans="1:4" x14ac:dyDescent="0.35">
      <c r="A257" s="3">
        <f t="shared" si="13"/>
        <v>1762</v>
      </c>
      <c r="B257" s="2">
        <v>30</v>
      </c>
      <c r="C257" s="2">
        <f t="shared" si="15"/>
        <v>51.5</v>
      </c>
      <c r="D257" s="4">
        <f t="shared" si="14"/>
        <v>0.51500000000000001</v>
      </c>
    </row>
    <row r="258" spans="1:4" x14ac:dyDescent="0.35">
      <c r="A258" s="3">
        <f t="shared" si="13"/>
        <v>1761</v>
      </c>
      <c r="B258" s="2">
        <v>30</v>
      </c>
      <c r="C258" s="2">
        <f t="shared" si="15"/>
        <v>51.5</v>
      </c>
      <c r="D258" s="4">
        <f t="shared" si="14"/>
        <v>0.51500000000000001</v>
      </c>
    </row>
    <row r="259" spans="1:4" x14ac:dyDescent="0.35">
      <c r="A259" s="3">
        <f t="shared" si="13"/>
        <v>1760</v>
      </c>
      <c r="B259" s="2">
        <v>30</v>
      </c>
      <c r="C259" s="2">
        <f t="shared" si="15"/>
        <v>51.5</v>
      </c>
      <c r="D259" s="4">
        <f t="shared" si="14"/>
        <v>0.51500000000000001</v>
      </c>
    </row>
    <row r="260" spans="1:4" x14ac:dyDescent="0.35">
      <c r="A260" s="3">
        <f t="shared" si="13"/>
        <v>1759</v>
      </c>
      <c r="B260" s="2">
        <v>30</v>
      </c>
      <c r="C260" s="2">
        <f t="shared" si="15"/>
        <v>51.5</v>
      </c>
      <c r="D260" s="4">
        <f t="shared" si="14"/>
        <v>0.51500000000000001</v>
      </c>
    </row>
    <row r="261" spans="1:4" x14ac:dyDescent="0.35">
      <c r="A261" s="3">
        <f t="shared" si="13"/>
        <v>1758</v>
      </c>
      <c r="B261" s="2">
        <v>30</v>
      </c>
      <c r="C261" s="2">
        <f t="shared" si="15"/>
        <v>51.5</v>
      </c>
      <c r="D261" s="4">
        <f t="shared" si="14"/>
        <v>0.51500000000000001</v>
      </c>
    </row>
    <row r="262" spans="1:4" x14ac:dyDescent="0.35">
      <c r="A262" s="3">
        <f t="shared" si="13"/>
        <v>1757</v>
      </c>
      <c r="B262" s="2">
        <v>30</v>
      </c>
      <c r="C262" s="2">
        <f t="shared" si="15"/>
        <v>51.5</v>
      </c>
      <c r="D262" s="4">
        <f t="shared" si="14"/>
        <v>0.51500000000000001</v>
      </c>
    </row>
    <row r="263" spans="1:4" x14ac:dyDescent="0.35">
      <c r="A263" s="3">
        <f t="shared" si="13"/>
        <v>1756</v>
      </c>
      <c r="B263" s="2">
        <v>30</v>
      </c>
      <c r="C263" s="2">
        <f t="shared" si="15"/>
        <v>51.5</v>
      </c>
      <c r="D263" s="4">
        <f t="shared" si="14"/>
        <v>0.51500000000000001</v>
      </c>
    </row>
    <row r="264" spans="1:4" x14ac:dyDescent="0.35">
      <c r="A264" s="3">
        <f t="shared" si="13"/>
        <v>1755</v>
      </c>
      <c r="B264" s="2">
        <v>30</v>
      </c>
      <c r="C264" s="2">
        <f t="shared" si="15"/>
        <v>51.5</v>
      </c>
      <c r="D264" s="4">
        <f t="shared" si="14"/>
        <v>0.51500000000000001</v>
      </c>
    </row>
    <row r="265" spans="1:4" x14ac:dyDescent="0.35">
      <c r="A265" s="3">
        <f t="shared" ref="A265:A269" si="16">A264-1</f>
        <v>1754</v>
      </c>
      <c r="B265" s="2">
        <v>30</v>
      </c>
      <c r="C265" s="2">
        <f t="shared" si="15"/>
        <v>51.5</v>
      </c>
      <c r="D265" s="4">
        <f t="shared" si="14"/>
        <v>0.51500000000000001</v>
      </c>
    </row>
    <row r="266" spans="1:4" x14ac:dyDescent="0.35">
      <c r="A266" s="3">
        <f t="shared" si="16"/>
        <v>1753</v>
      </c>
      <c r="B266" s="2">
        <v>30</v>
      </c>
      <c r="C266" s="2">
        <f t="shared" si="15"/>
        <v>51.5</v>
      </c>
      <c r="D266" s="4">
        <f t="shared" si="14"/>
        <v>0.51500000000000001</v>
      </c>
    </row>
    <row r="267" spans="1:4" x14ac:dyDescent="0.35">
      <c r="A267" s="3">
        <f t="shared" si="16"/>
        <v>1752</v>
      </c>
      <c r="B267" s="2">
        <v>30</v>
      </c>
      <c r="C267" s="2">
        <f t="shared" si="15"/>
        <v>51.5</v>
      </c>
      <c r="D267" s="4">
        <f t="shared" si="14"/>
        <v>0.51500000000000001</v>
      </c>
    </row>
    <row r="268" spans="1:4" x14ac:dyDescent="0.35">
      <c r="A268" s="3">
        <f t="shared" si="16"/>
        <v>1751</v>
      </c>
      <c r="B268" s="2">
        <v>30</v>
      </c>
      <c r="C268" s="2">
        <f t="shared" si="15"/>
        <v>51.5</v>
      </c>
      <c r="D268" s="4">
        <f t="shared" si="14"/>
        <v>0.51500000000000001</v>
      </c>
    </row>
    <row r="269" spans="1:4" x14ac:dyDescent="0.35">
      <c r="A269" s="3">
        <f t="shared" si="16"/>
        <v>1750</v>
      </c>
      <c r="B269" s="2">
        <v>30</v>
      </c>
      <c r="C269" s="2">
        <f t="shared" si="15"/>
        <v>51.5</v>
      </c>
      <c r="D269" s="4">
        <f t="shared" si="14"/>
        <v>0.51500000000000001</v>
      </c>
    </row>
    <row r="270" spans="1:4" x14ac:dyDescent="0.35">
      <c r="A270" s="3"/>
    </row>
    <row r="271" spans="1:4" x14ac:dyDescent="0.35">
      <c r="A271" s="3"/>
    </row>
    <row r="272" spans="1:4" x14ac:dyDescent="0.35">
      <c r="A272" s="3"/>
    </row>
    <row r="273" spans="1:1" x14ac:dyDescent="0.35">
      <c r="A273" s="3"/>
    </row>
    <row r="274" spans="1:1" x14ac:dyDescent="0.35">
      <c r="A274" s="3"/>
    </row>
    <row r="275" spans="1:1" x14ac:dyDescent="0.35">
      <c r="A275" s="3"/>
    </row>
    <row r="276" spans="1:1" x14ac:dyDescent="0.35">
      <c r="A276" s="3"/>
    </row>
    <row r="277" spans="1:1" x14ac:dyDescent="0.35">
      <c r="A277" s="3"/>
    </row>
    <row r="278" spans="1:1" x14ac:dyDescent="0.35">
      <c r="A278" s="3"/>
    </row>
    <row r="279" spans="1:1" x14ac:dyDescent="0.35">
      <c r="A279" s="3"/>
    </row>
    <row r="280" spans="1:1" x14ac:dyDescent="0.35">
      <c r="A280" s="3"/>
    </row>
    <row r="281" spans="1:1" x14ac:dyDescent="0.35">
      <c r="A281" s="3"/>
    </row>
    <row r="282" spans="1:1" x14ac:dyDescent="0.35">
      <c r="A282" s="3"/>
    </row>
    <row r="283" spans="1:1" x14ac:dyDescent="0.35">
      <c r="A283" s="3"/>
    </row>
    <row r="284" spans="1:1" x14ac:dyDescent="0.35">
      <c r="A284" s="3"/>
    </row>
    <row r="285" spans="1:1" x14ac:dyDescent="0.35">
      <c r="A285" s="3"/>
    </row>
    <row r="286" spans="1:1" x14ac:dyDescent="0.35">
      <c r="A286" s="3"/>
    </row>
    <row r="287" spans="1:1" x14ac:dyDescent="0.35">
      <c r="A287" s="3"/>
    </row>
    <row r="288" spans="1:1" x14ac:dyDescent="0.35">
      <c r="A288" s="3"/>
    </row>
    <row r="289" spans="1:1" x14ac:dyDescent="0.35">
      <c r="A289" s="3"/>
    </row>
    <row r="290" spans="1:1" x14ac:dyDescent="0.35">
      <c r="A290" s="3"/>
    </row>
    <row r="291" spans="1:1" x14ac:dyDescent="0.35">
      <c r="A291" s="3"/>
    </row>
    <row r="292" spans="1:1" x14ac:dyDescent="0.35">
      <c r="A292" s="3"/>
    </row>
    <row r="293" spans="1:1" x14ac:dyDescent="0.35">
      <c r="A293" s="3"/>
    </row>
    <row r="294" spans="1:1" x14ac:dyDescent="0.35">
      <c r="A294" s="3"/>
    </row>
    <row r="295" spans="1:1" x14ac:dyDescent="0.35">
      <c r="A295" s="3"/>
    </row>
    <row r="296" spans="1:1" x14ac:dyDescent="0.35">
      <c r="A296" s="3"/>
    </row>
    <row r="297" spans="1:1" x14ac:dyDescent="0.35">
      <c r="A297" s="3"/>
    </row>
    <row r="298" spans="1:1" x14ac:dyDescent="0.35">
      <c r="A298" s="3"/>
    </row>
    <row r="299" spans="1:1" x14ac:dyDescent="0.35">
      <c r="A299" s="3"/>
    </row>
    <row r="300" spans="1:1" x14ac:dyDescent="0.35">
      <c r="A300" s="3"/>
    </row>
    <row r="301" spans="1:1" x14ac:dyDescent="0.35">
      <c r="A301" s="3"/>
    </row>
    <row r="302" spans="1:1" x14ac:dyDescent="0.35">
      <c r="A302" s="3"/>
    </row>
    <row r="303" spans="1:1" x14ac:dyDescent="0.35">
      <c r="A303" s="3"/>
    </row>
    <row r="304" spans="1:1" x14ac:dyDescent="0.35">
      <c r="A304" s="3"/>
    </row>
    <row r="305" spans="1:1" x14ac:dyDescent="0.35">
      <c r="A305" s="3"/>
    </row>
    <row r="306" spans="1:1" x14ac:dyDescent="0.35">
      <c r="A306" s="3"/>
    </row>
    <row r="307" spans="1:1" x14ac:dyDescent="0.35">
      <c r="A307" s="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83"/>
  <sheetViews>
    <sheetView topLeftCell="K6" workbookViewId="0">
      <selection sqref="A1:AO88"/>
    </sheetView>
  </sheetViews>
  <sheetFormatPr defaultRowHeight="14.5" x14ac:dyDescent="0.35"/>
  <sheetData>
    <row r="1" spans="1:8" x14ac:dyDescent="0.35">
      <c r="A1" t="s">
        <v>65</v>
      </c>
      <c r="B1" t="s">
        <v>66</v>
      </c>
      <c r="F1" t="s">
        <v>67</v>
      </c>
    </row>
    <row r="2" spans="1:8" x14ac:dyDescent="0.35">
      <c r="A2">
        <v>2012.7</v>
      </c>
      <c r="B2">
        <v>-73.400000000000006</v>
      </c>
      <c r="C2">
        <f>B2+73.4</f>
        <v>0</v>
      </c>
      <c r="D2">
        <f>C2/100</f>
        <v>0</v>
      </c>
      <c r="F2" t="s">
        <v>68</v>
      </c>
    </row>
    <row r="3" spans="1:8" x14ac:dyDescent="0.35">
      <c r="A3">
        <v>2012</v>
      </c>
      <c r="B3">
        <v>-73</v>
      </c>
      <c r="C3">
        <f t="shared" ref="C3:C66" si="0">B3+73.4</f>
        <v>0.40000000000000568</v>
      </c>
      <c r="D3">
        <f t="shared" ref="D3:D66" si="1">C3/100</f>
        <v>4.0000000000000565E-3</v>
      </c>
    </row>
    <row r="4" spans="1:8" x14ac:dyDescent="0.35">
      <c r="A4">
        <v>2011</v>
      </c>
      <c r="B4">
        <v>-74</v>
      </c>
      <c r="C4">
        <f t="shared" si="0"/>
        <v>-0.59999999999999432</v>
      </c>
      <c r="D4">
        <f t="shared" si="1"/>
        <v>-5.9999999999999429E-3</v>
      </c>
    </row>
    <row r="5" spans="1:8" x14ac:dyDescent="0.35">
      <c r="A5">
        <v>2010</v>
      </c>
      <c r="B5">
        <v>-75</v>
      </c>
      <c r="C5">
        <f t="shared" si="0"/>
        <v>-1.5999999999999943</v>
      </c>
      <c r="D5">
        <f t="shared" si="1"/>
        <v>-1.5999999999999945E-2</v>
      </c>
    </row>
    <row r="6" spans="1:8" x14ac:dyDescent="0.35">
      <c r="A6">
        <v>2009</v>
      </c>
      <c r="B6">
        <v>-76</v>
      </c>
      <c r="C6">
        <f t="shared" si="0"/>
        <v>-2.5999999999999943</v>
      </c>
      <c r="D6">
        <f t="shared" si="1"/>
        <v>-2.5999999999999943E-2</v>
      </c>
    </row>
    <row r="7" spans="1:8" x14ac:dyDescent="0.35">
      <c r="A7">
        <v>2008</v>
      </c>
      <c r="B7">
        <v>-77.2</v>
      </c>
      <c r="C7">
        <f t="shared" si="0"/>
        <v>-3.7999999999999972</v>
      </c>
      <c r="D7">
        <f t="shared" si="1"/>
        <v>-3.7999999999999971E-2</v>
      </c>
    </row>
    <row r="8" spans="1:8" x14ac:dyDescent="0.35">
      <c r="A8">
        <v>2007.51</v>
      </c>
      <c r="B8">
        <v>-78</v>
      </c>
      <c r="C8">
        <f t="shared" si="0"/>
        <v>-4.5999999999999943</v>
      </c>
      <c r="D8">
        <f t="shared" si="1"/>
        <v>-4.5999999999999944E-2</v>
      </c>
      <c r="F8" t="s">
        <v>69</v>
      </c>
    </row>
    <row r="9" spans="1:8" x14ac:dyDescent="0.35">
      <c r="A9">
        <v>2007</v>
      </c>
      <c r="B9">
        <v>-12</v>
      </c>
      <c r="C9">
        <f t="shared" si="0"/>
        <v>61.400000000000006</v>
      </c>
      <c r="D9">
        <f t="shared" si="1"/>
        <v>0.6140000000000001</v>
      </c>
      <c r="F9" t="s">
        <v>70</v>
      </c>
      <c r="H9" t="s">
        <v>71</v>
      </c>
    </row>
    <row r="10" spans="1:8" x14ac:dyDescent="0.35">
      <c r="A10">
        <f>A9-1</f>
        <v>2006</v>
      </c>
      <c r="B10">
        <v>-14</v>
      </c>
      <c r="C10">
        <f t="shared" si="0"/>
        <v>59.400000000000006</v>
      </c>
      <c r="D10">
        <f t="shared" si="1"/>
        <v>0.59400000000000008</v>
      </c>
    </row>
    <row r="11" spans="1:8" x14ac:dyDescent="0.35">
      <c r="A11">
        <f t="shared" ref="A11:A74" si="2">A10-1</f>
        <v>2005</v>
      </c>
      <c r="B11">
        <v>-16</v>
      </c>
      <c r="C11">
        <f t="shared" si="0"/>
        <v>57.400000000000006</v>
      </c>
      <c r="D11">
        <f t="shared" si="1"/>
        <v>0.57400000000000007</v>
      </c>
    </row>
    <row r="12" spans="1:8" x14ac:dyDescent="0.35">
      <c r="A12">
        <f t="shared" si="2"/>
        <v>2004</v>
      </c>
      <c r="B12">
        <v>-18</v>
      </c>
      <c r="C12">
        <f t="shared" si="0"/>
        <v>55.400000000000006</v>
      </c>
      <c r="D12">
        <f t="shared" si="1"/>
        <v>0.55400000000000005</v>
      </c>
    </row>
    <row r="13" spans="1:8" x14ac:dyDescent="0.35">
      <c r="A13">
        <f t="shared" si="2"/>
        <v>2003</v>
      </c>
      <c r="B13">
        <v>-20</v>
      </c>
      <c r="C13">
        <f t="shared" si="0"/>
        <v>53.400000000000006</v>
      </c>
      <c r="D13">
        <f t="shared" si="1"/>
        <v>0.53400000000000003</v>
      </c>
    </row>
    <row r="14" spans="1:8" x14ac:dyDescent="0.35">
      <c r="A14">
        <f t="shared" si="2"/>
        <v>2002</v>
      </c>
      <c r="B14">
        <v>-21</v>
      </c>
      <c r="C14">
        <f t="shared" si="0"/>
        <v>52.400000000000006</v>
      </c>
      <c r="D14">
        <f t="shared" si="1"/>
        <v>0.52400000000000002</v>
      </c>
    </row>
    <row r="15" spans="1:8" x14ac:dyDescent="0.35">
      <c r="A15">
        <f t="shared" si="2"/>
        <v>2001</v>
      </c>
      <c r="B15">
        <v>-24</v>
      </c>
      <c r="C15">
        <f t="shared" si="0"/>
        <v>49.400000000000006</v>
      </c>
      <c r="D15">
        <f t="shared" si="1"/>
        <v>0.49400000000000005</v>
      </c>
    </row>
    <row r="16" spans="1:8" x14ac:dyDescent="0.35">
      <c r="A16">
        <f t="shared" si="2"/>
        <v>2000</v>
      </c>
      <c r="B16">
        <v>-24.5</v>
      </c>
      <c r="C16">
        <f t="shared" si="0"/>
        <v>48.900000000000006</v>
      </c>
      <c r="D16">
        <f t="shared" si="1"/>
        <v>0.48900000000000005</v>
      </c>
    </row>
    <row r="17" spans="1:25" x14ac:dyDescent="0.35">
      <c r="A17">
        <f t="shared" si="2"/>
        <v>1999</v>
      </c>
      <c r="B17">
        <v>-25</v>
      </c>
      <c r="C17">
        <f t="shared" si="0"/>
        <v>48.400000000000006</v>
      </c>
      <c r="D17">
        <f t="shared" si="1"/>
        <v>0.48400000000000004</v>
      </c>
    </row>
    <row r="18" spans="1:25" x14ac:dyDescent="0.35">
      <c r="A18">
        <f t="shared" si="2"/>
        <v>1998</v>
      </c>
      <c r="B18">
        <v>-26</v>
      </c>
      <c r="C18">
        <f t="shared" si="0"/>
        <v>47.400000000000006</v>
      </c>
      <c r="D18">
        <f t="shared" si="1"/>
        <v>0.47400000000000003</v>
      </c>
    </row>
    <row r="19" spans="1:25" x14ac:dyDescent="0.35">
      <c r="A19">
        <f t="shared" si="2"/>
        <v>1997</v>
      </c>
      <c r="B19">
        <v>-26.5</v>
      </c>
      <c r="C19">
        <f t="shared" si="0"/>
        <v>46.900000000000006</v>
      </c>
      <c r="D19">
        <f t="shared" si="1"/>
        <v>0.46900000000000008</v>
      </c>
    </row>
    <row r="20" spans="1:25" x14ac:dyDescent="0.35">
      <c r="A20">
        <f t="shared" si="2"/>
        <v>1996</v>
      </c>
      <c r="B20">
        <v>-26</v>
      </c>
      <c r="C20">
        <f t="shared" si="0"/>
        <v>47.400000000000006</v>
      </c>
      <c r="D20">
        <f t="shared" si="1"/>
        <v>0.47400000000000003</v>
      </c>
    </row>
    <row r="21" spans="1:25" x14ac:dyDescent="0.35">
      <c r="A21">
        <f t="shared" si="2"/>
        <v>1995</v>
      </c>
      <c r="B21">
        <v>-27</v>
      </c>
      <c r="C21">
        <f t="shared" si="0"/>
        <v>46.400000000000006</v>
      </c>
      <c r="D21">
        <f t="shared" si="1"/>
        <v>0.46400000000000008</v>
      </c>
    </row>
    <row r="22" spans="1:25" x14ac:dyDescent="0.35">
      <c r="A22">
        <f t="shared" si="2"/>
        <v>1994</v>
      </c>
      <c r="B22">
        <v>-28</v>
      </c>
      <c r="C22">
        <f t="shared" si="0"/>
        <v>45.400000000000006</v>
      </c>
      <c r="D22">
        <f t="shared" si="1"/>
        <v>0.45400000000000007</v>
      </c>
    </row>
    <row r="23" spans="1:25" x14ac:dyDescent="0.35">
      <c r="A23">
        <f t="shared" si="2"/>
        <v>1993</v>
      </c>
      <c r="B23">
        <v>-29</v>
      </c>
      <c r="C23">
        <f t="shared" si="0"/>
        <v>44.400000000000006</v>
      </c>
      <c r="D23">
        <f t="shared" si="1"/>
        <v>0.44400000000000006</v>
      </c>
    </row>
    <row r="24" spans="1:25" x14ac:dyDescent="0.35">
      <c r="A24">
        <f t="shared" si="2"/>
        <v>1992</v>
      </c>
      <c r="B24">
        <v>-30</v>
      </c>
      <c r="C24">
        <f t="shared" si="0"/>
        <v>43.400000000000006</v>
      </c>
      <c r="D24">
        <f t="shared" si="1"/>
        <v>0.43400000000000005</v>
      </c>
    </row>
    <row r="25" spans="1:25" x14ac:dyDescent="0.35">
      <c r="A25">
        <f t="shared" si="2"/>
        <v>1991</v>
      </c>
      <c r="B25">
        <v>-27</v>
      </c>
      <c r="C25">
        <f t="shared" si="0"/>
        <v>46.400000000000006</v>
      </c>
      <c r="D25">
        <f t="shared" si="1"/>
        <v>0.46400000000000008</v>
      </c>
    </row>
    <row r="26" spans="1:25" x14ac:dyDescent="0.35">
      <c r="A26">
        <f t="shared" si="2"/>
        <v>1990</v>
      </c>
      <c r="B26">
        <v>-29</v>
      </c>
      <c r="C26">
        <f t="shared" si="0"/>
        <v>44.400000000000006</v>
      </c>
      <c r="D26">
        <f t="shared" si="1"/>
        <v>0.44400000000000006</v>
      </c>
    </row>
    <row r="27" spans="1:25" x14ac:dyDescent="0.35">
      <c r="A27">
        <f t="shared" si="2"/>
        <v>1989</v>
      </c>
      <c r="B27">
        <v>-30</v>
      </c>
      <c r="C27">
        <f t="shared" si="0"/>
        <v>43.400000000000006</v>
      </c>
      <c r="D27">
        <f t="shared" si="1"/>
        <v>0.43400000000000005</v>
      </c>
    </row>
    <row r="28" spans="1:25" x14ac:dyDescent="0.35">
      <c r="A28">
        <f t="shared" si="2"/>
        <v>1988</v>
      </c>
      <c r="B28">
        <v>-30.5</v>
      </c>
      <c r="C28">
        <f t="shared" si="0"/>
        <v>42.900000000000006</v>
      </c>
      <c r="D28">
        <f t="shared" si="1"/>
        <v>0.42900000000000005</v>
      </c>
      <c r="Y28" t="s">
        <v>72</v>
      </c>
    </row>
    <row r="29" spans="1:25" x14ac:dyDescent="0.35">
      <c r="A29">
        <f t="shared" si="2"/>
        <v>1987</v>
      </c>
      <c r="B29">
        <v>-32</v>
      </c>
      <c r="C29">
        <f t="shared" si="0"/>
        <v>41.400000000000006</v>
      </c>
      <c r="D29">
        <f t="shared" si="1"/>
        <v>0.41400000000000003</v>
      </c>
      <c r="Y29" t="s">
        <v>73</v>
      </c>
    </row>
    <row r="30" spans="1:25" x14ac:dyDescent="0.35">
      <c r="A30">
        <f t="shared" si="2"/>
        <v>1986</v>
      </c>
      <c r="B30">
        <v>-31.5</v>
      </c>
      <c r="C30">
        <f t="shared" si="0"/>
        <v>41.900000000000006</v>
      </c>
      <c r="D30">
        <f t="shared" si="1"/>
        <v>0.41900000000000004</v>
      </c>
      <c r="Y30" t="s">
        <v>74</v>
      </c>
    </row>
    <row r="31" spans="1:25" x14ac:dyDescent="0.35">
      <c r="A31">
        <f t="shared" si="2"/>
        <v>1985</v>
      </c>
      <c r="B31">
        <v>-32</v>
      </c>
      <c r="C31">
        <f t="shared" si="0"/>
        <v>41.400000000000006</v>
      </c>
      <c r="D31">
        <f t="shared" si="1"/>
        <v>0.41400000000000003</v>
      </c>
    </row>
    <row r="32" spans="1:25" x14ac:dyDescent="0.35">
      <c r="A32">
        <f t="shared" si="2"/>
        <v>1984</v>
      </c>
      <c r="B32">
        <v>-32</v>
      </c>
      <c r="C32">
        <f t="shared" si="0"/>
        <v>41.400000000000006</v>
      </c>
      <c r="D32">
        <f t="shared" si="1"/>
        <v>0.41400000000000003</v>
      </c>
    </row>
    <row r="33" spans="1:25" x14ac:dyDescent="0.35">
      <c r="A33">
        <f t="shared" si="2"/>
        <v>1983</v>
      </c>
      <c r="B33">
        <v>-31.5</v>
      </c>
      <c r="C33">
        <f t="shared" si="0"/>
        <v>41.900000000000006</v>
      </c>
      <c r="D33">
        <f t="shared" si="1"/>
        <v>0.41900000000000004</v>
      </c>
    </row>
    <row r="34" spans="1:25" x14ac:dyDescent="0.35">
      <c r="A34">
        <f t="shared" si="2"/>
        <v>1982</v>
      </c>
      <c r="B34">
        <v>-31</v>
      </c>
      <c r="C34">
        <f t="shared" si="0"/>
        <v>42.400000000000006</v>
      </c>
      <c r="D34">
        <f t="shared" si="1"/>
        <v>0.42400000000000004</v>
      </c>
    </row>
    <row r="35" spans="1:25" x14ac:dyDescent="0.35">
      <c r="A35">
        <f t="shared" si="2"/>
        <v>1981</v>
      </c>
      <c r="B35">
        <v>-31.5</v>
      </c>
      <c r="C35">
        <f t="shared" si="0"/>
        <v>41.900000000000006</v>
      </c>
      <c r="D35">
        <f t="shared" si="1"/>
        <v>0.41900000000000004</v>
      </c>
      <c r="Y35" t="s">
        <v>75</v>
      </c>
    </row>
    <row r="36" spans="1:25" x14ac:dyDescent="0.35">
      <c r="A36">
        <f t="shared" si="2"/>
        <v>1980</v>
      </c>
      <c r="B36">
        <v>-31</v>
      </c>
      <c r="C36">
        <f t="shared" si="0"/>
        <v>42.400000000000006</v>
      </c>
      <c r="D36">
        <f t="shared" si="1"/>
        <v>0.42400000000000004</v>
      </c>
      <c r="Y36" t="s">
        <v>76</v>
      </c>
    </row>
    <row r="37" spans="1:25" x14ac:dyDescent="0.35">
      <c r="A37">
        <f t="shared" si="2"/>
        <v>1979</v>
      </c>
      <c r="B37">
        <v>-30.6</v>
      </c>
      <c r="C37">
        <f t="shared" si="0"/>
        <v>42.800000000000004</v>
      </c>
      <c r="D37">
        <f t="shared" si="1"/>
        <v>0.42800000000000005</v>
      </c>
    </row>
    <row r="38" spans="1:25" x14ac:dyDescent="0.35">
      <c r="A38">
        <f t="shared" si="2"/>
        <v>1978</v>
      </c>
      <c r="B38">
        <v>-30.4</v>
      </c>
      <c r="C38">
        <f t="shared" si="0"/>
        <v>43.000000000000007</v>
      </c>
      <c r="D38">
        <f t="shared" si="1"/>
        <v>0.43000000000000005</v>
      </c>
    </row>
    <row r="39" spans="1:25" x14ac:dyDescent="0.35">
      <c r="A39">
        <f t="shared" si="2"/>
        <v>1977</v>
      </c>
      <c r="B39">
        <v>-30</v>
      </c>
      <c r="C39">
        <f t="shared" si="0"/>
        <v>43.400000000000006</v>
      </c>
      <c r="D39">
        <f t="shared" si="1"/>
        <v>0.43400000000000005</v>
      </c>
    </row>
    <row r="40" spans="1:25" x14ac:dyDescent="0.35">
      <c r="A40">
        <f t="shared" si="2"/>
        <v>1976</v>
      </c>
      <c r="B40">
        <v>-29.7</v>
      </c>
      <c r="C40">
        <f t="shared" si="0"/>
        <v>43.7</v>
      </c>
      <c r="D40">
        <f t="shared" si="1"/>
        <v>0.43700000000000006</v>
      </c>
    </row>
    <row r="41" spans="1:25" x14ac:dyDescent="0.35">
      <c r="A41">
        <f t="shared" si="2"/>
        <v>1975</v>
      </c>
      <c r="B41">
        <v>-29</v>
      </c>
      <c r="C41">
        <f t="shared" si="0"/>
        <v>44.400000000000006</v>
      </c>
      <c r="D41">
        <f t="shared" si="1"/>
        <v>0.44400000000000006</v>
      </c>
    </row>
    <row r="42" spans="1:25" x14ac:dyDescent="0.35">
      <c r="A42">
        <f t="shared" si="2"/>
        <v>1974</v>
      </c>
      <c r="B42">
        <v>-29</v>
      </c>
      <c r="C42">
        <f t="shared" si="0"/>
        <v>44.400000000000006</v>
      </c>
      <c r="D42">
        <f t="shared" si="1"/>
        <v>0.44400000000000006</v>
      </c>
      <c r="Y42" t="s">
        <v>77</v>
      </c>
    </row>
    <row r="43" spans="1:25" x14ac:dyDescent="0.35">
      <c r="A43">
        <f t="shared" si="2"/>
        <v>1973</v>
      </c>
      <c r="B43">
        <v>-28.5</v>
      </c>
      <c r="C43">
        <f t="shared" si="0"/>
        <v>44.900000000000006</v>
      </c>
      <c r="D43">
        <f t="shared" si="1"/>
        <v>0.44900000000000007</v>
      </c>
      <c r="Y43" t="s">
        <v>75</v>
      </c>
    </row>
    <row r="44" spans="1:25" x14ac:dyDescent="0.35">
      <c r="A44">
        <f t="shared" si="2"/>
        <v>1972</v>
      </c>
      <c r="B44">
        <v>-14</v>
      </c>
      <c r="C44">
        <f t="shared" si="0"/>
        <v>59.400000000000006</v>
      </c>
      <c r="D44">
        <f t="shared" si="1"/>
        <v>0.59400000000000008</v>
      </c>
      <c r="T44" s="5"/>
      <c r="Y44" t="s">
        <v>78</v>
      </c>
    </row>
    <row r="45" spans="1:25" x14ac:dyDescent="0.35">
      <c r="A45">
        <f t="shared" si="2"/>
        <v>1971</v>
      </c>
      <c r="B45">
        <v>-16</v>
      </c>
      <c r="C45">
        <f t="shared" si="0"/>
        <v>57.400000000000006</v>
      </c>
      <c r="D45">
        <f t="shared" si="1"/>
        <v>0.57400000000000007</v>
      </c>
      <c r="Y45" t="s">
        <v>79</v>
      </c>
    </row>
    <row r="46" spans="1:25" x14ac:dyDescent="0.35">
      <c r="A46">
        <f t="shared" si="2"/>
        <v>1970</v>
      </c>
      <c r="B46">
        <v>-17</v>
      </c>
      <c r="C46">
        <f t="shared" si="0"/>
        <v>56.400000000000006</v>
      </c>
      <c r="D46">
        <f t="shared" si="1"/>
        <v>0.56400000000000006</v>
      </c>
    </row>
    <row r="47" spans="1:25" x14ac:dyDescent="0.35">
      <c r="A47">
        <f t="shared" si="2"/>
        <v>1969</v>
      </c>
      <c r="B47">
        <v>-17.5</v>
      </c>
      <c r="C47">
        <f t="shared" si="0"/>
        <v>55.900000000000006</v>
      </c>
      <c r="D47">
        <f t="shared" si="1"/>
        <v>0.55900000000000005</v>
      </c>
      <c r="Y47" t="s">
        <v>80</v>
      </c>
    </row>
    <row r="48" spans="1:25" x14ac:dyDescent="0.35">
      <c r="A48">
        <f t="shared" si="2"/>
        <v>1968</v>
      </c>
      <c r="B48">
        <v>-18</v>
      </c>
      <c r="C48">
        <f t="shared" si="0"/>
        <v>55.400000000000006</v>
      </c>
      <c r="D48">
        <f t="shared" si="1"/>
        <v>0.55400000000000005</v>
      </c>
      <c r="Y48" t="s">
        <v>81</v>
      </c>
    </row>
    <row r="49" spans="1:25" x14ac:dyDescent="0.35">
      <c r="A49">
        <f t="shared" si="2"/>
        <v>1967</v>
      </c>
      <c r="B49">
        <v>-19</v>
      </c>
      <c r="C49">
        <f t="shared" si="0"/>
        <v>54.400000000000006</v>
      </c>
      <c r="D49">
        <f t="shared" si="1"/>
        <v>0.54400000000000004</v>
      </c>
      <c r="Y49" t="s">
        <v>82</v>
      </c>
    </row>
    <row r="50" spans="1:25" x14ac:dyDescent="0.35">
      <c r="A50">
        <f t="shared" si="2"/>
        <v>1966</v>
      </c>
      <c r="B50">
        <v>-20</v>
      </c>
      <c r="C50">
        <f t="shared" si="0"/>
        <v>53.400000000000006</v>
      </c>
      <c r="D50">
        <f t="shared" si="1"/>
        <v>0.53400000000000003</v>
      </c>
      <c r="Y50" t="s">
        <v>83</v>
      </c>
    </row>
    <row r="51" spans="1:25" x14ac:dyDescent="0.35">
      <c r="A51">
        <f t="shared" si="2"/>
        <v>1965</v>
      </c>
      <c r="B51">
        <v>-21</v>
      </c>
      <c r="C51">
        <f t="shared" si="0"/>
        <v>52.400000000000006</v>
      </c>
      <c r="D51">
        <f t="shared" si="1"/>
        <v>0.52400000000000002</v>
      </c>
    </row>
    <row r="52" spans="1:25" x14ac:dyDescent="0.35">
      <c r="A52">
        <f t="shared" si="2"/>
        <v>1964</v>
      </c>
      <c r="B52">
        <v>-22</v>
      </c>
      <c r="C52">
        <f t="shared" si="0"/>
        <v>51.400000000000006</v>
      </c>
      <c r="D52">
        <f t="shared" si="1"/>
        <v>0.51400000000000001</v>
      </c>
    </row>
    <row r="53" spans="1:25" x14ac:dyDescent="0.35">
      <c r="A53">
        <f t="shared" si="2"/>
        <v>1963</v>
      </c>
      <c r="B53">
        <v>-23</v>
      </c>
      <c r="C53">
        <f t="shared" si="0"/>
        <v>50.400000000000006</v>
      </c>
      <c r="D53">
        <f t="shared" si="1"/>
        <v>0.504</v>
      </c>
      <c r="Y53" t="s">
        <v>84</v>
      </c>
    </row>
    <row r="54" spans="1:25" x14ac:dyDescent="0.35">
      <c r="A54">
        <f t="shared" si="2"/>
        <v>1962</v>
      </c>
      <c r="B54">
        <v>-23.5</v>
      </c>
      <c r="C54">
        <f t="shared" si="0"/>
        <v>49.900000000000006</v>
      </c>
      <c r="D54">
        <f t="shared" si="1"/>
        <v>0.49900000000000005</v>
      </c>
    </row>
    <row r="55" spans="1:25" x14ac:dyDescent="0.35">
      <c r="A55">
        <f t="shared" si="2"/>
        <v>1961</v>
      </c>
      <c r="B55">
        <v>-21</v>
      </c>
      <c r="C55">
        <f t="shared" si="0"/>
        <v>52.400000000000006</v>
      </c>
      <c r="D55">
        <f t="shared" si="1"/>
        <v>0.52400000000000002</v>
      </c>
    </row>
    <row r="56" spans="1:25" x14ac:dyDescent="0.35">
      <c r="A56">
        <f t="shared" si="2"/>
        <v>1960</v>
      </c>
      <c r="B56">
        <v>-20.5</v>
      </c>
      <c r="C56">
        <f t="shared" si="0"/>
        <v>52.900000000000006</v>
      </c>
      <c r="D56">
        <f t="shared" si="1"/>
        <v>0.52900000000000003</v>
      </c>
    </row>
    <row r="57" spans="1:25" x14ac:dyDescent="0.35">
      <c r="A57">
        <f t="shared" si="2"/>
        <v>1959</v>
      </c>
      <c r="B57">
        <v>-20</v>
      </c>
      <c r="C57">
        <f t="shared" si="0"/>
        <v>53.400000000000006</v>
      </c>
      <c r="D57">
        <f t="shared" si="1"/>
        <v>0.53400000000000003</v>
      </c>
    </row>
    <row r="58" spans="1:25" x14ac:dyDescent="0.35">
      <c r="A58">
        <f t="shared" si="2"/>
        <v>1958</v>
      </c>
      <c r="B58">
        <v>-19.5</v>
      </c>
      <c r="C58">
        <f t="shared" si="0"/>
        <v>53.900000000000006</v>
      </c>
      <c r="D58">
        <f t="shared" si="1"/>
        <v>0.53900000000000003</v>
      </c>
    </row>
    <row r="59" spans="1:25" x14ac:dyDescent="0.35">
      <c r="A59">
        <f t="shared" si="2"/>
        <v>1957</v>
      </c>
      <c r="B59">
        <v>-18.5</v>
      </c>
      <c r="C59">
        <f t="shared" si="0"/>
        <v>54.900000000000006</v>
      </c>
      <c r="D59">
        <f t="shared" si="1"/>
        <v>0.54900000000000004</v>
      </c>
    </row>
    <row r="60" spans="1:25" x14ac:dyDescent="0.35">
      <c r="A60">
        <f t="shared" si="2"/>
        <v>1956</v>
      </c>
      <c r="B60">
        <v>-17.5</v>
      </c>
      <c r="C60">
        <f t="shared" si="0"/>
        <v>55.900000000000006</v>
      </c>
      <c r="D60">
        <f t="shared" si="1"/>
        <v>0.55900000000000005</v>
      </c>
    </row>
    <row r="61" spans="1:25" x14ac:dyDescent="0.35">
      <c r="A61">
        <f t="shared" si="2"/>
        <v>1955</v>
      </c>
      <c r="B61">
        <v>-9.5</v>
      </c>
      <c r="C61">
        <f t="shared" si="0"/>
        <v>63.900000000000006</v>
      </c>
      <c r="D61">
        <f t="shared" si="1"/>
        <v>0.63900000000000001</v>
      </c>
    </row>
    <row r="62" spans="1:25" x14ac:dyDescent="0.35">
      <c r="A62">
        <f t="shared" si="2"/>
        <v>1954</v>
      </c>
      <c r="B62">
        <v>-10</v>
      </c>
      <c r="C62">
        <f t="shared" si="0"/>
        <v>63.400000000000006</v>
      </c>
      <c r="D62">
        <f t="shared" si="1"/>
        <v>0.63400000000000001</v>
      </c>
    </row>
    <row r="63" spans="1:25" x14ac:dyDescent="0.35">
      <c r="A63">
        <f t="shared" si="2"/>
        <v>1953</v>
      </c>
      <c r="B63">
        <v>-10</v>
      </c>
      <c r="C63">
        <f t="shared" si="0"/>
        <v>63.400000000000006</v>
      </c>
      <c r="D63">
        <f t="shared" si="1"/>
        <v>0.63400000000000001</v>
      </c>
    </row>
    <row r="64" spans="1:25" x14ac:dyDescent="0.35">
      <c r="A64">
        <f t="shared" si="2"/>
        <v>1952</v>
      </c>
      <c r="B64">
        <v>-10</v>
      </c>
      <c r="C64">
        <f t="shared" si="0"/>
        <v>63.400000000000006</v>
      </c>
      <c r="D64">
        <f t="shared" si="1"/>
        <v>0.63400000000000001</v>
      </c>
    </row>
    <row r="65" spans="1:4" x14ac:dyDescent="0.35">
      <c r="A65">
        <f t="shared" si="2"/>
        <v>1951</v>
      </c>
      <c r="B65">
        <v>-11.5</v>
      </c>
      <c r="C65">
        <f t="shared" si="0"/>
        <v>61.900000000000006</v>
      </c>
      <c r="D65">
        <f t="shared" si="1"/>
        <v>0.61900000000000011</v>
      </c>
    </row>
    <row r="66" spans="1:4" x14ac:dyDescent="0.35">
      <c r="A66">
        <f t="shared" si="2"/>
        <v>1950</v>
      </c>
      <c r="B66">
        <v>-12.5</v>
      </c>
      <c r="C66">
        <f t="shared" si="0"/>
        <v>60.900000000000006</v>
      </c>
      <c r="D66">
        <f t="shared" si="1"/>
        <v>0.6090000000000001</v>
      </c>
    </row>
    <row r="67" spans="1:4" x14ac:dyDescent="0.35">
      <c r="A67">
        <f t="shared" si="2"/>
        <v>1949</v>
      </c>
      <c r="B67">
        <v>-14</v>
      </c>
      <c r="C67">
        <f t="shared" ref="C67:C83" si="3">B67+73.4</f>
        <v>59.400000000000006</v>
      </c>
      <c r="D67">
        <f t="shared" ref="D67:D83" si="4">C67/100</f>
        <v>0.59400000000000008</v>
      </c>
    </row>
    <row r="68" spans="1:4" x14ac:dyDescent="0.35">
      <c r="A68">
        <f t="shared" si="2"/>
        <v>1948</v>
      </c>
      <c r="B68">
        <v>-15</v>
      </c>
      <c r="C68">
        <f t="shared" si="3"/>
        <v>58.400000000000006</v>
      </c>
      <c r="D68">
        <f t="shared" si="4"/>
        <v>0.58400000000000007</v>
      </c>
    </row>
    <row r="69" spans="1:4" x14ac:dyDescent="0.35">
      <c r="A69">
        <f t="shared" si="2"/>
        <v>1947</v>
      </c>
      <c r="B69">
        <v>-16.5</v>
      </c>
      <c r="C69">
        <f t="shared" si="3"/>
        <v>56.900000000000006</v>
      </c>
      <c r="D69">
        <f t="shared" si="4"/>
        <v>0.56900000000000006</v>
      </c>
    </row>
    <row r="70" spans="1:4" x14ac:dyDescent="0.35">
      <c r="A70">
        <f t="shared" si="2"/>
        <v>1946</v>
      </c>
      <c r="B70">
        <v>-17</v>
      </c>
      <c r="C70">
        <f t="shared" si="3"/>
        <v>56.400000000000006</v>
      </c>
      <c r="D70">
        <f t="shared" si="4"/>
        <v>0.56400000000000006</v>
      </c>
    </row>
    <row r="71" spans="1:4" x14ac:dyDescent="0.35">
      <c r="A71">
        <f t="shared" si="2"/>
        <v>1945</v>
      </c>
      <c r="B71">
        <v>-18.5</v>
      </c>
      <c r="C71">
        <f t="shared" si="3"/>
        <v>54.900000000000006</v>
      </c>
      <c r="D71">
        <f t="shared" si="4"/>
        <v>0.54900000000000004</v>
      </c>
    </row>
    <row r="72" spans="1:4" x14ac:dyDescent="0.35">
      <c r="A72">
        <f t="shared" si="2"/>
        <v>1944</v>
      </c>
      <c r="B72">
        <v>-21</v>
      </c>
      <c r="C72">
        <f t="shared" si="3"/>
        <v>52.400000000000006</v>
      </c>
      <c r="D72">
        <f t="shared" si="4"/>
        <v>0.52400000000000002</v>
      </c>
    </row>
    <row r="73" spans="1:4" x14ac:dyDescent="0.35">
      <c r="A73">
        <f t="shared" si="2"/>
        <v>1943</v>
      </c>
      <c r="B73">
        <v>-22</v>
      </c>
      <c r="C73">
        <f t="shared" si="3"/>
        <v>51.400000000000006</v>
      </c>
      <c r="D73">
        <f t="shared" si="4"/>
        <v>0.51400000000000001</v>
      </c>
    </row>
    <row r="74" spans="1:4" x14ac:dyDescent="0.35">
      <c r="A74">
        <f t="shared" si="2"/>
        <v>1942</v>
      </c>
      <c r="B74">
        <v>-19</v>
      </c>
      <c r="C74">
        <f t="shared" si="3"/>
        <v>54.400000000000006</v>
      </c>
      <c r="D74">
        <f t="shared" si="4"/>
        <v>0.54400000000000004</v>
      </c>
    </row>
    <row r="75" spans="1:4" x14ac:dyDescent="0.35">
      <c r="A75">
        <f t="shared" ref="A75:A83" si="5">A74-1</f>
        <v>1941</v>
      </c>
      <c r="B75">
        <v>-20</v>
      </c>
      <c r="C75">
        <f t="shared" si="3"/>
        <v>53.400000000000006</v>
      </c>
      <c r="D75">
        <f t="shared" si="4"/>
        <v>0.53400000000000003</v>
      </c>
    </row>
    <row r="76" spans="1:4" x14ac:dyDescent="0.35">
      <c r="A76">
        <f t="shared" si="5"/>
        <v>1940</v>
      </c>
      <c r="B76">
        <v>-21</v>
      </c>
      <c r="C76">
        <f t="shared" si="3"/>
        <v>52.400000000000006</v>
      </c>
      <c r="D76">
        <f t="shared" si="4"/>
        <v>0.52400000000000002</v>
      </c>
    </row>
    <row r="77" spans="1:4" x14ac:dyDescent="0.35">
      <c r="A77">
        <f t="shared" si="5"/>
        <v>1939</v>
      </c>
      <c r="B77">
        <v>-22</v>
      </c>
      <c r="C77">
        <f t="shared" si="3"/>
        <v>51.400000000000006</v>
      </c>
      <c r="D77">
        <f t="shared" si="4"/>
        <v>0.51400000000000001</v>
      </c>
    </row>
    <row r="78" spans="1:4" x14ac:dyDescent="0.35">
      <c r="A78">
        <f t="shared" si="5"/>
        <v>1938</v>
      </c>
      <c r="B78">
        <v>-22.2</v>
      </c>
      <c r="C78">
        <f t="shared" si="3"/>
        <v>51.2</v>
      </c>
      <c r="D78">
        <f t="shared" si="4"/>
        <v>0.51200000000000001</v>
      </c>
    </row>
    <row r="79" spans="1:4" x14ac:dyDescent="0.35">
      <c r="A79">
        <f t="shared" si="5"/>
        <v>1937</v>
      </c>
      <c r="B79">
        <v>-22.4</v>
      </c>
      <c r="C79">
        <f t="shared" si="3"/>
        <v>51.000000000000007</v>
      </c>
      <c r="D79">
        <f t="shared" si="4"/>
        <v>0.51000000000000012</v>
      </c>
    </row>
    <row r="80" spans="1:4" x14ac:dyDescent="0.35">
      <c r="A80">
        <f t="shared" si="5"/>
        <v>1936</v>
      </c>
      <c r="B80">
        <v>-22.6</v>
      </c>
      <c r="C80">
        <f t="shared" si="3"/>
        <v>50.800000000000004</v>
      </c>
      <c r="D80">
        <f t="shared" si="4"/>
        <v>0.50800000000000001</v>
      </c>
    </row>
    <row r="81" spans="1:4" x14ac:dyDescent="0.35">
      <c r="A81">
        <f t="shared" si="5"/>
        <v>1935</v>
      </c>
      <c r="B81">
        <v>-22.8</v>
      </c>
      <c r="C81">
        <f t="shared" si="3"/>
        <v>50.600000000000009</v>
      </c>
      <c r="D81">
        <f t="shared" si="4"/>
        <v>0.50600000000000012</v>
      </c>
    </row>
    <row r="82" spans="1:4" x14ac:dyDescent="0.35">
      <c r="A82">
        <f t="shared" si="5"/>
        <v>1934</v>
      </c>
      <c r="B82">
        <v>-23</v>
      </c>
      <c r="C82">
        <f t="shared" si="3"/>
        <v>50.400000000000006</v>
      </c>
      <c r="D82">
        <f t="shared" si="4"/>
        <v>0.504</v>
      </c>
    </row>
    <row r="83" spans="1:4" x14ac:dyDescent="0.35">
      <c r="A83">
        <f t="shared" si="5"/>
        <v>1933</v>
      </c>
      <c r="B83">
        <v>-23.5</v>
      </c>
      <c r="C83">
        <f t="shared" si="3"/>
        <v>49.900000000000006</v>
      </c>
      <c r="D83">
        <f t="shared" si="4"/>
        <v>0.49900000000000005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8"/>
  <sheetViews>
    <sheetView zoomScale="39" zoomScaleNormal="39" workbookViewId="0">
      <selection activeCell="AZ77" sqref="AZ77"/>
    </sheetView>
  </sheetViews>
  <sheetFormatPr defaultRowHeight="14.5" x14ac:dyDescent="0.35"/>
  <sheetData>
    <row r="1" spans="1:10" x14ac:dyDescent="0.35">
      <c r="A1" s="4"/>
      <c r="C1" s="4"/>
      <c r="D1" s="4"/>
      <c r="E1" s="4"/>
      <c r="F1" s="4"/>
      <c r="H1" s="4"/>
      <c r="I1" s="4"/>
    </row>
    <row r="2" spans="1:10" x14ac:dyDescent="0.35">
      <c r="A2" s="4" t="s">
        <v>85</v>
      </c>
      <c r="C2" s="4"/>
      <c r="D2" s="4"/>
      <c r="E2" s="4"/>
      <c r="F2" s="4"/>
      <c r="H2" s="4" t="s">
        <v>86</v>
      </c>
      <c r="I2" s="4"/>
    </row>
    <row r="3" spans="1:10" x14ac:dyDescent="0.35">
      <c r="A3" s="4"/>
      <c r="C3" s="4"/>
      <c r="D3" s="4"/>
      <c r="E3" s="4"/>
      <c r="F3" s="4"/>
      <c r="H3" s="4">
        <v>2012.7</v>
      </c>
      <c r="I3" s="4">
        <v>-73.400000000000006</v>
      </c>
      <c r="J3">
        <f>(I3+73.4)/100</f>
        <v>0</v>
      </c>
    </row>
    <row r="4" spans="1:10" x14ac:dyDescent="0.35">
      <c r="A4" s="4"/>
      <c r="C4" s="4"/>
      <c r="D4" s="4"/>
      <c r="E4" s="4"/>
      <c r="F4" s="4"/>
      <c r="H4" s="4">
        <v>2012</v>
      </c>
      <c r="I4" s="4">
        <v>-73</v>
      </c>
      <c r="J4">
        <f t="shared" ref="J4:J67" si="0">(I4+73.4)/100</f>
        <v>4.0000000000000565E-3</v>
      </c>
    </row>
    <row r="5" spans="1:10" x14ac:dyDescent="0.35">
      <c r="A5" s="4"/>
      <c r="C5" s="4"/>
      <c r="D5" s="4"/>
      <c r="E5" s="4"/>
      <c r="F5" s="4"/>
      <c r="H5" s="4">
        <v>2011</v>
      </c>
      <c r="I5" s="4">
        <v>-74</v>
      </c>
      <c r="J5">
        <f t="shared" si="0"/>
        <v>-5.9999999999999429E-3</v>
      </c>
    </row>
    <row r="6" spans="1:10" x14ac:dyDescent="0.35">
      <c r="A6" s="4">
        <v>2010</v>
      </c>
      <c r="B6">
        <v>60</v>
      </c>
      <c r="C6" s="4">
        <f>B6*(-1)</f>
        <v>-60</v>
      </c>
      <c r="D6" s="4">
        <f>(C6+60)/100</f>
        <v>0</v>
      </c>
      <c r="E6" s="4"/>
      <c r="F6" s="4"/>
      <c r="H6" s="4">
        <v>2010</v>
      </c>
      <c r="I6" s="4">
        <v>-75</v>
      </c>
      <c r="J6">
        <f t="shared" si="0"/>
        <v>-1.5999999999999945E-2</v>
      </c>
    </row>
    <row r="7" spans="1:10" x14ac:dyDescent="0.35">
      <c r="A7" s="4">
        <v>2009</v>
      </c>
      <c r="B7">
        <v>50</v>
      </c>
      <c r="C7" s="4">
        <f>B7*(-1)</f>
        <v>-50</v>
      </c>
      <c r="D7" s="4">
        <f t="shared" ref="D7:D70" si="1">(C7+60)/100</f>
        <v>0.1</v>
      </c>
      <c r="E7" s="4"/>
      <c r="F7" s="4"/>
      <c r="H7" s="4">
        <v>2009</v>
      </c>
      <c r="I7" s="4">
        <v>-76</v>
      </c>
      <c r="J7">
        <f t="shared" si="0"/>
        <v>-2.5999999999999943E-2</v>
      </c>
    </row>
    <row r="8" spans="1:10" x14ac:dyDescent="0.35">
      <c r="A8" s="4">
        <v>2008</v>
      </c>
      <c r="B8">
        <v>42</v>
      </c>
      <c r="C8" s="4">
        <f>B8*(-1)</f>
        <v>-42</v>
      </c>
      <c r="D8" s="4">
        <f t="shared" si="1"/>
        <v>0.18</v>
      </c>
      <c r="E8" s="4"/>
      <c r="F8" s="4"/>
      <c r="H8" s="4">
        <v>2008</v>
      </c>
      <c r="I8" s="4">
        <v>-77.2</v>
      </c>
      <c r="J8">
        <f t="shared" si="0"/>
        <v>-3.7999999999999971E-2</v>
      </c>
    </row>
    <row r="9" spans="1:10" x14ac:dyDescent="0.35">
      <c r="A9" s="4">
        <v>2007.51</v>
      </c>
      <c r="B9">
        <v>43</v>
      </c>
      <c r="C9" s="4">
        <v>-43</v>
      </c>
      <c r="D9" s="4">
        <f t="shared" si="1"/>
        <v>0.17</v>
      </c>
      <c r="E9" s="4"/>
      <c r="F9" s="4"/>
      <c r="H9" s="4">
        <v>2007.51</v>
      </c>
      <c r="I9" s="4">
        <v>-78</v>
      </c>
      <c r="J9">
        <f t="shared" si="0"/>
        <v>-4.5999999999999944E-2</v>
      </c>
    </row>
    <row r="10" spans="1:10" x14ac:dyDescent="0.35">
      <c r="A10" s="4">
        <v>2007</v>
      </c>
      <c r="B10">
        <v>22</v>
      </c>
      <c r="C10" s="4">
        <f t="shared" ref="C10:C73" si="2">B10*(-1)</f>
        <v>-22</v>
      </c>
      <c r="D10" s="4">
        <f t="shared" si="1"/>
        <v>0.38</v>
      </c>
      <c r="E10" s="4"/>
      <c r="F10" s="4"/>
      <c r="H10" s="4">
        <v>2007</v>
      </c>
      <c r="I10" s="4">
        <v>-12</v>
      </c>
      <c r="J10">
        <f t="shared" si="0"/>
        <v>0.6140000000000001</v>
      </c>
    </row>
    <row r="11" spans="1:10" x14ac:dyDescent="0.35">
      <c r="A11" s="4">
        <v>2006</v>
      </c>
      <c r="B11">
        <v>23</v>
      </c>
      <c r="C11" s="4">
        <f t="shared" si="2"/>
        <v>-23</v>
      </c>
      <c r="D11" s="4">
        <f t="shared" si="1"/>
        <v>0.37</v>
      </c>
      <c r="E11" s="4"/>
      <c r="F11" s="4"/>
      <c r="H11" s="4">
        <f>H10-1</f>
        <v>2006</v>
      </c>
      <c r="I11" s="4">
        <v>-14</v>
      </c>
      <c r="J11">
        <f t="shared" si="0"/>
        <v>0.59400000000000008</v>
      </c>
    </row>
    <row r="12" spans="1:10" x14ac:dyDescent="0.35">
      <c r="A12" s="4">
        <v>2005</v>
      </c>
      <c r="B12">
        <v>25</v>
      </c>
      <c r="C12" s="4">
        <f t="shared" si="2"/>
        <v>-25</v>
      </c>
      <c r="D12" s="4">
        <f t="shared" si="1"/>
        <v>0.35</v>
      </c>
      <c r="E12" s="4"/>
      <c r="F12" s="4"/>
      <c r="H12" s="4">
        <f t="shared" ref="H12:H75" si="3">H11-1</f>
        <v>2005</v>
      </c>
      <c r="I12" s="4">
        <v>-16</v>
      </c>
      <c r="J12">
        <f t="shared" si="0"/>
        <v>0.57400000000000007</v>
      </c>
    </row>
    <row r="13" spans="1:10" x14ac:dyDescent="0.35">
      <c r="A13" s="4">
        <v>2004</v>
      </c>
      <c r="B13">
        <v>28</v>
      </c>
      <c r="C13" s="4">
        <f t="shared" si="2"/>
        <v>-28</v>
      </c>
      <c r="D13" s="4">
        <f t="shared" si="1"/>
        <v>0.32</v>
      </c>
      <c r="E13" s="4"/>
      <c r="F13" s="4"/>
      <c r="H13" s="4">
        <f t="shared" si="3"/>
        <v>2004</v>
      </c>
      <c r="I13" s="4">
        <v>-18</v>
      </c>
      <c r="J13">
        <f t="shared" si="0"/>
        <v>0.55400000000000005</v>
      </c>
    </row>
    <row r="14" spans="1:10" x14ac:dyDescent="0.35">
      <c r="A14" s="4">
        <v>2003</v>
      </c>
      <c r="B14">
        <v>30</v>
      </c>
      <c r="C14" s="4">
        <f t="shared" si="2"/>
        <v>-30</v>
      </c>
      <c r="D14" s="4">
        <f t="shared" si="1"/>
        <v>0.3</v>
      </c>
      <c r="E14" s="4"/>
      <c r="F14" s="4"/>
      <c r="H14" s="4">
        <f t="shared" si="3"/>
        <v>2003</v>
      </c>
      <c r="I14" s="4">
        <v>-20</v>
      </c>
      <c r="J14">
        <f t="shared" si="0"/>
        <v>0.53400000000000003</v>
      </c>
    </row>
    <row r="15" spans="1:10" x14ac:dyDescent="0.35">
      <c r="A15" s="4">
        <v>2002</v>
      </c>
      <c r="B15">
        <v>32</v>
      </c>
      <c r="C15" s="4">
        <f t="shared" si="2"/>
        <v>-32</v>
      </c>
      <c r="D15" s="4">
        <f t="shared" si="1"/>
        <v>0.28000000000000003</v>
      </c>
      <c r="E15" s="4"/>
      <c r="F15" s="4"/>
      <c r="H15" s="4">
        <f t="shared" si="3"/>
        <v>2002</v>
      </c>
      <c r="I15" s="4">
        <v>-21</v>
      </c>
      <c r="J15">
        <f t="shared" si="0"/>
        <v>0.52400000000000002</v>
      </c>
    </row>
    <row r="16" spans="1:10" x14ac:dyDescent="0.35">
      <c r="A16" s="4">
        <v>2001</v>
      </c>
      <c r="B16">
        <v>33</v>
      </c>
      <c r="C16" s="4">
        <f t="shared" si="2"/>
        <v>-33</v>
      </c>
      <c r="D16" s="4">
        <f t="shared" si="1"/>
        <v>0.27</v>
      </c>
      <c r="E16" s="4"/>
      <c r="F16" s="4"/>
      <c r="H16" s="4">
        <f t="shared" si="3"/>
        <v>2001</v>
      </c>
      <c r="I16" s="4">
        <v>-24</v>
      </c>
      <c r="J16">
        <f t="shared" si="0"/>
        <v>0.49400000000000005</v>
      </c>
    </row>
    <row r="17" spans="1:10" x14ac:dyDescent="0.35">
      <c r="A17" s="4">
        <v>2000</v>
      </c>
      <c r="B17">
        <v>34</v>
      </c>
      <c r="C17" s="4">
        <f t="shared" si="2"/>
        <v>-34</v>
      </c>
      <c r="D17" s="4">
        <f t="shared" si="1"/>
        <v>0.26</v>
      </c>
      <c r="E17" s="4"/>
      <c r="F17" s="4"/>
      <c r="H17" s="4">
        <f t="shared" si="3"/>
        <v>2000</v>
      </c>
      <c r="I17" s="4">
        <v>-24.5</v>
      </c>
      <c r="J17">
        <f t="shared" si="0"/>
        <v>0.48900000000000005</v>
      </c>
    </row>
    <row r="18" spans="1:10" x14ac:dyDescent="0.35">
      <c r="A18" s="4">
        <v>1999</v>
      </c>
      <c r="B18">
        <v>35</v>
      </c>
      <c r="C18" s="4">
        <f t="shared" si="2"/>
        <v>-35</v>
      </c>
      <c r="D18" s="4">
        <f t="shared" si="1"/>
        <v>0.25</v>
      </c>
      <c r="E18" s="4"/>
      <c r="F18" s="4"/>
      <c r="H18" s="4">
        <f t="shared" si="3"/>
        <v>1999</v>
      </c>
      <c r="I18" s="4">
        <v>-25</v>
      </c>
      <c r="J18">
        <f t="shared" si="0"/>
        <v>0.48400000000000004</v>
      </c>
    </row>
    <row r="19" spans="1:10" x14ac:dyDescent="0.35">
      <c r="A19" s="4">
        <v>1998</v>
      </c>
      <c r="B19">
        <v>37</v>
      </c>
      <c r="C19" s="4">
        <f t="shared" si="2"/>
        <v>-37</v>
      </c>
      <c r="D19" s="4">
        <f t="shared" si="1"/>
        <v>0.23</v>
      </c>
      <c r="E19" s="4"/>
      <c r="F19" s="4"/>
      <c r="H19" s="4">
        <f t="shared" si="3"/>
        <v>1998</v>
      </c>
      <c r="I19" s="4">
        <v>-26</v>
      </c>
      <c r="J19">
        <f t="shared" si="0"/>
        <v>0.47400000000000003</v>
      </c>
    </row>
    <row r="20" spans="1:10" x14ac:dyDescent="0.35">
      <c r="A20" s="4">
        <v>1997</v>
      </c>
      <c r="B20">
        <v>37.5</v>
      </c>
      <c r="C20" s="4">
        <f t="shared" si="2"/>
        <v>-37.5</v>
      </c>
      <c r="D20" s="4">
        <f t="shared" si="1"/>
        <v>0.22500000000000001</v>
      </c>
      <c r="E20" s="4"/>
      <c r="F20" s="4"/>
      <c r="H20" s="4">
        <f t="shared" si="3"/>
        <v>1997</v>
      </c>
      <c r="I20" s="4">
        <v>-26.5</v>
      </c>
      <c r="J20">
        <f t="shared" si="0"/>
        <v>0.46900000000000008</v>
      </c>
    </row>
    <row r="21" spans="1:10" x14ac:dyDescent="0.35">
      <c r="A21" s="4">
        <v>1996</v>
      </c>
      <c r="B21">
        <v>38</v>
      </c>
      <c r="C21" s="4">
        <f t="shared" si="2"/>
        <v>-38</v>
      </c>
      <c r="D21" s="4">
        <f t="shared" si="1"/>
        <v>0.22</v>
      </c>
      <c r="E21" s="4"/>
      <c r="F21" s="4"/>
      <c r="H21" s="4">
        <f t="shared" si="3"/>
        <v>1996</v>
      </c>
      <c r="I21" s="4">
        <v>-26</v>
      </c>
      <c r="J21">
        <f t="shared" si="0"/>
        <v>0.47400000000000003</v>
      </c>
    </row>
    <row r="22" spans="1:10" x14ac:dyDescent="0.35">
      <c r="A22" s="4">
        <v>1995</v>
      </c>
      <c r="B22">
        <v>38</v>
      </c>
      <c r="C22" s="4">
        <f t="shared" si="2"/>
        <v>-38</v>
      </c>
      <c r="D22" s="4">
        <f t="shared" si="1"/>
        <v>0.22</v>
      </c>
      <c r="E22" s="4"/>
      <c r="F22" s="4"/>
      <c r="H22" s="4">
        <f t="shared" si="3"/>
        <v>1995</v>
      </c>
      <c r="I22" s="4">
        <v>-27</v>
      </c>
      <c r="J22">
        <f t="shared" si="0"/>
        <v>0.46400000000000008</v>
      </c>
    </row>
    <row r="23" spans="1:10" x14ac:dyDescent="0.35">
      <c r="A23" s="4">
        <v>1994</v>
      </c>
      <c r="B23">
        <v>40</v>
      </c>
      <c r="C23" s="4">
        <f t="shared" si="2"/>
        <v>-40</v>
      </c>
      <c r="D23" s="4">
        <f t="shared" si="1"/>
        <v>0.2</v>
      </c>
      <c r="E23" s="4"/>
      <c r="F23" s="4"/>
      <c r="H23" s="4">
        <f t="shared" si="3"/>
        <v>1994</v>
      </c>
      <c r="I23" s="4">
        <v>-28</v>
      </c>
      <c r="J23">
        <f t="shared" si="0"/>
        <v>0.45400000000000007</v>
      </c>
    </row>
    <row r="24" spans="1:10" x14ac:dyDescent="0.35">
      <c r="A24" s="4">
        <v>1993</v>
      </c>
      <c r="B24">
        <v>36</v>
      </c>
      <c r="C24" s="4">
        <f t="shared" si="2"/>
        <v>-36</v>
      </c>
      <c r="D24" s="4">
        <f t="shared" si="1"/>
        <v>0.24</v>
      </c>
      <c r="E24" s="4"/>
      <c r="F24" s="4"/>
      <c r="H24" s="4">
        <f t="shared" si="3"/>
        <v>1993</v>
      </c>
      <c r="I24" s="4">
        <v>-29</v>
      </c>
      <c r="J24">
        <f t="shared" si="0"/>
        <v>0.44400000000000006</v>
      </c>
    </row>
    <row r="25" spans="1:10" x14ac:dyDescent="0.35">
      <c r="A25" s="4">
        <v>1992</v>
      </c>
      <c r="B25">
        <v>36.5</v>
      </c>
      <c r="C25" s="4">
        <f t="shared" si="2"/>
        <v>-36.5</v>
      </c>
      <c r="D25" s="4">
        <f t="shared" si="1"/>
        <v>0.23499999999999999</v>
      </c>
      <c r="E25" s="4"/>
      <c r="F25" s="4"/>
      <c r="H25" s="4">
        <f t="shared" si="3"/>
        <v>1992</v>
      </c>
      <c r="I25" s="4">
        <v>-30</v>
      </c>
      <c r="J25">
        <f t="shared" si="0"/>
        <v>0.43400000000000005</v>
      </c>
    </row>
    <row r="26" spans="1:10" x14ac:dyDescent="0.35">
      <c r="A26" s="4">
        <v>1991</v>
      </c>
      <c r="B26">
        <v>36.5</v>
      </c>
      <c r="C26" s="4">
        <f t="shared" si="2"/>
        <v>-36.5</v>
      </c>
      <c r="D26" s="4">
        <f t="shared" si="1"/>
        <v>0.23499999999999999</v>
      </c>
      <c r="E26" s="4"/>
      <c r="F26" s="4"/>
      <c r="H26" s="4">
        <f t="shared" si="3"/>
        <v>1991</v>
      </c>
      <c r="I26" s="4">
        <v>-27</v>
      </c>
      <c r="J26">
        <f t="shared" si="0"/>
        <v>0.46400000000000008</v>
      </c>
    </row>
    <row r="27" spans="1:10" x14ac:dyDescent="0.35">
      <c r="A27" s="4">
        <v>1990</v>
      </c>
      <c r="B27">
        <v>37</v>
      </c>
      <c r="C27" s="4">
        <f t="shared" si="2"/>
        <v>-37</v>
      </c>
      <c r="D27" s="4">
        <f t="shared" si="1"/>
        <v>0.23</v>
      </c>
      <c r="E27" s="4"/>
      <c r="F27" s="4"/>
      <c r="H27" s="4">
        <f t="shared" si="3"/>
        <v>1990</v>
      </c>
      <c r="I27" s="4">
        <v>-29</v>
      </c>
      <c r="J27">
        <f t="shared" si="0"/>
        <v>0.44400000000000006</v>
      </c>
    </row>
    <row r="28" spans="1:10" x14ac:dyDescent="0.35">
      <c r="A28" s="4">
        <v>1989</v>
      </c>
      <c r="B28">
        <v>38.5</v>
      </c>
      <c r="C28" s="4">
        <f t="shared" si="2"/>
        <v>-38.5</v>
      </c>
      <c r="D28" s="4">
        <f t="shared" si="1"/>
        <v>0.215</v>
      </c>
      <c r="E28" s="4"/>
      <c r="F28" s="4"/>
      <c r="H28" s="4">
        <f t="shared" si="3"/>
        <v>1989</v>
      </c>
      <c r="I28" s="4">
        <v>-30</v>
      </c>
      <c r="J28">
        <f t="shared" si="0"/>
        <v>0.43400000000000005</v>
      </c>
    </row>
    <row r="29" spans="1:10" x14ac:dyDescent="0.35">
      <c r="A29" s="4">
        <v>1988</v>
      </c>
      <c r="B29">
        <v>40</v>
      </c>
      <c r="C29" s="4">
        <f t="shared" si="2"/>
        <v>-40</v>
      </c>
      <c r="D29" s="4">
        <f t="shared" si="1"/>
        <v>0.2</v>
      </c>
      <c r="E29" s="4"/>
      <c r="F29" s="4"/>
      <c r="H29" s="4">
        <f t="shared" si="3"/>
        <v>1988</v>
      </c>
      <c r="I29" s="4">
        <v>-30.5</v>
      </c>
      <c r="J29">
        <f t="shared" si="0"/>
        <v>0.42900000000000005</v>
      </c>
    </row>
    <row r="30" spans="1:10" x14ac:dyDescent="0.35">
      <c r="A30" s="4">
        <v>1987</v>
      </c>
      <c r="B30">
        <v>40.5</v>
      </c>
      <c r="C30" s="4">
        <f t="shared" si="2"/>
        <v>-40.5</v>
      </c>
      <c r="D30" s="4">
        <f t="shared" si="1"/>
        <v>0.19500000000000001</v>
      </c>
      <c r="E30" s="4"/>
      <c r="F30" s="4"/>
      <c r="H30" s="4">
        <f t="shared" si="3"/>
        <v>1987</v>
      </c>
      <c r="I30" s="4">
        <v>-32</v>
      </c>
      <c r="J30">
        <f t="shared" si="0"/>
        <v>0.41400000000000003</v>
      </c>
    </row>
    <row r="31" spans="1:10" x14ac:dyDescent="0.35">
      <c r="A31" s="4">
        <v>1986</v>
      </c>
      <c r="B31">
        <v>41</v>
      </c>
      <c r="C31" s="4">
        <f t="shared" si="2"/>
        <v>-41</v>
      </c>
      <c r="D31" s="4">
        <f t="shared" si="1"/>
        <v>0.19</v>
      </c>
      <c r="E31" s="4"/>
      <c r="F31" s="4"/>
      <c r="H31" s="4">
        <f t="shared" si="3"/>
        <v>1986</v>
      </c>
      <c r="I31" s="4">
        <v>-31.5</v>
      </c>
      <c r="J31">
        <f t="shared" si="0"/>
        <v>0.41900000000000004</v>
      </c>
    </row>
    <row r="32" spans="1:10" x14ac:dyDescent="0.35">
      <c r="A32" s="4">
        <v>1985</v>
      </c>
      <c r="B32">
        <v>41.5</v>
      </c>
      <c r="C32" s="4">
        <f t="shared" si="2"/>
        <v>-41.5</v>
      </c>
      <c r="D32" s="4">
        <f t="shared" si="1"/>
        <v>0.185</v>
      </c>
      <c r="E32" s="4"/>
      <c r="F32" s="4"/>
      <c r="H32" s="4">
        <f t="shared" si="3"/>
        <v>1985</v>
      </c>
      <c r="I32" s="4">
        <v>-32</v>
      </c>
      <c r="J32">
        <f t="shared" si="0"/>
        <v>0.41400000000000003</v>
      </c>
    </row>
    <row r="33" spans="1:10" x14ac:dyDescent="0.35">
      <c r="A33" s="4">
        <v>1984</v>
      </c>
      <c r="B33">
        <v>42.5</v>
      </c>
      <c r="C33" s="4">
        <f t="shared" si="2"/>
        <v>-42.5</v>
      </c>
      <c r="D33" s="4">
        <f t="shared" si="1"/>
        <v>0.17499999999999999</v>
      </c>
      <c r="E33" s="4"/>
      <c r="F33" s="4"/>
      <c r="H33" s="4">
        <f t="shared" si="3"/>
        <v>1984</v>
      </c>
      <c r="I33" s="4">
        <v>-32</v>
      </c>
      <c r="J33">
        <f t="shared" si="0"/>
        <v>0.41400000000000003</v>
      </c>
    </row>
    <row r="34" spans="1:10" x14ac:dyDescent="0.35">
      <c r="A34" s="4">
        <v>1983</v>
      </c>
      <c r="B34">
        <v>43</v>
      </c>
      <c r="C34" s="4">
        <f t="shared" si="2"/>
        <v>-43</v>
      </c>
      <c r="D34" s="4">
        <f t="shared" si="1"/>
        <v>0.17</v>
      </c>
      <c r="E34" s="4"/>
      <c r="F34" s="4"/>
      <c r="H34" s="4">
        <f t="shared" si="3"/>
        <v>1983</v>
      </c>
      <c r="I34" s="4">
        <v>-31.5</v>
      </c>
      <c r="J34">
        <f t="shared" si="0"/>
        <v>0.41900000000000004</v>
      </c>
    </row>
    <row r="35" spans="1:10" x14ac:dyDescent="0.35">
      <c r="A35" s="4">
        <v>1982</v>
      </c>
      <c r="B35">
        <v>44</v>
      </c>
      <c r="C35" s="4">
        <f t="shared" si="2"/>
        <v>-44</v>
      </c>
      <c r="D35" s="4">
        <f t="shared" si="1"/>
        <v>0.16</v>
      </c>
      <c r="E35" s="4"/>
      <c r="F35" s="4"/>
      <c r="H35" s="4">
        <f t="shared" si="3"/>
        <v>1982</v>
      </c>
      <c r="I35" s="4">
        <v>-31</v>
      </c>
      <c r="J35">
        <f t="shared" si="0"/>
        <v>0.42400000000000004</v>
      </c>
    </row>
    <row r="36" spans="1:10" x14ac:dyDescent="0.35">
      <c r="A36" s="4">
        <v>1981</v>
      </c>
      <c r="B36">
        <v>44</v>
      </c>
      <c r="C36" s="4">
        <f t="shared" si="2"/>
        <v>-44</v>
      </c>
      <c r="D36" s="4">
        <f t="shared" si="1"/>
        <v>0.16</v>
      </c>
      <c r="E36" s="4"/>
      <c r="F36" s="4"/>
      <c r="H36" s="4">
        <f t="shared" si="3"/>
        <v>1981</v>
      </c>
      <c r="I36" s="4">
        <v>-31.5</v>
      </c>
      <c r="J36">
        <f t="shared" si="0"/>
        <v>0.41900000000000004</v>
      </c>
    </row>
    <row r="37" spans="1:10" x14ac:dyDescent="0.35">
      <c r="A37" s="4">
        <v>1980</v>
      </c>
      <c r="B37">
        <v>44.5</v>
      </c>
      <c r="C37" s="4">
        <f t="shared" si="2"/>
        <v>-44.5</v>
      </c>
      <c r="D37" s="4">
        <f t="shared" si="1"/>
        <v>0.155</v>
      </c>
      <c r="E37" s="4"/>
      <c r="F37" s="4"/>
      <c r="H37" s="4">
        <f t="shared" si="3"/>
        <v>1980</v>
      </c>
      <c r="I37" s="4">
        <v>-31</v>
      </c>
      <c r="J37">
        <f t="shared" si="0"/>
        <v>0.42400000000000004</v>
      </c>
    </row>
    <row r="38" spans="1:10" x14ac:dyDescent="0.35">
      <c r="A38" s="4">
        <v>1979</v>
      </c>
      <c r="B38">
        <v>45</v>
      </c>
      <c r="C38" s="4">
        <f t="shared" si="2"/>
        <v>-45</v>
      </c>
      <c r="D38" s="4">
        <f t="shared" si="1"/>
        <v>0.15</v>
      </c>
      <c r="E38" s="4"/>
      <c r="F38" s="4"/>
      <c r="H38" s="4">
        <f t="shared" si="3"/>
        <v>1979</v>
      </c>
      <c r="I38" s="4">
        <v>-30.6</v>
      </c>
      <c r="J38">
        <f t="shared" si="0"/>
        <v>0.42800000000000005</v>
      </c>
    </row>
    <row r="39" spans="1:10" x14ac:dyDescent="0.35">
      <c r="A39" s="4">
        <v>1978</v>
      </c>
      <c r="B39">
        <v>46</v>
      </c>
      <c r="C39" s="4">
        <f t="shared" si="2"/>
        <v>-46</v>
      </c>
      <c r="D39" s="4">
        <f t="shared" si="1"/>
        <v>0.14000000000000001</v>
      </c>
      <c r="E39" s="4"/>
      <c r="F39" s="4"/>
      <c r="H39" s="4">
        <f t="shared" si="3"/>
        <v>1978</v>
      </c>
      <c r="I39" s="4">
        <v>-30.4</v>
      </c>
      <c r="J39">
        <f t="shared" si="0"/>
        <v>0.43000000000000005</v>
      </c>
    </row>
    <row r="40" spans="1:10" x14ac:dyDescent="0.35">
      <c r="A40" s="4">
        <v>1977</v>
      </c>
      <c r="B40">
        <v>46.5</v>
      </c>
      <c r="C40" s="4">
        <f t="shared" si="2"/>
        <v>-46.5</v>
      </c>
      <c r="D40" s="4">
        <f t="shared" si="1"/>
        <v>0.13500000000000001</v>
      </c>
      <c r="E40" s="4"/>
      <c r="F40" s="4"/>
      <c r="H40" s="4">
        <f t="shared" si="3"/>
        <v>1977</v>
      </c>
      <c r="I40" s="4">
        <v>-30</v>
      </c>
      <c r="J40">
        <f t="shared" si="0"/>
        <v>0.43400000000000005</v>
      </c>
    </row>
    <row r="41" spans="1:10" x14ac:dyDescent="0.35">
      <c r="A41" s="4">
        <v>1976</v>
      </c>
      <c r="B41">
        <v>46.5</v>
      </c>
      <c r="C41" s="4">
        <f t="shared" si="2"/>
        <v>-46.5</v>
      </c>
      <c r="D41" s="4">
        <f t="shared" si="1"/>
        <v>0.13500000000000001</v>
      </c>
      <c r="E41" s="4"/>
      <c r="F41" s="4"/>
      <c r="H41" s="4">
        <f t="shared" si="3"/>
        <v>1976</v>
      </c>
      <c r="I41" s="4">
        <v>-29.7</v>
      </c>
      <c r="J41">
        <f t="shared" si="0"/>
        <v>0.43700000000000006</v>
      </c>
    </row>
    <row r="42" spans="1:10" x14ac:dyDescent="0.35">
      <c r="A42" s="4">
        <v>1975</v>
      </c>
      <c r="B42">
        <v>47.5</v>
      </c>
      <c r="C42" s="4">
        <f t="shared" si="2"/>
        <v>-47.5</v>
      </c>
      <c r="D42" s="4">
        <f t="shared" si="1"/>
        <v>0.125</v>
      </c>
      <c r="E42" s="4"/>
      <c r="F42" s="4"/>
      <c r="H42" s="4">
        <f t="shared" si="3"/>
        <v>1975</v>
      </c>
      <c r="I42" s="4">
        <v>-29</v>
      </c>
      <c r="J42">
        <f t="shared" si="0"/>
        <v>0.44400000000000006</v>
      </c>
    </row>
    <row r="43" spans="1:10" x14ac:dyDescent="0.35">
      <c r="A43" s="4">
        <v>1974</v>
      </c>
      <c r="B43">
        <v>41</v>
      </c>
      <c r="C43" s="4">
        <f t="shared" si="2"/>
        <v>-41</v>
      </c>
      <c r="D43" s="4">
        <f t="shared" si="1"/>
        <v>0.19</v>
      </c>
      <c r="E43" s="4"/>
      <c r="F43" s="4"/>
      <c r="H43" s="4">
        <f t="shared" si="3"/>
        <v>1974</v>
      </c>
      <c r="I43" s="4">
        <v>-29</v>
      </c>
      <c r="J43">
        <f t="shared" si="0"/>
        <v>0.44400000000000006</v>
      </c>
    </row>
    <row r="44" spans="1:10" x14ac:dyDescent="0.35">
      <c r="A44" s="4">
        <v>1973</v>
      </c>
      <c r="B44">
        <v>37</v>
      </c>
      <c r="C44" s="4">
        <f t="shared" si="2"/>
        <v>-37</v>
      </c>
      <c r="D44" s="4">
        <f t="shared" si="1"/>
        <v>0.23</v>
      </c>
      <c r="E44" s="4"/>
      <c r="F44" s="4"/>
      <c r="H44" s="4">
        <f t="shared" si="3"/>
        <v>1973</v>
      </c>
      <c r="I44" s="4">
        <v>-28.5</v>
      </c>
      <c r="J44">
        <f t="shared" si="0"/>
        <v>0.44900000000000007</v>
      </c>
    </row>
    <row r="45" spans="1:10" x14ac:dyDescent="0.35">
      <c r="A45" s="4">
        <v>1972</v>
      </c>
      <c r="B45">
        <v>39</v>
      </c>
      <c r="C45" s="4">
        <f t="shared" si="2"/>
        <v>-39</v>
      </c>
      <c r="D45" s="4">
        <f t="shared" si="1"/>
        <v>0.21</v>
      </c>
      <c r="E45" s="4"/>
      <c r="F45" s="4"/>
      <c r="H45" s="4">
        <f t="shared" si="3"/>
        <v>1972</v>
      </c>
      <c r="I45" s="4">
        <v>-14</v>
      </c>
      <c r="J45">
        <f t="shared" si="0"/>
        <v>0.59400000000000008</v>
      </c>
    </row>
    <row r="46" spans="1:10" x14ac:dyDescent="0.35">
      <c r="A46" s="4">
        <v>1971</v>
      </c>
      <c r="B46">
        <v>40.5</v>
      </c>
      <c r="C46" s="4">
        <f t="shared" si="2"/>
        <v>-40.5</v>
      </c>
      <c r="D46" s="4">
        <f t="shared" si="1"/>
        <v>0.19500000000000001</v>
      </c>
      <c r="E46" s="4"/>
      <c r="F46" s="4"/>
      <c r="H46" s="4">
        <f t="shared" si="3"/>
        <v>1971</v>
      </c>
      <c r="I46" s="4">
        <v>-16</v>
      </c>
      <c r="J46">
        <f t="shared" si="0"/>
        <v>0.57400000000000007</v>
      </c>
    </row>
    <row r="47" spans="1:10" x14ac:dyDescent="0.35">
      <c r="A47" s="4">
        <v>1970</v>
      </c>
      <c r="B47">
        <v>41</v>
      </c>
      <c r="C47" s="4">
        <f t="shared" si="2"/>
        <v>-41</v>
      </c>
      <c r="D47" s="4">
        <f t="shared" si="1"/>
        <v>0.19</v>
      </c>
      <c r="E47" s="4"/>
      <c r="F47" s="4"/>
      <c r="H47" s="4">
        <f t="shared" si="3"/>
        <v>1970</v>
      </c>
      <c r="I47" s="4">
        <v>-17</v>
      </c>
      <c r="J47">
        <f t="shared" si="0"/>
        <v>0.56400000000000006</v>
      </c>
    </row>
    <row r="48" spans="1:10" x14ac:dyDescent="0.35">
      <c r="A48" s="4">
        <v>1969</v>
      </c>
      <c r="B48">
        <v>42</v>
      </c>
      <c r="C48" s="4">
        <f t="shared" si="2"/>
        <v>-42</v>
      </c>
      <c r="D48" s="4">
        <f t="shared" si="1"/>
        <v>0.18</v>
      </c>
      <c r="E48" s="4"/>
      <c r="F48" s="4"/>
      <c r="H48" s="4">
        <f t="shared" si="3"/>
        <v>1969</v>
      </c>
      <c r="I48" s="4">
        <v>-17.5</v>
      </c>
      <c r="J48">
        <f t="shared" si="0"/>
        <v>0.55900000000000005</v>
      </c>
    </row>
    <row r="49" spans="1:10" x14ac:dyDescent="0.35">
      <c r="A49" s="4">
        <v>1968</v>
      </c>
      <c r="B49">
        <v>43</v>
      </c>
      <c r="C49" s="4">
        <f t="shared" si="2"/>
        <v>-43</v>
      </c>
      <c r="D49" s="4">
        <f t="shared" si="1"/>
        <v>0.17</v>
      </c>
      <c r="E49" s="4"/>
      <c r="F49" s="4"/>
      <c r="H49" s="4">
        <f t="shared" si="3"/>
        <v>1968</v>
      </c>
      <c r="I49" s="4">
        <v>-18</v>
      </c>
      <c r="J49">
        <f t="shared" si="0"/>
        <v>0.55400000000000005</v>
      </c>
    </row>
    <row r="50" spans="1:10" x14ac:dyDescent="0.35">
      <c r="A50" s="4">
        <v>1967</v>
      </c>
      <c r="B50">
        <v>45</v>
      </c>
      <c r="C50" s="4">
        <f t="shared" si="2"/>
        <v>-45</v>
      </c>
      <c r="D50" s="4">
        <f t="shared" si="1"/>
        <v>0.15</v>
      </c>
      <c r="E50" s="4"/>
      <c r="F50" s="4"/>
      <c r="H50" s="4">
        <f t="shared" si="3"/>
        <v>1967</v>
      </c>
      <c r="I50" s="4">
        <v>-19</v>
      </c>
      <c r="J50">
        <f t="shared" si="0"/>
        <v>0.54400000000000004</v>
      </c>
    </row>
    <row r="51" spans="1:10" x14ac:dyDescent="0.35">
      <c r="A51" s="4">
        <v>1966</v>
      </c>
      <c r="B51">
        <v>46</v>
      </c>
      <c r="C51" s="4">
        <f t="shared" si="2"/>
        <v>-46</v>
      </c>
      <c r="D51" s="4">
        <f t="shared" si="1"/>
        <v>0.14000000000000001</v>
      </c>
      <c r="E51" s="4"/>
      <c r="F51" s="4"/>
      <c r="H51" s="4">
        <f t="shared" si="3"/>
        <v>1966</v>
      </c>
      <c r="I51" s="4">
        <v>-20</v>
      </c>
      <c r="J51">
        <f t="shared" si="0"/>
        <v>0.53400000000000003</v>
      </c>
    </row>
    <row r="52" spans="1:10" x14ac:dyDescent="0.35">
      <c r="A52" s="4">
        <v>1965</v>
      </c>
      <c r="B52">
        <v>48</v>
      </c>
      <c r="C52" s="4">
        <f t="shared" si="2"/>
        <v>-48</v>
      </c>
      <c r="D52" s="4">
        <f t="shared" si="1"/>
        <v>0.12</v>
      </c>
      <c r="E52" s="4"/>
      <c r="F52" s="4"/>
      <c r="H52" s="4">
        <f t="shared" si="3"/>
        <v>1965</v>
      </c>
      <c r="I52" s="4">
        <v>-21</v>
      </c>
      <c r="J52">
        <f t="shared" si="0"/>
        <v>0.52400000000000002</v>
      </c>
    </row>
    <row r="53" spans="1:10" x14ac:dyDescent="0.35">
      <c r="A53" s="4">
        <v>1964</v>
      </c>
      <c r="B53">
        <v>49.5</v>
      </c>
      <c r="C53" s="4">
        <f t="shared" si="2"/>
        <v>-49.5</v>
      </c>
      <c r="D53" s="4">
        <f t="shared" si="1"/>
        <v>0.105</v>
      </c>
      <c r="E53" s="4"/>
      <c r="F53" s="4"/>
      <c r="H53" s="4">
        <f t="shared" si="3"/>
        <v>1964</v>
      </c>
      <c r="I53" s="4">
        <v>-22</v>
      </c>
      <c r="J53">
        <f t="shared" si="0"/>
        <v>0.51400000000000001</v>
      </c>
    </row>
    <row r="54" spans="1:10" x14ac:dyDescent="0.35">
      <c r="A54" s="4">
        <v>1963</v>
      </c>
      <c r="B54">
        <v>53</v>
      </c>
      <c r="C54" s="4">
        <f t="shared" si="2"/>
        <v>-53</v>
      </c>
      <c r="D54" s="4">
        <f t="shared" si="1"/>
        <v>7.0000000000000007E-2</v>
      </c>
      <c r="E54" s="4"/>
      <c r="F54" s="4"/>
      <c r="H54" s="4">
        <f t="shared" si="3"/>
        <v>1963</v>
      </c>
      <c r="I54" s="4">
        <v>-23</v>
      </c>
      <c r="J54">
        <f t="shared" si="0"/>
        <v>0.504</v>
      </c>
    </row>
    <row r="55" spans="1:10" x14ac:dyDescent="0.35">
      <c r="A55" s="4">
        <v>1962</v>
      </c>
      <c r="B55">
        <v>53.5</v>
      </c>
      <c r="C55" s="4">
        <f t="shared" si="2"/>
        <v>-53.5</v>
      </c>
      <c r="D55" s="4">
        <f t="shared" si="1"/>
        <v>6.5000000000000002E-2</v>
      </c>
      <c r="E55" s="4"/>
      <c r="F55" s="4"/>
      <c r="H55" s="4">
        <f t="shared" si="3"/>
        <v>1962</v>
      </c>
      <c r="I55" s="4">
        <v>-23.5</v>
      </c>
      <c r="J55">
        <f t="shared" si="0"/>
        <v>0.49900000000000005</v>
      </c>
    </row>
    <row r="56" spans="1:10" x14ac:dyDescent="0.35">
      <c r="A56" s="4">
        <v>1961</v>
      </c>
      <c r="B56">
        <v>54</v>
      </c>
      <c r="C56" s="4">
        <f t="shared" si="2"/>
        <v>-54</v>
      </c>
      <c r="D56" s="4">
        <f t="shared" si="1"/>
        <v>0.06</v>
      </c>
      <c r="E56" s="4"/>
      <c r="F56" s="4"/>
      <c r="H56" s="4">
        <f t="shared" si="3"/>
        <v>1961</v>
      </c>
      <c r="I56" s="4">
        <v>-21</v>
      </c>
      <c r="J56">
        <f t="shared" si="0"/>
        <v>0.52400000000000002</v>
      </c>
    </row>
    <row r="57" spans="1:10" x14ac:dyDescent="0.35">
      <c r="A57" s="4">
        <v>1960</v>
      </c>
      <c r="B57">
        <v>54.5</v>
      </c>
      <c r="C57" s="4">
        <f t="shared" si="2"/>
        <v>-54.5</v>
      </c>
      <c r="D57" s="4">
        <f t="shared" si="1"/>
        <v>5.5E-2</v>
      </c>
      <c r="E57" s="4"/>
      <c r="F57" s="4"/>
      <c r="H57" s="4">
        <f t="shared" si="3"/>
        <v>1960</v>
      </c>
      <c r="I57" s="4">
        <v>-20.5</v>
      </c>
      <c r="J57">
        <f t="shared" si="0"/>
        <v>0.52900000000000003</v>
      </c>
    </row>
    <row r="58" spans="1:10" x14ac:dyDescent="0.35">
      <c r="A58" s="4">
        <v>1959</v>
      </c>
      <c r="B58">
        <v>55</v>
      </c>
      <c r="C58" s="4">
        <f t="shared" si="2"/>
        <v>-55</v>
      </c>
      <c r="D58" s="4">
        <f t="shared" si="1"/>
        <v>0.05</v>
      </c>
      <c r="E58" s="4"/>
      <c r="F58" s="4"/>
      <c r="H58" s="4">
        <f t="shared" si="3"/>
        <v>1959</v>
      </c>
      <c r="I58" s="4">
        <v>-20</v>
      </c>
      <c r="J58">
        <f t="shared" si="0"/>
        <v>0.53400000000000003</v>
      </c>
    </row>
    <row r="59" spans="1:10" x14ac:dyDescent="0.35">
      <c r="A59" s="4">
        <v>1958</v>
      </c>
      <c r="B59">
        <v>56</v>
      </c>
      <c r="C59" s="4">
        <f t="shared" si="2"/>
        <v>-56</v>
      </c>
      <c r="D59" s="4">
        <f t="shared" si="1"/>
        <v>0.04</v>
      </c>
      <c r="E59" s="4"/>
      <c r="F59" s="4"/>
      <c r="H59" s="4">
        <f t="shared" si="3"/>
        <v>1958</v>
      </c>
      <c r="I59" s="4">
        <v>-19.5</v>
      </c>
      <c r="J59">
        <f t="shared" si="0"/>
        <v>0.53900000000000003</v>
      </c>
    </row>
    <row r="60" spans="1:10" x14ac:dyDescent="0.35">
      <c r="A60" s="4">
        <v>1957</v>
      </c>
      <c r="B60">
        <v>57</v>
      </c>
      <c r="C60" s="4">
        <f t="shared" si="2"/>
        <v>-57</v>
      </c>
      <c r="D60" s="4">
        <f t="shared" si="1"/>
        <v>0.03</v>
      </c>
      <c r="E60" s="4"/>
      <c r="F60" s="4"/>
      <c r="H60" s="4">
        <f t="shared" si="3"/>
        <v>1957</v>
      </c>
      <c r="I60" s="4">
        <v>-18.5</v>
      </c>
      <c r="J60">
        <f t="shared" si="0"/>
        <v>0.54900000000000004</v>
      </c>
    </row>
    <row r="61" spans="1:10" x14ac:dyDescent="0.35">
      <c r="A61" s="4">
        <v>1956</v>
      </c>
      <c r="B61">
        <v>47</v>
      </c>
      <c r="C61" s="4">
        <f t="shared" si="2"/>
        <v>-47</v>
      </c>
      <c r="D61" s="4">
        <f t="shared" si="1"/>
        <v>0.13</v>
      </c>
      <c r="E61" s="4"/>
      <c r="F61" s="4"/>
      <c r="H61" s="4">
        <f t="shared" si="3"/>
        <v>1956</v>
      </c>
      <c r="I61" s="4">
        <v>-17.5</v>
      </c>
      <c r="J61">
        <f t="shared" si="0"/>
        <v>0.55900000000000005</v>
      </c>
    </row>
    <row r="62" spans="1:10" x14ac:dyDescent="0.35">
      <c r="A62" s="4">
        <v>1955</v>
      </c>
      <c r="B62">
        <v>46</v>
      </c>
      <c r="C62" s="4">
        <f t="shared" si="2"/>
        <v>-46</v>
      </c>
      <c r="D62" s="4">
        <f t="shared" si="1"/>
        <v>0.14000000000000001</v>
      </c>
      <c r="E62" s="4"/>
      <c r="F62" s="4"/>
      <c r="H62" s="4">
        <f t="shared" si="3"/>
        <v>1955</v>
      </c>
      <c r="I62" s="4">
        <v>-9.5</v>
      </c>
      <c r="J62">
        <f t="shared" si="0"/>
        <v>0.63900000000000001</v>
      </c>
    </row>
    <row r="63" spans="1:10" x14ac:dyDescent="0.35">
      <c r="A63" s="4">
        <v>1954</v>
      </c>
      <c r="B63">
        <v>45.5</v>
      </c>
      <c r="C63" s="4">
        <f t="shared" si="2"/>
        <v>-45.5</v>
      </c>
      <c r="D63" s="4">
        <f t="shared" si="1"/>
        <v>0.14499999999999999</v>
      </c>
      <c r="E63" s="4"/>
      <c r="F63" s="4"/>
      <c r="H63" s="4">
        <f t="shared" si="3"/>
        <v>1954</v>
      </c>
      <c r="I63" s="4">
        <v>-10</v>
      </c>
      <c r="J63">
        <f t="shared" si="0"/>
        <v>0.63400000000000001</v>
      </c>
    </row>
    <row r="64" spans="1:10" x14ac:dyDescent="0.35">
      <c r="A64" s="4">
        <v>1953</v>
      </c>
      <c r="B64">
        <v>45</v>
      </c>
      <c r="C64" s="4">
        <f t="shared" si="2"/>
        <v>-45</v>
      </c>
      <c r="D64" s="4">
        <f t="shared" si="1"/>
        <v>0.15</v>
      </c>
      <c r="E64" s="4"/>
      <c r="F64" s="4"/>
      <c r="H64" s="4">
        <f t="shared" si="3"/>
        <v>1953</v>
      </c>
      <c r="I64" s="4">
        <v>-10</v>
      </c>
      <c r="J64">
        <f t="shared" si="0"/>
        <v>0.63400000000000001</v>
      </c>
    </row>
    <row r="65" spans="1:10" x14ac:dyDescent="0.35">
      <c r="A65" s="4">
        <v>1952</v>
      </c>
      <c r="B65">
        <v>44</v>
      </c>
      <c r="C65" s="4">
        <f t="shared" si="2"/>
        <v>-44</v>
      </c>
      <c r="D65" s="4">
        <f t="shared" si="1"/>
        <v>0.16</v>
      </c>
      <c r="E65" s="4"/>
      <c r="F65" s="4"/>
      <c r="H65" s="4">
        <f t="shared" si="3"/>
        <v>1952</v>
      </c>
      <c r="I65" s="4">
        <v>-10</v>
      </c>
      <c r="J65">
        <f t="shared" si="0"/>
        <v>0.63400000000000001</v>
      </c>
    </row>
    <row r="66" spans="1:10" x14ac:dyDescent="0.35">
      <c r="A66" s="4">
        <v>1951</v>
      </c>
      <c r="B66">
        <v>35.5</v>
      </c>
      <c r="C66" s="4">
        <f t="shared" si="2"/>
        <v>-35.5</v>
      </c>
      <c r="D66" s="4">
        <f t="shared" si="1"/>
        <v>0.245</v>
      </c>
      <c r="E66" s="4"/>
      <c r="F66" s="4"/>
      <c r="H66" s="4">
        <f t="shared" si="3"/>
        <v>1951</v>
      </c>
      <c r="I66" s="4">
        <v>-11.5</v>
      </c>
      <c r="J66">
        <f t="shared" si="0"/>
        <v>0.61900000000000011</v>
      </c>
    </row>
    <row r="67" spans="1:10" x14ac:dyDescent="0.35">
      <c r="A67" s="4">
        <v>1950</v>
      </c>
      <c r="B67">
        <v>36</v>
      </c>
      <c r="C67" s="4">
        <f t="shared" si="2"/>
        <v>-36</v>
      </c>
      <c r="D67" s="4">
        <f t="shared" si="1"/>
        <v>0.24</v>
      </c>
      <c r="E67" s="4"/>
      <c r="F67" s="4"/>
      <c r="H67" s="4">
        <f t="shared" si="3"/>
        <v>1950</v>
      </c>
      <c r="I67" s="4">
        <v>-12.5</v>
      </c>
      <c r="J67">
        <f t="shared" si="0"/>
        <v>0.6090000000000001</v>
      </c>
    </row>
    <row r="68" spans="1:10" x14ac:dyDescent="0.35">
      <c r="A68" s="4">
        <v>1949</v>
      </c>
      <c r="B68">
        <v>38</v>
      </c>
      <c r="C68" s="4">
        <f t="shared" si="2"/>
        <v>-38</v>
      </c>
      <c r="D68" s="4">
        <f t="shared" si="1"/>
        <v>0.22</v>
      </c>
      <c r="E68" s="4"/>
      <c r="F68" s="4"/>
      <c r="H68" s="4">
        <f t="shared" si="3"/>
        <v>1949</v>
      </c>
      <c r="I68" s="4">
        <v>-14</v>
      </c>
      <c r="J68">
        <f t="shared" ref="J68:J84" si="4">(I68+73.4)/100</f>
        <v>0.59400000000000008</v>
      </c>
    </row>
    <row r="69" spans="1:10" x14ac:dyDescent="0.35">
      <c r="A69" s="4">
        <v>1948</v>
      </c>
      <c r="B69">
        <v>39</v>
      </c>
      <c r="C69" s="4">
        <f t="shared" si="2"/>
        <v>-39</v>
      </c>
      <c r="D69" s="4">
        <f t="shared" si="1"/>
        <v>0.21</v>
      </c>
      <c r="E69" s="4"/>
      <c r="F69" s="4"/>
      <c r="H69" s="4">
        <f t="shared" si="3"/>
        <v>1948</v>
      </c>
      <c r="I69" s="4">
        <v>-15</v>
      </c>
      <c r="J69">
        <f t="shared" si="4"/>
        <v>0.58400000000000007</v>
      </c>
    </row>
    <row r="70" spans="1:10" x14ac:dyDescent="0.35">
      <c r="A70" s="4">
        <v>1947</v>
      </c>
      <c r="B70">
        <v>41</v>
      </c>
      <c r="C70" s="4">
        <f t="shared" si="2"/>
        <v>-41</v>
      </c>
      <c r="D70" s="4">
        <f t="shared" si="1"/>
        <v>0.19</v>
      </c>
      <c r="E70" s="4"/>
      <c r="F70" s="4"/>
      <c r="H70" s="4">
        <f t="shared" si="3"/>
        <v>1947</v>
      </c>
      <c r="I70" s="4">
        <v>-16.5</v>
      </c>
      <c r="J70">
        <f t="shared" si="4"/>
        <v>0.56900000000000006</v>
      </c>
    </row>
    <row r="71" spans="1:10" x14ac:dyDescent="0.35">
      <c r="A71" s="4">
        <v>1946</v>
      </c>
      <c r="B71">
        <v>43</v>
      </c>
      <c r="C71" s="4">
        <f t="shared" si="2"/>
        <v>-43</v>
      </c>
      <c r="D71" s="4">
        <f t="shared" ref="D71:D98" si="5">(C71+60)/100</f>
        <v>0.17</v>
      </c>
      <c r="E71" s="4"/>
      <c r="F71" s="4"/>
      <c r="H71" s="4">
        <f t="shared" si="3"/>
        <v>1946</v>
      </c>
      <c r="I71" s="4">
        <v>-17</v>
      </c>
      <c r="J71">
        <f t="shared" si="4"/>
        <v>0.56400000000000006</v>
      </c>
    </row>
    <row r="72" spans="1:10" x14ac:dyDescent="0.35">
      <c r="A72" s="4">
        <v>1945</v>
      </c>
      <c r="B72">
        <v>44</v>
      </c>
      <c r="C72" s="4">
        <f t="shared" si="2"/>
        <v>-44</v>
      </c>
      <c r="D72" s="4">
        <f t="shared" si="5"/>
        <v>0.16</v>
      </c>
      <c r="E72" s="4"/>
      <c r="F72" s="4"/>
      <c r="H72" s="4">
        <f t="shared" si="3"/>
        <v>1945</v>
      </c>
      <c r="I72" s="4">
        <v>-18.5</v>
      </c>
      <c r="J72">
        <f t="shared" si="4"/>
        <v>0.54900000000000004</v>
      </c>
    </row>
    <row r="73" spans="1:10" x14ac:dyDescent="0.35">
      <c r="A73" s="4">
        <v>1944</v>
      </c>
      <c r="B73">
        <v>44</v>
      </c>
      <c r="C73" s="4">
        <f t="shared" si="2"/>
        <v>-44</v>
      </c>
      <c r="D73" s="4">
        <f t="shared" si="5"/>
        <v>0.16</v>
      </c>
      <c r="E73" s="4"/>
      <c r="F73" s="4"/>
      <c r="H73" s="4">
        <f t="shared" si="3"/>
        <v>1944</v>
      </c>
      <c r="I73" s="4">
        <v>-21</v>
      </c>
      <c r="J73">
        <f t="shared" si="4"/>
        <v>0.52400000000000002</v>
      </c>
    </row>
    <row r="74" spans="1:10" x14ac:dyDescent="0.35">
      <c r="A74" s="4">
        <v>1943</v>
      </c>
      <c r="B74">
        <v>45.5</v>
      </c>
      <c r="C74" s="4">
        <f t="shared" ref="C74:C98" si="6">B74*(-1)</f>
        <v>-45.5</v>
      </c>
      <c r="D74" s="4">
        <f t="shared" si="5"/>
        <v>0.14499999999999999</v>
      </c>
      <c r="E74" s="4"/>
      <c r="F74" s="4"/>
      <c r="H74" s="4">
        <f t="shared" si="3"/>
        <v>1943</v>
      </c>
      <c r="I74" s="4">
        <v>-22</v>
      </c>
      <c r="J74">
        <f t="shared" si="4"/>
        <v>0.51400000000000001</v>
      </c>
    </row>
    <row r="75" spans="1:10" x14ac:dyDescent="0.35">
      <c r="A75" s="4">
        <v>1942</v>
      </c>
      <c r="B75">
        <v>48</v>
      </c>
      <c r="C75" s="4">
        <f t="shared" si="6"/>
        <v>-48</v>
      </c>
      <c r="D75" s="4">
        <f t="shared" si="5"/>
        <v>0.12</v>
      </c>
      <c r="E75" s="4"/>
      <c r="F75" s="4"/>
      <c r="H75" s="4">
        <f t="shared" si="3"/>
        <v>1942</v>
      </c>
      <c r="I75" s="4">
        <v>-19</v>
      </c>
      <c r="J75">
        <f t="shared" si="4"/>
        <v>0.54400000000000004</v>
      </c>
    </row>
    <row r="76" spans="1:10" x14ac:dyDescent="0.35">
      <c r="A76" s="4">
        <v>1941</v>
      </c>
      <c r="B76">
        <v>49</v>
      </c>
      <c r="C76" s="4">
        <f t="shared" si="6"/>
        <v>-49</v>
      </c>
      <c r="D76" s="4">
        <f t="shared" si="5"/>
        <v>0.11</v>
      </c>
      <c r="E76" s="4"/>
      <c r="F76" s="4"/>
      <c r="H76" s="4">
        <f t="shared" ref="H76:H84" si="7">H75-1</f>
        <v>1941</v>
      </c>
      <c r="I76" s="4">
        <v>-20</v>
      </c>
      <c r="J76">
        <f t="shared" si="4"/>
        <v>0.53400000000000003</v>
      </c>
    </row>
    <row r="77" spans="1:10" x14ac:dyDescent="0.35">
      <c r="A77" s="4">
        <v>1940</v>
      </c>
      <c r="B77">
        <v>51</v>
      </c>
      <c r="C77" s="4">
        <f t="shared" si="6"/>
        <v>-51</v>
      </c>
      <c r="D77" s="4">
        <f t="shared" si="5"/>
        <v>0.09</v>
      </c>
      <c r="E77" s="4"/>
      <c r="F77" s="4"/>
      <c r="H77" s="4">
        <f t="shared" si="7"/>
        <v>1940</v>
      </c>
      <c r="I77" s="4">
        <v>-21</v>
      </c>
      <c r="J77">
        <f t="shared" si="4"/>
        <v>0.52400000000000002</v>
      </c>
    </row>
    <row r="78" spans="1:10" x14ac:dyDescent="0.35">
      <c r="A78" s="4">
        <v>1939</v>
      </c>
      <c r="B78">
        <v>52</v>
      </c>
      <c r="C78" s="4">
        <f t="shared" si="6"/>
        <v>-52</v>
      </c>
      <c r="D78" s="4">
        <f t="shared" si="5"/>
        <v>0.08</v>
      </c>
      <c r="E78" s="4"/>
      <c r="F78" s="4"/>
      <c r="H78" s="4">
        <f t="shared" si="7"/>
        <v>1939</v>
      </c>
      <c r="I78" s="4">
        <v>-22</v>
      </c>
      <c r="J78">
        <f t="shared" si="4"/>
        <v>0.51400000000000001</v>
      </c>
    </row>
    <row r="79" spans="1:10" x14ac:dyDescent="0.35">
      <c r="A79" s="4">
        <v>1938</v>
      </c>
      <c r="B79">
        <v>53</v>
      </c>
      <c r="C79" s="4">
        <f t="shared" si="6"/>
        <v>-53</v>
      </c>
      <c r="D79" s="4">
        <f t="shared" si="5"/>
        <v>7.0000000000000007E-2</v>
      </c>
      <c r="E79" s="4"/>
      <c r="F79" s="4"/>
      <c r="H79" s="4">
        <f t="shared" si="7"/>
        <v>1938</v>
      </c>
      <c r="I79" s="4">
        <v>-22.2</v>
      </c>
      <c r="J79">
        <f t="shared" si="4"/>
        <v>0.51200000000000001</v>
      </c>
    </row>
    <row r="80" spans="1:10" x14ac:dyDescent="0.35">
      <c r="A80" s="4">
        <v>1937</v>
      </c>
      <c r="B80">
        <v>54</v>
      </c>
      <c r="C80" s="4">
        <f t="shared" si="6"/>
        <v>-54</v>
      </c>
      <c r="D80" s="4">
        <f t="shared" si="5"/>
        <v>0.06</v>
      </c>
      <c r="E80" s="4"/>
      <c r="F80" s="4"/>
      <c r="H80" s="4">
        <f t="shared" si="7"/>
        <v>1937</v>
      </c>
      <c r="I80" s="4">
        <v>-22.4</v>
      </c>
      <c r="J80">
        <f t="shared" si="4"/>
        <v>0.51000000000000012</v>
      </c>
    </row>
    <row r="81" spans="1:10" x14ac:dyDescent="0.35">
      <c r="A81" s="4">
        <v>1936</v>
      </c>
      <c r="B81">
        <v>55</v>
      </c>
      <c r="C81" s="4">
        <f t="shared" si="6"/>
        <v>-55</v>
      </c>
      <c r="D81" s="4">
        <f t="shared" si="5"/>
        <v>0.05</v>
      </c>
      <c r="E81" s="4"/>
      <c r="F81" s="4"/>
      <c r="H81" s="4">
        <f t="shared" si="7"/>
        <v>1936</v>
      </c>
      <c r="I81" s="4">
        <v>-22.6</v>
      </c>
      <c r="J81">
        <f t="shared" si="4"/>
        <v>0.50800000000000001</v>
      </c>
    </row>
    <row r="82" spans="1:10" x14ac:dyDescent="0.35">
      <c r="A82" s="4">
        <v>1935</v>
      </c>
      <c r="B82">
        <v>58</v>
      </c>
      <c r="C82" s="4">
        <f t="shared" si="6"/>
        <v>-58</v>
      </c>
      <c r="D82" s="4">
        <f t="shared" si="5"/>
        <v>0.02</v>
      </c>
      <c r="E82" s="4"/>
      <c r="F82" s="4"/>
      <c r="H82" s="4">
        <f t="shared" si="7"/>
        <v>1935</v>
      </c>
      <c r="I82" s="4">
        <v>-22.8</v>
      </c>
      <c r="J82">
        <f t="shared" si="4"/>
        <v>0.50600000000000012</v>
      </c>
    </row>
    <row r="83" spans="1:10" x14ac:dyDescent="0.35">
      <c r="A83" s="4">
        <v>1934</v>
      </c>
      <c r="B83">
        <v>60</v>
      </c>
      <c r="C83" s="4">
        <f t="shared" si="6"/>
        <v>-60</v>
      </c>
      <c r="D83" s="4">
        <f t="shared" si="5"/>
        <v>0</v>
      </c>
      <c r="E83" s="4"/>
      <c r="F83" s="4"/>
      <c r="H83" s="4">
        <f t="shared" si="7"/>
        <v>1934</v>
      </c>
      <c r="I83" s="4">
        <v>-23</v>
      </c>
      <c r="J83">
        <f t="shared" si="4"/>
        <v>0.504</v>
      </c>
    </row>
    <row r="84" spans="1:10" x14ac:dyDescent="0.35">
      <c r="A84" s="4">
        <v>1933</v>
      </c>
      <c r="B84">
        <v>50</v>
      </c>
      <c r="C84" s="4">
        <f t="shared" si="6"/>
        <v>-50</v>
      </c>
      <c r="D84" s="4">
        <f t="shared" si="5"/>
        <v>0.1</v>
      </c>
      <c r="E84" s="4"/>
      <c r="F84" s="4"/>
      <c r="H84" s="4">
        <f t="shared" si="7"/>
        <v>1933</v>
      </c>
      <c r="I84" s="4">
        <v>-23.5</v>
      </c>
      <c r="J84">
        <f t="shared" si="4"/>
        <v>0.49900000000000005</v>
      </c>
    </row>
    <row r="85" spans="1:10" x14ac:dyDescent="0.35">
      <c r="A85" s="4">
        <v>1932</v>
      </c>
      <c r="B85">
        <v>44</v>
      </c>
      <c r="C85" s="4">
        <f t="shared" si="6"/>
        <v>-44</v>
      </c>
      <c r="D85" s="4">
        <f t="shared" si="5"/>
        <v>0.16</v>
      </c>
      <c r="E85" s="4"/>
      <c r="F85" s="4"/>
      <c r="H85" s="4"/>
      <c r="I85" s="4"/>
    </row>
    <row r="86" spans="1:10" x14ac:dyDescent="0.35">
      <c r="A86" s="4">
        <v>1931</v>
      </c>
      <c r="B86">
        <v>45.5</v>
      </c>
      <c r="C86" s="4">
        <f t="shared" si="6"/>
        <v>-45.5</v>
      </c>
      <c r="D86" s="4">
        <f t="shared" si="5"/>
        <v>0.14499999999999999</v>
      </c>
      <c r="E86" s="4"/>
      <c r="F86" s="4"/>
      <c r="H86" s="4"/>
      <c r="I86" s="4"/>
    </row>
    <row r="87" spans="1:10" x14ac:dyDescent="0.35">
      <c r="A87" s="4">
        <v>1930</v>
      </c>
      <c r="B87">
        <v>47</v>
      </c>
      <c r="C87" s="4">
        <f t="shared" si="6"/>
        <v>-47</v>
      </c>
      <c r="D87" s="4">
        <f t="shared" si="5"/>
        <v>0.13</v>
      </c>
      <c r="E87" s="4"/>
      <c r="F87" s="4"/>
      <c r="H87" s="4"/>
      <c r="I87" s="4"/>
    </row>
    <row r="88" spans="1:10" x14ac:dyDescent="0.35">
      <c r="A88" s="4">
        <v>1929</v>
      </c>
      <c r="B88">
        <v>48</v>
      </c>
      <c r="C88" s="4">
        <f t="shared" si="6"/>
        <v>-48</v>
      </c>
      <c r="D88" s="4">
        <f t="shared" si="5"/>
        <v>0.12</v>
      </c>
      <c r="E88" s="4"/>
      <c r="F88" s="4"/>
      <c r="H88" s="4"/>
      <c r="I88" s="4"/>
    </row>
    <row r="89" spans="1:10" x14ac:dyDescent="0.35">
      <c r="A89" s="4">
        <v>1928</v>
      </c>
      <c r="B89">
        <v>49</v>
      </c>
      <c r="C89" s="4">
        <f t="shared" si="6"/>
        <v>-49</v>
      </c>
      <c r="D89" s="4">
        <f t="shared" si="5"/>
        <v>0.11</v>
      </c>
      <c r="E89" s="4"/>
      <c r="F89" s="4"/>
      <c r="H89" s="4"/>
      <c r="I89" s="4"/>
    </row>
    <row r="90" spans="1:10" x14ac:dyDescent="0.35">
      <c r="A90" s="4">
        <v>1927</v>
      </c>
      <c r="B90">
        <v>51</v>
      </c>
      <c r="C90" s="4">
        <f t="shared" si="6"/>
        <v>-51</v>
      </c>
      <c r="D90" s="4">
        <f t="shared" si="5"/>
        <v>0.09</v>
      </c>
      <c r="E90" s="4"/>
      <c r="F90" s="4"/>
      <c r="H90" s="4"/>
      <c r="I90" s="4"/>
    </row>
    <row r="91" spans="1:10" x14ac:dyDescent="0.35">
      <c r="A91" s="4">
        <v>1926</v>
      </c>
      <c r="B91">
        <v>52</v>
      </c>
      <c r="C91" s="4">
        <f t="shared" si="6"/>
        <v>-52</v>
      </c>
      <c r="D91" s="4">
        <f t="shared" si="5"/>
        <v>0.08</v>
      </c>
      <c r="E91" s="4"/>
      <c r="F91" s="4"/>
      <c r="H91" s="4"/>
      <c r="I91" s="4"/>
    </row>
    <row r="92" spans="1:10" x14ac:dyDescent="0.35">
      <c r="A92" s="4">
        <v>1925</v>
      </c>
      <c r="B92">
        <v>53</v>
      </c>
      <c r="C92" s="4">
        <f t="shared" si="6"/>
        <v>-53</v>
      </c>
      <c r="D92" s="4">
        <f t="shared" si="5"/>
        <v>7.0000000000000007E-2</v>
      </c>
      <c r="E92" s="4"/>
      <c r="F92" s="4"/>
      <c r="H92" s="4"/>
      <c r="I92" s="4"/>
    </row>
    <row r="93" spans="1:10" x14ac:dyDescent="0.35">
      <c r="A93" s="4">
        <v>1924</v>
      </c>
      <c r="B93">
        <v>54</v>
      </c>
      <c r="C93" s="4">
        <f t="shared" si="6"/>
        <v>-54</v>
      </c>
      <c r="D93" s="4">
        <f t="shared" si="5"/>
        <v>0.06</v>
      </c>
      <c r="E93" s="4"/>
      <c r="F93" s="4"/>
      <c r="H93" s="4"/>
      <c r="I93" s="4"/>
    </row>
    <row r="94" spans="1:10" x14ac:dyDescent="0.35">
      <c r="A94" s="4">
        <v>1923</v>
      </c>
      <c r="B94">
        <v>55</v>
      </c>
      <c r="C94" s="4">
        <f t="shared" si="6"/>
        <v>-55</v>
      </c>
      <c r="D94" s="4">
        <f t="shared" si="5"/>
        <v>0.05</v>
      </c>
      <c r="E94" s="4"/>
      <c r="F94" s="4"/>
      <c r="H94" s="4"/>
      <c r="I94" s="4"/>
    </row>
    <row r="95" spans="1:10" x14ac:dyDescent="0.35">
      <c r="A95" s="4">
        <v>1922</v>
      </c>
      <c r="B95">
        <v>56</v>
      </c>
      <c r="C95" s="4">
        <f t="shared" si="6"/>
        <v>-56</v>
      </c>
      <c r="D95" s="4">
        <f t="shared" si="5"/>
        <v>0.04</v>
      </c>
      <c r="E95" s="4"/>
      <c r="F95" s="4"/>
      <c r="H95" s="4"/>
      <c r="I95" s="4"/>
    </row>
    <row r="96" spans="1:10" x14ac:dyDescent="0.35">
      <c r="A96" s="4">
        <v>1921</v>
      </c>
      <c r="B96">
        <v>58</v>
      </c>
      <c r="C96" s="4">
        <f t="shared" si="6"/>
        <v>-58</v>
      </c>
      <c r="D96" s="4">
        <f t="shared" si="5"/>
        <v>0.02</v>
      </c>
      <c r="E96" s="4"/>
      <c r="F96" s="4"/>
      <c r="H96" s="4"/>
      <c r="I96" s="4"/>
    </row>
    <row r="97" spans="1:9" x14ac:dyDescent="0.35">
      <c r="A97" s="4">
        <v>1920</v>
      </c>
      <c r="B97">
        <v>60</v>
      </c>
      <c r="C97" s="4">
        <f t="shared" si="6"/>
        <v>-60</v>
      </c>
      <c r="D97" s="4">
        <f t="shared" si="5"/>
        <v>0</v>
      </c>
      <c r="E97" s="4"/>
      <c r="F97" s="4"/>
      <c r="H97" s="4"/>
      <c r="I97" s="4"/>
    </row>
    <row r="98" spans="1:9" x14ac:dyDescent="0.35">
      <c r="A98" s="4">
        <v>1919</v>
      </c>
      <c r="B98">
        <v>62</v>
      </c>
      <c r="C98" s="4">
        <f t="shared" si="6"/>
        <v>-62</v>
      </c>
      <c r="D98" s="4">
        <f t="shared" si="5"/>
        <v>-0.02</v>
      </c>
      <c r="E98" s="4"/>
      <c r="F98" s="4"/>
      <c r="H98" s="4"/>
      <c r="I98" s="4"/>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C132"/>
  <sheetViews>
    <sheetView topLeftCell="A2" workbookViewId="0">
      <selection activeCell="L27" sqref="L27"/>
    </sheetView>
  </sheetViews>
  <sheetFormatPr defaultRowHeight="14.5" x14ac:dyDescent="0.35"/>
  <sheetData>
    <row r="3" spans="1:3" x14ac:dyDescent="0.35">
      <c r="A3" t="s">
        <v>135</v>
      </c>
    </row>
    <row r="4" spans="1:3" x14ac:dyDescent="0.35">
      <c r="A4" t="s">
        <v>0</v>
      </c>
      <c r="B4" t="s">
        <v>136</v>
      </c>
      <c r="C4" t="s">
        <v>28</v>
      </c>
    </row>
    <row r="5" spans="1:3" x14ac:dyDescent="0.35">
      <c r="A5">
        <v>1915</v>
      </c>
    </row>
    <row r="6" spans="1:3" x14ac:dyDescent="0.35">
      <c r="A6">
        <f>A5-1</f>
        <v>1914</v>
      </c>
    </row>
    <row r="7" spans="1:3" x14ac:dyDescent="0.35">
      <c r="A7">
        <f t="shared" ref="A7:A70" si="0">A6-1</f>
        <v>1913</v>
      </c>
    </row>
    <row r="8" spans="1:3" x14ac:dyDescent="0.35">
      <c r="A8">
        <f t="shared" si="0"/>
        <v>1912</v>
      </c>
    </row>
    <row r="9" spans="1:3" x14ac:dyDescent="0.35">
      <c r="A9">
        <f t="shared" si="0"/>
        <v>1911</v>
      </c>
      <c r="C9">
        <v>0.3</v>
      </c>
    </row>
    <row r="10" spans="1:3" x14ac:dyDescent="0.35">
      <c r="A10">
        <f t="shared" si="0"/>
        <v>1910</v>
      </c>
      <c r="B10">
        <v>78</v>
      </c>
      <c r="C10">
        <f>B10/100</f>
        <v>0.78</v>
      </c>
    </row>
    <row r="11" spans="1:3" x14ac:dyDescent="0.35">
      <c r="A11">
        <f t="shared" si="0"/>
        <v>1909</v>
      </c>
      <c r="B11">
        <v>77.5</v>
      </c>
      <c r="C11">
        <f t="shared" ref="C11:C74" si="1">B11/100</f>
        <v>0.77500000000000002</v>
      </c>
    </row>
    <row r="12" spans="1:3" x14ac:dyDescent="0.35">
      <c r="A12">
        <f t="shared" si="0"/>
        <v>1908</v>
      </c>
      <c r="B12">
        <v>77.5</v>
      </c>
      <c r="C12">
        <f t="shared" si="1"/>
        <v>0.77500000000000002</v>
      </c>
    </row>
    <row r="13" spans="1:3" x14ac:dyDescent="0.35">
      <c r="A13">
        <f t="shared" si="0"/>
        <v>1907</v>
      </c>
      <c r="B13">
        <v>76</v>
      </c>
      <c r="C13">
        <f t="shared" si="1"/>
        <v>0.76</v>
      </c>
    </row>
    <row r="14" spans="1:3" x14ac:dyDescent="0.35">
      <c r="A14">
        <f t="shared" si="0"/>
        <v>1906</v>
      </c>
      <c r="B14">
        <v>68</v>
      </c>
      <c r="C14">
        <f t="shared" si="1"/>
        <v>0.68</v>
      </c>
    </row>
    <row r="15" spans="1:3" x14ac:dyDescent="0.35">
      <c r="A15">
        <f t="shared" si="0"/>
        <v>1905</v>
      </c>
      <c r="B15">
        <v>67</v>
      </c>
      <c r="C15">
        <f t="shared" si="1"/>
        <v>0.67</v>
      </c>
    </row>
    <row r="16" spans="1:3" x14ac:dyDescent="0.35">
      <c r="A16">
        <f t="shared" si="0"/>
        <v>1904</v>
      </c>
      <c r="B16">
        <v>66</v>
      </c>
      <c r="C16">
        <f t="shared" si="1"/>
        <v>0.66</v>
      </c>
    </row>
    <row r="17" spans="1:3" x14ac:dyDescent="0.35">
      <c r="A17">
        <f t="shared" si="0"/>
        <v>1903</v>
      </c>
      <c r="B17">
        <v>65.5</v>
      </c>
      <c r="C17">
        <f t="shared" si="1"/>
        <v>0.65500000000000003</v>
      </c>
    </row>
    <row r="18" spans="1:3" x14ac:dyDescent="0.35">
      <c r="A18">
        <f t="shared" si="0"/>
        <v>1902</v>
      </c>
      <c r="B18">
        <v>65.3</v>
      </c>
      <c r="C18">
        <f t="shared" si="1"/>
        <v>0.65300000000000002</v>
      </c>
    </row>
    <row r="19" spans="1:3" x14ac:dyDescent="0.35">
      <c r="A19">
        <f t="shared" si="0"/>
        <v>1901</v>
      </c>
      <c r="B19">
        <v>65</v>
      </c>
      <c r="C19">
        <f t="shared" si="1"/>
        <v>0.65</v>
      </c>
    </row>
    <row r="20" spans="1:3" x14ac:dyDescent="0.35">
      <c r="A20">
        <f t="shared" si="0"/>
        <v>1900</v>
      </c>
      <c r="B20">
        <v>64</v>
      </c>
      <c r="C20">
        <f t="shared" si="1"/>
        <v>0.64</v>
      </c>
    </row>
    <row r="21" spans="1:3" x14ac:dyDescent="0.35">
      <c r="A21">
        <f t="shared" si="0"/>
        <v>1899</v>
      </c>
      <c r="B21">
        <v>64</v>
      </c>
      <c r="C21">
        <f t="shared" si="1"/>
        <v>0.64</v>
      </c>
    </row>
    <row r="22" spans="1:3" x14ac:dyDescent="0.35">
      <c r="A22">
        <f t="shared" si="0"/>
        <v>1898</v>
      </c>
      <c r="B22">
        <v>64</v>
      </c>
      <c r="C22">
        <f t="shared" si="1"/>
        <v>0.64</v>
      </c>
    </row>
    <row r="23" spans="1:3" x14ac:dyDescent="0.35">
      <c r="A23">
        <f t="shared" si="0"/>
        <v>1897</v>
      </c>
      <c r="B23">
        <v>64</v>
      </c>
      <c r="C23">
        <f t="shared" si="1"/>
        <v>0.64</v>
      </c>
    </row>
    <row r="24" spans="1:3" x14ac:dyDescent="0.35">
      <c r="A24">
        <f t="shared" si="0"/>
        <v>1896</v>
      </c>
      <c r="B24">
        <v>63.6</v>
      </c>
      <c r="C24">
        <f t="shared" si="1"/>
        <v>0.63600000000000001</v>
      </c>
    </row>
    <row r="25" spans="1:3" x14ac:dyDescent="0.35">
      <c r="A25">
        <f t="shared" si="0"/>
        <v>1895</v>
      </c>
      <c r="B25">
        <v>63.5</v>
      </c>
      <c r="C25">
        <f t="shared" si="1"/>
        <v>0.63500000000000001</v>
      </c>
    </row>
    <row r="26" spans="1:3" x14ac:dyDescent="0.35">
      <c r="A26">
        <f t="shared" si="0"/>
        <v>1894</v>
      </c>
      <c r="B26">
        <v>63</v>
      </c>
      <c r="C26">
        <f t="shared" si="1"/>
        <v>0.63</v>
      </c>
    </row>
    <row r="27" spans="1:3" x14ac:dyDescent="0.35">
      <c r="A27">
        <f t="shared" si="0"/>
        <v>1893</v>
      </c>
      <c r="B27">
        <v>63</v>
      </c>
      <c r="C27">
        <f t="shared" si="1"/>
        <v>0.63</v>
      </c>
    </row>
    <row r="28" spans="1:3" x14ac:dyDescent="0.35">
      <c r="A28">
        <f t="shared" si="0"/>
        <v>1892</v>
      </c>
      <c r="B28">
        <v>63</v>
      </c>
      <c r="C28">
        <f t="shared" si="1"/>
        <v>0.63</v>
      </c>
    </row>
    <row r="29" spans="1:3" x14ac:dyDescent="0.35">
      <c r="A29">
        <f t="shared" si="0"/>
        <v>1891</v>
      </c>
      <c r="B29">
        <v>51</v>
      </c>
      <c r="C29">
        <f t="shared" si="1"/>
        <v>0.51</v>
      </c>
    </row>
    <row r="30" spans="1:3" x14ac:dyDescent="0.35">
      <c r="A30">
        <f t="shared" si="0"/>
        <v>1890</v>
      </c>
      <c r="B30">
        <v>50.5</v>
      </c>
      <c r="C30">
        <f t="shared" si="1"/>
        <v>0.505</v>
      </c>
    </row>
    <row r="31" spans="1:3" x14ac:dyDescent="0.35">
      <c r="A31">
        <f t="shared" si="0"/>
        <v>1889</v>
      </c>
      <c r="B31">
        <v>49</v>
      </c>
      <c r="C31">
        <f t="shared" si="1"/>
        <v>0.49</v>
      </c>
    </row>
    <row r="32" spans="1:3" x14ac:dyDescent="0.35">
      <c r="A32">
        <f t="shared" si="0"/>
        <v>1888</v>
      </c>
      <c r="B32">
        <v>34.5</v>
      </c>
      <c r="C32">
        <f t="shared" si="1"/>
        <v>0.34499999999999997</v>
      </c>
    </row>
    <row r="33" spans="1:3" x14ac:dyDescent="0.35">
      <c r="A33">
        <f t="shared" si="0"/>
        <v>1887</v>
      </c>
      <c r="B33">
        <v>35.5</v>
      </c>
      <c r="C33">
        <f t="shared" si="1"/>
        <v>0.35499999999999998</v>
      </c>
    </row>
    <row r="34" spans="1:3" x14ac:dyDescent="0.35">
      <c r="A34">
        <f t="shared" si="0"/>
        <v>1886</v>
      </c>
      <c r="B34">
        <v>37</v>
      </c>
      <c r="C34">
        <f t="shared" si="1"/>
        <v>0.37</v>
      </c>
    </row>
    <row r="35" spans="1:3" x14ac:dyDescent="0.35">
      <c r="A35">
        <f t="shared" si="0"/>
        <v>1885</v>
      </c>
      <c r="B35">
        <v>38</v>
      </c>
      <c r="C35">
        <f t="shared" si="1"/>
        <v>0.38</v>
      </c>
    </row>
    <row r="36" spans="1:3" x14ac:dyDescent="0.35">
      <c r="A36">
        <f t="shared" si="0"/>
        <v>1884</v>
      </c>
      <c r="B36">
        <v>39</v>
      </c>
      <c r="C36">
        <f t="shared" si="1"/>
        <v>0.39</v>
      </c>
    </row>
    <row r="37" spans="1:3" x14ac:dyDescent="0.35">
      <c r="A37">
        <f t="shared" si="0"/>
        <v>1883</v>
      </c>
      <c r="B37">
        <v>40</v>
      </c>
      <c r="C37">
        <f t="shared" si="1"/>
        <v>0.4</v>
      </c>
    </row>
    <row r="38" spans="1:3" x14ac:dyDescent="0.35">
      <c r="A38">
        <f t="shared" si="0"/>
        <v>1882</v>
      </c>
      <c r="B38">
        <v>44</v>
      </c>
      <c r="C38">
        <f t="shared" si="1"/>
        <v>0.44</v>
      </c>
    </row>
    <row r="39" spans="1:3" x14ac:dyDescent="0.35">
      <c r="A39">
        <f t="shared" si="0"/>
        <v>1881</v>
      </c>
      <c r="B39">
        <v>45</v>
      </c>
      <c r="C39">
        <f t="shared" si="1"/>
        <v>0.45</v>
      </c>
    </row>
    <row r="40" spans="1:3" x14ac:dyDescent="0.35">
      <c r="A40">
        <f t="shared" si="0"/>
        <v>1880</v>
      </c>
      <c r="B40">
        <v>45</v>
      </c>
      <c r="C40">
        <f t="shared" si="1"/>
        <v>0.45</v>
      </c>
    </row>
    <row r="41" spans="1:3" x14ac:dyDescent="0.35">
      <c r="A41">
        <f t="shared" si="0"/>
        <v>1879</v>
      </c>
      <c r="B41">
        <v>45</v>
      </c>
      <c r="C41">
        <f t="shared" si="1"/>
        <v>0.45</v>
      </c>
    </row>
    <row r="42" spans="1:3" x14ac:dyDescent="0.35">
      <c r="A42">
        <f t="shared" si="0"/>
        <v>1878</v>
      </c>
      <c r="B42">
        <v>45</v>
      </c>
      <c r="C42">
        <f t="shared" si="1"/>
        <v>0.45</v>
      </c>
    </row>
    <row r="43" spans="1:3" x14ac:dyDescent="0.35">
      <c r="A43">
        <f t="shared" si="0"/>
        <v>1877</v>
      </c>
      <c r="B43">
        <v>45.5</v>
      </c>
      <c r="C43">
        <f t="shared" si="1"/>
        <v>0.45500000000000002</v>
      </c>
    </row>
    <row r="44" spans="1:3" x14ac:dyDescent="0.35">
      <c r="A44">
        <f t="shared" si="0"/>
        <v>1876</v>
      </c>
      <c r="B44">
        <v>41</v>
      </c>
      <c r="C44">
        <f t="shared" si="1"/>
        <v>0.41</v>
      </c>
    </row>
    <row r="45" spans="1:3" x14ac:dyDescent="0.35">
      <c r="A45">
        <f t="shared" si="0"/>
        <v>1875</v>
      </c>
      <c r="B45">
        <v>42</v>
      </c>
      <c r="C45">
        <f t="shared" si="1"/>
        <v>0.42</v>
      </c>
    </row>
    <row r="46" spans="1:3" x14ac:dyDescent="0.35">
      <c r="A46">
        <f t="shared" si="0"/>
        <v>1874</v>
      </c>
      <c r="B46">
        <v>43</v>
      </c>
      <c r="C46">
        <f t="shared" si="1"/>
        <v>0.43</v>
      </c>
    </row>
    <row r="47" spans="1:3" x14ac:dyDescent="0.35">
      <c r="A47">
        <f t="shared" si="0"/>
        <v>1873</v>
      </c>
      <c r="B47">
        <v>42</v>
      </c>
      <c r="C47">
        <f t="shared" si="1"/>
        <v>0.42</v>
      </c>
    </row>
    <row r="48" spans="1:3" x14ac:dyDescent="0.35">
      <c r="A48">
        <f t="shared" si="0"/>
        <v>1872</v>
      </c>
      <c r="B48">
        <v>42</v>
      </c>
      <c r="C48">
        <f t="shared" si="1"/>
        <v>0.42</v>
      </c>
    </row>
    <row r="49" spans="1:3" x14ac:dyDescent="0.35">
      <c r="A49">
        <f t="shared" si="0"/>
        <v>1871</v>
      </c>
      <c r="B49">
        <v>42.5</v>
      </c>
      <c r="C49">
        <f t="shared" si="1"/>
        <v>0.42499999999999999</v>
      </c>
    </row>
    <row r="50" spans="1:3" x14ac:dyDescent="0.35">
      <c r="A50">
        <f t="shared" si="0"/>
        <v>1870</v>
      </c>
      <c r="B50">
        <v>42.5</v>
      </c>
      <c r="C50">
        <f t="shared" si="1"/>
        <v>0.42499999999999999</v>
      </c>
    </row>
    <row r="51" spans="1:3" x14ac:dyDescent="0.35">
      <c r="A51">
        <f t="shared" si="0"/>
        <v>1869</v>
      </c>
      <c r="B51">
        <v>42.5</v>
      </c>
      <c r="C51">
        <f t="shared" si="1"/>
        <v>0.42499999999999999</v>
      </c>
    </row>
    <row r="52" spans="1:3" x14ac:dyDescent="0.35">
      <c r="A52">
        <f t="shared" si="0"/>
        <v>1868</v>
      </c>
      <c r="B52">
        <v>42.5</v>
      </c>
      <c r="C52">
        <f t="shared" si="1"/>
        <v>0.42499999999999999</v>
      </c>
    </row>
    <row r="53" spans="1:3" x14ac:dyDescent="0.35">
      <c r="A53">
        <f t="shared" si="0"/>
        <v>1867</v>
      </c>
      <c r="B53">
        <v>43</v>
      </c>
      <c r="C53">
        <f t="shared" si="1"/>
        <v>0.43</v>
      </c>
    </row>
    <row r="54" spans="1:3" x14ac:dyDescent="0.35">
      <c r="A54">
        <f t="shared" si="0"/>
        <v>1866</v>
      </c>
      <c r="B54">
        <v>42.5</v>
      </c>
      <c r="C54">
        <f t="shared" si="1"/>
        <v>0.42499999999999999</v>
      </c>
    </row>
    <row r="55" spans="1:3" x14ac:dyDescent="0.35">
      <c r="A55">
        <f t="shared" si="0"/>
        <v>1865</v>
      </c>
      <c r="B55">
        <v>39</v>
      </c>
      <c r="C55">
        <f t="shared" si="1"/>
        <v>0.39</v>
      </c>
    </row>
    <row r="56" spans="1:3" x14ac:dyDescent="0.35">
      <c r="A56">
        <f t="shared" si="0"/>
        <v>1864</v>
      </c>
      <c r="B56">
        <v>37</v>
      </c>
      <c r="C56">
        <f t="shared" si="1"/>
        <v>0.37</v>
      </c>
    </row>
    <row r="57" spans="1:3" x14ac:dyDescent="0.35">
      <c r="A57">
        <f t="shared" si="0"/>
        <v>1863</v>
      </c>
      <c r="B57">
        <v>36</v>
      </c>
      <c r="C57">
        <f t="shared" si="1"/>
        <v>0.36</v>
      </c>
    </row>
    <row r="58" spans="1:3" x14ac:dyDescent="0.35">
      <c r="A58">
        <f t="shared" si="0"/>
        <v>1862</v>
      </c>
      <c r="B58">
        <v>33</v>
      </c>
      <c r="C58">
        <f t="shared" si="1"/>
        <v>0.33</v>
      </c>
    </row>
    <row r="59" spans="1:3" x14ac:dyDescent="0.35">
      <c r="A59">
        <f t="shared" si="0"/>
        <v>1861</v>
      </c>
      <c r="B59">
        <v>33</v>
      </c>
      <c r="C59">
        <f t="shared" si="1"/>
        <v>0.33</v>
      </c>
    </row>
    <row r="60" spans="1:3" x14ac:dyDescent="0.35">
      <c r="A60">
        <f t="shared" si="0"/>
        <v>1860</v>
      </c>
      <c r="B60">
        <v>33</v>
      </c>
      <c r="C60">
        <f t="shared" si="1"/>
        <v>0.33</v>
      </c>
    </row>
    <row r="61" spans="1:3" x14ac:dyDescent="0.35">
      <c r="A61">
        <f t="shared" si="0"/>
        <v>1859</v>
      </c>
      <c r="B61">
        <v>33</v>
      </c>
      <c r="C61">
        <f t="shared" si="1"/>
        <v>0.33</v>
      </c>
    </row>
    <row r="62" spans="1:3" x14ac:dyDescent="0.35">
      <c r="A62">
        <f t="shared" si="0"/>
        <v>1858</v>
      </c>
      <c r="B62">
        <v>34</v>
      </c>
      <c r="C62">
        <f t="shared" si="1"/>
        <v>0.34</v>
      </c>
    </row>
    <row r="63" spans="1:3" x14ac:dyDescent="0.35">
      <c r="A63">
        <f t="shared" si="0"/>
        <v>1857</v>
      </c>
      <c r="B63">
        <v>35.5</v>
      </c>
      <c r="C63">
        <f t="shared" si="1"/>
        <v>0.35499999999999998</v>
      </c>
    </row>
    <row r="64" spans="1:3" x14ac:dyDescent="0.35">
      <c r="A64">
        <f t="shared" si="0"/>
        <v>1856</v>
      </c>
      <c r="B64">
        <v>36</v>
      </c>
      <c r="C64">
        <f t="shared" si="1"/>
        <v>0.36</v>
      </c>
    </row>
    <row r="65" spans="1:3" x14ac:dyDescent="0.35">
      <c r="A65">
        <f t="shared" si="0"/>
        <v>1855</v>
      </c>
      <c r="B65">
        <v>36</v>
      </c>
      <c r="C65">
        <f t="shared" si="1"/>
        <v>0.36</v>
      </c>
    </row>
    <row r="66" spans="1:3" x14ac:dyDescent="0.35">
      <c r="A66">
        <f t="shared" si="0"/>
        <v>1854</v>
      </c>
      <c r="B66">
        <v>36.5</v>
      </c>
      <c r="C66">
        <f t="shared" si="1"/>
        <v>0.36499999999999999</v>
      </c>
    </row>
    <row r="67" spans="1:3" x14ac:dyDescent="0.35">
      <c r="A67">
        <f t="shared" si="0"/>
        <v>1853</v>
      </c>
      <c r="B67">
        <v>37</v>
      </c>
      <c r="C67">
        <f t="shared" si="1"/>
        <v>0.37</v>
      </c>
    </row>
    <row r="68" spans="1:3" x14ac:dyDescent="0.35">
      <c r="A68">
        <f t="shared" si="0"/>
        <v>1852</v>
      </c>
      <c r="B68">
        <v>38</v>
      </c>
      <c r="C68">
        <f t="shared" si="1"/>
        <v>0.38</v>
      </c>
    </row>
    <row r="69" spans="1:3" x14ac:dyDescent="0.35">
      <c r="A69">
        <f t="shared" si="0"/>
        <v>1851</v>
      </c>
      <c r="B69">
        <v>39</v>
      </c>
      <c r="C69">
        <f t="shared" si="1"/>
        <v>0.39</v>
      </c>
    </row>
    <row r="70" spans="1:3" x14ac:dyDescent="0.35">
      <c r="A70">
        <f t="shared" si="0"/>
        <v>1850</v>
      </c>
      <c r="B70">
        <v>40</v>
      </c>
      <c r="C70">
        <f t="shared" si="1"/>
        <v>0.4</v>
      </c>
    </row>
    <row r="71" spans="1:3" x14ac:dyDescent="0.35">
      <c r="A71">
        <f t="shared" ref="A71:A132" si="2">A70-1</f>
        <v>1849</v>
      </c>
      <c r="B71">
        <v>40.5</v>
      </c>
      <c r="C71">
        <f t="shared" si="1"/>
        <v>0.40500000000000003</v>
      </c>
    </row>
    <row r="72" spans="1:3" x14ac:dyDescent="0.35">
      <c r="A72">
        <f t="shared" si="2"/>
        <v>1848</v>
      </c>
      <c r="B72">
        <v>42</v>
      </c>
      <c r="C72">
        <f t="shared" si="1"/>
        <v>0.42</v>
      </c>
    </row>
    <row r="73" spans="1:3" x14ac:dyDescent="0.35">
      <c r="A73">
        <f t="shared" si="2"/>
        <v>1847</v>
      </c>
      <c r="B73">
        <v>43.5</v>
      </c>
      <c r="C73">
        <f t="shared" si="1"/>
        <v>0.435</v>
      </c>
    </row>
    <row r="74" spans="1:3" x14ac:dyDescent="0.35">
      <c r="A74">
        <f t="shared" si="2"/>
        <v>1846</v>
      </c>
      <c r="B74">
        <v>45</v>
      </c>
      <c r="C74">
        <f t="shared" si="1"/>
        <v>0.45</v>
      </c>
    </row>
    <row r="75" spans="1:3" x14ac:dyDescent="0.35">
      <c r="A75">
        <f t="shared" si="2"/>
        <v>1845</v>
      </c>
      <c r="B75">
        <v>46</v>
      </c>
      <c r="C75">
        <f t="shared" ref="C75:C92" si="3">B75/100</f>
        <v>0.46</v>
      </c>
    </row>
    <row r="76" spans="1:3" x14ac:dyDescent="0.35">
      <c r="A76">
        <f t="shared" si="2"/>
        <v>1844</v>
      </c>
      <c r="B76">
        <v>47</v>
      </c>
      <c r="C76">
        <f t="shared" si="3"/>
        <v>0.47</v>
      </c>
    </row>
    <row r="77" spans="1:3" x14ac:dyDescent="0.35">
      <c r="A77">
        <f t="shared" si="2"/>
        <v>1843</v>
      </c>
      <c r="B77">
        <v>48</v>
      </c>
      <c r="C77">
        <f t="shared" si="3"/>
        <v>0.48</v>
      </c>
    </row>
    <row r="78" spans="1:3" x14ac:dyDescent="0.35">
      <c r="A78">
        <f t="shared" si="2"/>
        <v>1842</v>
      </c>
      <c r="B78">
        <v>49.5</v>
      </c>
      <c r="C78">
        <f t="shared" si="3"/>
        <v>0.495</v>
      </c>
    </row>
    <row r="79" spans="1:3" x14ac:dyDescent="0.35">
      <c r="A79">
        <f t="shared" si="2"/>
        <v>1841</v>
      </c>
      <c r="B79">
        <v>51</v>
      </c>
      <c r="C79">
        <f t="shared" si="3"/>
        <v>0.51</v>
      </c>
    </row>
    <row r="80" spans="1:3" x14ac:dyDescent="0.35">
      <c r="A80">
        <f t="shared" si="2"/>
        <v>1840</v>
      </c>
      <c r="B80">
        <v>52</v>
      </c>
      <c r="C80">
        <f t="shared" si="3"/>
        <v>0.52</v>
      </c>
    </row>
    <row r="81" spans="1:3" x14ac:dyDescent="0.35">
      <c r="A81">
        <f t="shared" si="2"/>
        <v>1839</v>
      </c>
      <c r="B81">
        <v>53</v>
      </c>
      <c r="C81">
        <f t="shared" si="3"/>
        <v>0.53</v>
      </c>
    </row>
    <row r="82" spans="1:3" x14ac:dyDescent="0.35">
      <c r="A82">
        <f t="shared" si="2"/>
        <v>1838</v>
      </c>
      <c r="B82">
        <v>54</v>
      </c>
      <c r="C82">
        <f t="shared" si="3"/>
        <v>0.54</v>
      </c>
    </row>
    <row r="83" spans="1:3" x14ac:dyDescent="0.35">
      <c r="A83">
        <f t="shared" si="2"/>
        <v>1837</v>
      </c>
      <c r="B83">
        <v>55.5</v>
      </c>
      <c r="C83">
        <f t="shared" si="3"/>
        <v>0.55500000000000005</v>
      </c>
    </row>
    <row r="84" spans="1:3" x14ac:dyDescent="0.35">
      <c r="A84">
        <f t="shared" si="2"/>
        <v>1836</v>
      </c>
      <c r="B84">
        <v>56.5</v>
      </c>
      <c r="C84">
        <f t="shared" si="3"/>
        <v>0.56499999999999995</v>
      </c>
    </row>
    <row r="85" spans="1:3" x14ac:dyDescent="0.35">
      <c r="A85">
        <f t="shared" si="2"/>
        <v>1835</v>
      </c>
      <c r="B85">
        <v>58</v>
      </c>
      <c r="C85">
        <f t="shared" si="3"/>
        <v>0.57999999999999996</v>
      </c>
    </row>
    <row r="86" spans="1:3" x14ac:dyDescent="0.35">
      <c r="A86">
        <f t="shared" si="2"/>
        <v>1834</v>
      </c>
      <c r="B86">
        <v>58.5</v>
      </c>
      <c r="C86">
        <f t="shared" si="3"/>
        <v>0.58499999999999996</v>
      </c>
    </row>
    <row r="87" spans="1:3" x14ac:dyDescent="0.35">
      <c r="A87">
        <f t="shared" si="2"/>
        <v>1833</v>
      </c>
      <c r="B87">
        <v>59.5</v>
      </c>
      <c r="C87">
        <f t="shared" si="3"/>
        <v>0.59499999999999997</v>
      </c>
    </row>
    <row r="88" spans="1:3" x14ac:dyDescent="0.35">
      <c r="A88">
        <f t="shared" si="2"/>
        <v>1832</v>
      </c>
      <c r="B88">
        <v>60.5</v>
      </c>
      <c r="C88">
        <f t="shared" si="3"/>
        <v>0.60499999999999998</v>
      </c>
    </row>
    <row r="89" spans="1:3" x14ac:dyDescent="0.35">
      <c r="A89">
        <f t="shared" si="2"/>
        <v>1831</v>
      </c>
      <c r="B89">
        <v>62</v>
      </c>
      <c r="C89">
        <f t="shared" si="3"/>
        <v>0.62</v>
      </c>
    </row>
    <row r="90" spans="1:3" x14ac:dyDescent="0.35">
      <c r="A90">
        <f t="shared" si="2"/>
        <v>1830</v>
      </c>
      <c r="B90">
        <v>63</v>
      </c>
      <c r="C90">
        <f t="shared" si="3"/>
        <v>0.63</v>
      </c>
    </row>
    <row r="91" spans="1:3" x14ac:dyDescent="0.35">
      <c r="A91">
        <f t="shared" si="2"/>
        <v>1829</v>
      </c>
      <c r="B91">
        <v>64.5</v>
      </c>
      <c r="C91">
        <f t="shared" si="3"/>
        <v>0.64500000000000002</v>
      </c>
    </row>
    <row r="92" spans="1:3" x14ac:dyDescent="0.35">
      <c r="A92">
        <f t="shared" si="2"/>
        <v>1828</v>
      </c>
      <c r="B92">
        <v>66</v>
      </c>
      <c r="C92">
        <f t="shared" si="3"/>
        <v>0.66</v>
      </c>
    </row>
    <row r="93" spans="1:3" x14ac:dyDescent="0.35">
      <c r="A93">
        <f t="shared" si="2"/>
        <v>1827</v>
      </c>
    </row>
    <row r="94" spans="1:3" x14ac:dyDescent="0.35">
      <c r="A94">
        <f t="shared" si="2"/>
        <v>1826</v>
      </c>
    </row>
    <row r="95" spans="1:3" x14ac:dyDescent="0.35">
      <c r="A95">
        <f t="shared" si="2"/>
        <v>1825</v>
      </c>
    </row>
    <row r="96" spans="1:3" x14ac:dyDescent="0.35">
      <c r="A96">
        <f t="shared" si="2"/>
        <v>1824</v>
      </c>
    </row>
    <row r="97" spans="1:1" x14ac:dyDescent="0.35">
      <c r="A97">
        <f t="shared" si="2"/>
        <v>1823</v>
      </c>
    </row>
    <row r="98" spans="1:1" x14ac:dyDescent="0.35">
      <c r="A98">
        <f t="shared" si="2"/>
        <v>1822</v>
      </c>
    </row>
    <row r="99" spans="1:1" x14ac:dyDescent="0.35">
      <c r="A99">
        <f t="shared" si="2"/>
        <v>1821</v>
      </c>
    </row>
    <row r="100" spans="1:1" x14ac:dyDescent="0.35">
      <c r="A100">
        <f t="shared" si="2"/>
        <v>1820</v>
      </c>
    </row>
    <row r="101" spans="1:1" x14ac:dyDescent="0.35">
      <c r="A101">
        <f t="shared" si="2"/>
        <v>1819</v>
      </c>
    </row>
    <row r="102" spans="1:1" x14ac:dyDescent="0.35">
      <c r="A102">
        <f t="shared" si="2"/>
        <v>1818</v>
      </c>
    </row>
    <row r="103" spans="1:1" x14ac:dyDescent="0.35">
      <c r="A103">
        <f t="shared" si="2"/>
        <v>1817</v>
      </c>
    </row>
    <row r="104" spans="1:1" x14ac:dyDescent="0.35">
      <c r="A104">
        <f t="shared" si="2"/>
        <v>1816</v>
      </c>
    </row>
    <row r="105" spans="1:1" x14ac:dyDescent="0.35">
      <c r="A105">
        <f t="shared" si="2"/>
        <v>1815</v>
      </c>
    </row>
    <row r="106" spans="1:1" x14ac:dyDescent="0.35">
      <c r="A106">
        <f t="shared" si="2"/>
        <v>1814</v>
      </c>
    </row>
    <row r="107" spans="1:1" x14ac:dyDescent="0.35">
      <c r="A107">
        <f t="shared" si="2"/>
        <v>1813</v>
      </c>
    </row>
    <row r="108" spans="1:1" x14ac:dyDescent="0.35">
      <c r="A108">
        <f t="shared" si="2"/>
        <v>1812</v>
      </c>
    </row>
    <row r="109" spans="1:1" x14ac:dyDescent="0.35">
      <c r="A109">
        <f t="shared" si="2"/>
        <v>1811</v>
      </c>
    </row>
    <row r="110" spans="1:1" x14ac:dyDescent="0.35">
      <c r="A110">
        <f t="shared" si="2"/>
        <v>1810</v>
      </c>
    </row>
    <row r="111" spans="1:1" x14ac:dyDescent="0.35">
      <c r="A111">
        <f t="shared" si="2"/>
        <v>1809</v>
      </c>
    </row>
    <row r="112" spans="1:1" x14ac:dyDescent="0.35">
      <c r="A112">
        <f t="shared" si="2"/>
        <v>1808</v>
      </c>
    </row>
    <row r="113" spans="1:1" x14ac:dyDescent="0.35">
      <c r="A113">
        <f t="shared" si="2"/>
        <v>1807</v>
      </c>
    </row>
    <row r="114" spans="1:1" x14ac:dyDescent="0.35">
      <c r="A114">
        <f t="shared" si="2"/>
        <v>1806</v>
      </c>
    </row>
    <row r="115" spans="1:1" x14ac:dyDescent="0.35">
      <c r="A115">
        <f t="shared" si="2"/>
        <v>1805</v>
      </c>
    </row>
    <row r="116" spans="1:1" x14ac:dyDescent="0.35">
      <c r="A116">
        <f t="shared" si="2"/>
        <v>1804</v>
      </c>
    </row>
    <row r="117" spans="1:1" x14ac:dyDescent="0.35">
      <c r="A117">
        <f t="shared" si="2"/>
        <v>1803</v>
      </c>
    </row>
    <row r="118" spans="1:1" x14ac:dyDescent="0.35">
      <c r="A118">
        <f t="shared" si="2"/>
        <v>1802</v>
      </c>
    </row>
    <row r="119" spans="1:1" x14ac:dyDescent="0.35">
      <c r="A119">
        <f t="shared" si="2"/>
        <v>1801</v>
      </c>
    </row>
    <row r="120" spans="1:1" x14ac:dyDescent="0.35">
      <c r="A120">
        <f t="shared" si="2"/>
        <v>1800</v>
      </c>
    </row>
    <row r="121" spans="1:1" x14ac:dyDescent="0.35">
      <c r="A121">
        <f t="shared" si="2"/>
        <v>1799</v>
      </c>
    </row>
    <row r="122" spans="1:1" x14ac:dyDescent="0.35">
      <c r="A122">
        <f t="shared" si="2"/>
        <v>1798</v>
      </c>
    </row>
    <row r="123" spans="1:1" x14ac:dyDescent="0.35">
      <c r="A123">
        <f t="shared" si="2"/>
        <v>1797</v>
      </c>
    </row>
    <row r="124" spans="1:1" x14ac:dyDescent="0.35">
      <c r="A124">
        <f t="shared" si="2"/>
        <v>1796</v>
      </c>
    </row>
    <row r="125" spans="1:1" x14ac:dyDescent="0.35">
      <c r="A125">
        <f t="shared" si="2"/>
        <v>1795</v>
      </c>
    </row>
    <row r="126" spans="1:1" x14ac:dyDescent="0.35">
      <c r="A126">
        <f t="shared" si="2"/>
        <v>1794</v>
      </c>
    </row>
    <row r="127" spans="1:1" x14ac:dyDescent="0.35">
      <c r="A127">
        <f t="shared" si="2"/>
        <v>1793</v>
      </c>
    </row>
    <row r="128" spans="1:1" x14ac:dyDescent="0.35">
      <c r="A128">
        <f t="shared" si="2"/>
        <v>1792</v>
      </c>
    </row>
    <row r="129" spans="1:1" x14ac:dyDescent="0.35">
      <c r="A129">
        <f t="shared" si="2"/>
        <v>1791</v>
      </c>
    </row>
    <row r="130" spans="1:1" x14ac:dyDescent="0.35">
      <c r="A130">
        <f t="shared" si="2"/>
        <v>1790</v>
      </c>
    </row>
    <row r="131" spans="1:1" x14ac:dyDescent="0.35">
      <c r="A131">
        <f t="shared" si="2"/>
        <v>1789</v>
      </c>
    </row>
    <row r="132" spans="1:1" x14ac:dyDescent="0.35">
      <c r="A132">
        <f t="shared" si="2"/>
        <v>1788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B5"/>
  <sheetViews>
    <sheetView workbookViewId="0">
      <selection activeCell="B6" sqref="B6"/>
    </sheetView>
  </sheetViews>
  <sheetFormatPr defaultRowHeight="14.5" x14ac:dyDescent="0.35"/>
  <cols>
    <col min="1" max="1" width="9.7265625" bestFit="1" customWidth="1"/>
  </cols>
  <sheetData>
    <row r="2" spans="1:2" x14ac:dyDescent="0.35">
      <c r="A2" s="5">
        <v>39194</v>
      </c>
    </row>
    <row r="3" spans="1:2" x14ac:dyDescent="0.35">
      <c r="B3" t="s">
        <v>220</v>
      </c>
    </row>
    <row r="4" spans="1:2" x14ac:dyDescent="0.35">
      <c r="B4" t="s">
        <v>221</v>
      </c>
    </row>
    <row r="5" spans="1:2" x14ac:dyDescent="0.35">
      <c r="B5" t="s">
        <v>222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T50"/>
  <sheetViews>
    <sheetView topLeftCell="A13" workbookViewId="0">
      <selection activeCell="T50" sqref="T50"/>
    </sheetView>
  </sheetViews>
  <sheetFormatPr defaultRowHeight="14.5" x14ac:dyDescent="0.35"/>
  <cols>
    <col min="1" max="1" width="9.1796875" style="2"/>
    <col min="8" max="8" width="9.7265625" bestFit="1" customWidth="1"/>
  </cols>
  <sheetData>
    <row r="2" spans="1:10" x14ac:dyDescent="0.35">
      <c r="A2" s="2">
        <v>2015</v>
      </c>
      <c r="E2" t="s">
        <v>223</v>
      </c>
      <c r="H2" s="5">
        <v>39195</v>
      </c>
      <c r="J2" t="s">
        <v>224</v>
      </c>
    </row>
    <row r="3" spans="1:10" x14ac:dyDescent="0.35">
      <c r="A3" s="2">
        <f>A2-1</f>
        <v>2014</v>
      </c>
    </row>
    <row r="4" spans="1:10" x14ac:dyDescent="0.35">
      <c r="A4" s="2">
        <f t="shared" ref="A4:A42" si="0">A3-1</f>
        <v>2013</v>
      </c>
      <c r="B4" s="4">
        <v>0.4</v>
      </c>
    </row>
    <row r="5" spans="1:10" x14ac:dyDescent="0.35">
      <c r="A5" s="2">
        <f t="shared" si="0"/>
        <v>2012</v>
      </c>
      <c r="B5" s="4">
        <v>0.4</v>
      </c>
      <c r="F5" t="s">
        <v>218</v>
      </c>
    </row>
    <row r="6" spans="1:10" x14ac:dyDescent="0.35">
      <c r="A6" s="2">
        <f t="shared" si="0"/>
        <v>2011</v>
      </c>
      <c r="B6" s="4">
        <v>0.4</v>
      </c>
    </row>
    <row r="7" spans="1:10" x14ac:dyDescent="0.35">
      <c r="A7" s="2">
        <f t="shared" si="0"/>
        <v>2010</v>
      </c>
      <c r="B7" s="4">
        <v>0.4</v>
      </c>
    </row>
    <row r="8" spans="1:10" x14ac:dyDescent="0.35">
      <c r="A8" s="2">
        <f t="shared" si="0"/>
        <v>2009</v>
      </c>
      <c r="B8" s="4">
        <v>0.4</v>
      </c>
    </row>
    <row r="9" spans="1:10" x14ac:dyDescent="0.35">
      <c r="A9" s="2">
        <f t="shared" si="0"/>
        <v>2008</v>
      </c>
      <c r="B9" s="4">
        <v>0.35</v>
      </c>
    </row>
    <row r="10" spans="1:10" x14ac:dyDescent="0.35">
      <c r="A10" s="2">
        <v>2007.75</v>
      </c>
      <c r="B10" s="4">
        <v>0.3</v>
      </c>
    </row>
    <row r="11" spans="1:10" x14ac:dyDescent="0.35">
      <c r="A11" s="2">
        <v>2007.5</v>
      </c>
      <c r="B11" s="4">
        <v>0.2</v>
      </c>
    </row>
    <row r="12" spans="1:10" x14ac:dyDescent="0.35">
      <c r="A12" s="2">
        <v>2007.25</v>
      </c>
      <c r="B12" s="4">
        <v>0</v>
      </c>
    </row>
    <row r="13" spans="1:10" x14ac:dyDescent="0.35">
      <c r="A13" s="2">
        <f>A9-1</f>
        <v>2007</v>
      </c>
      <c r="B13" s="4">
        <v>0.6</v>
      </c>
    </row>
    <row r="14" spans="1:10" x14ac:dyDescent="0.35">
      <c r="A14" s="2">
        <f t="shared" si="0"/>
        <v>2006</v>
      </c>
      <c r="B14" s="4">
        <v>0.6</v>
      </c>
    </row>
    <row r="15" spans="1:10" x14ac:dyDescent="0.35">
      <c r="A15" s="2">
        <f t="shared" si="0"/>
        <v>2005</v>
      </c>
      <c r="B15" s="4">
        <v>0.6</v>
      </c>
    </row>
    <row r="16" spans="1:10" x14ac:dyDescent="0.35">
      <c r="A16" s="2">
        <f t="shared" si="0"/>
        <v>2004</v>
      </c>
      <c r="B16" s="4">
        <v>0.6</v>
      </c>
    </row>
    <row r="17" spans="1:2" x14ac:dyDescent="0.35">
      <c r="A17" s="2">
        <f t="shared" si="0"/>
        <v>2003</v>
      </c>
      <c r="B17" s="4">
        <v>0.6</v>
      </c>
    </row>
    <row r="18" spans="1:2" x14ac:dyDescent="0.35">
      <c r="A18" s="2">
        <f t="shared" si="0"/>
        <v>2002</v>
      </c>
      <c r="B18" s="4">
        <v>0.6</v>
      </c>
    </row>
    <row r="19" spans="1:2" x14ac:dyDescent="0.35">
      <c r="A19" s="2">
        <f t="shared" si="0"/>
        <v>2001</v>
      </c>
      <c r="B19" s="4">
        <v>0.6</v>
      </c>
    </row>
    <row r="20" spans="1:2" x14ac:dyDescent="0.35">
      <c r="A20" s="2">
        <f t="shared" si="0"/>
        <v>2000</v>
      </c>
      <c r="B20" s="4">
        <v>0.6</v>
      </c>
    </row>
    <row r="21" spans="1:2" x14ac:dyDescent="0.35">
      <c r="A21" s="2">
        <f t="shared" si="0"/>
        <v>1999</v>
      </c>
      <c r="B21" s="4">
        <v>0.6</v>
      </c>
    </row>
    <row r="22" spans="1:2" x14ac:dyDescent="0.35">
      <c r="A22" s="2">
        <f t="shared" si="0"/>
        <v>1998</v>
      </c>
      <c r="B22" s="4">
        <v>0.6</v>
      </c>
    </row>
    <row r="23" spans="1:2" x14ac:dyDescent="0.35">
      <c r="A23" s="2">
        <f t="shared" si="0"/>
        <v>1997</v>
      </c>
      <c r="B23" s="4">
        <v>0.6</v>
      </c>
    </row>
    <row r="24" spans="1:2" x14ac:dyDescent="0.35">
      <c r="A24" s="2">
        <f t="shared" si="0"/>
        <v>1996</v>
      </c>
      <c r="B24" s="4">
        <v>0.6</v>
      </c>
    </row>
    <row r="25" spans="1:2" x14ac:dyDescent="0.35">
      <c r="A25" s="2">
        <f t="shared" si="0"/>
        <v>1995</v>
      </c>
      <c r="B25" s="4">
        <v>0.6</v>
      </c>
    </row>
    <row r="26" spans="1:2" x14ac:dyDescent="0.35">
      <c r="A26" s="2">
        <f t="shared" si="0"/>
        <v>1994</v>
      </c>
      <c r="B26" s="4">
        <v>0.6</v>
      </c>
    </row>
    <row r="27" spans="1:2" x14ac:dyDescent="0.35">
      <c r="A27" s="2">
        <f t="shared" si="0"/>
        <v>1993</v>
      </c>
      <c r="B27" s="4">
        <v>0.6</v>
      </c>
    </row>
    <row r="28" spans="1:2" x14ac:dyDescent="0.35">
      <c r="A28" s="2">
        <f t="shared" si="0"/>
        <v>1992</v>
      </c>
      <c r="B28" s="4">
        <v>0.6</v>
      </c>
    </row>
    <row r="29" spans="1:2" x14ac:dyDescent="0.35">
      <c r="A29" s="2">
        <f t="shared" si="0"/>
        <v>1991</v>
      </c>
      <c r="B29" s="4">
        <v>0.6</v>
      </c>
    </row>
    <row r="30" spans="1:2" x14ac:dyDescent="0.35">
      <c r="A30" s="2">
        <f t="shared" si="0"/>
        <v>1990</v>
      </c>
      <c r="B30" s="4">
        <v>0.6</v>
      </c>
    </row>
    <row r="31" spans="1:2" x14ac:dyDescent="0.35">
      <c r="A31" s="2">
        <f t="shared" si="0"/>
        <v>1989</v>
      </c>
      <c r="B31" s="4">
        <v>0.6</v>
      </c>
    </row>
    <row r="32" spans="1:2" x14ac:dyDescent="0.35">
      <c r="A32" s="2">
        <f t="shared" si="0"/>
        <v>1988</v>
      </c>
      <c r="B32" s="4">
        <v>0.6</v>
      </c>
    </row>
    <row r="33" spans="1:2" x14ac:dyDescent="0.35">
      <c r="A33" s="2">
        <f t="shared" si="0"/>
        <v>1987</v>
      </c>
      <c r="B33" s="4">
        <v>0.6</v>
      </c>
    </row>
    <row r="34" spans="1:2" x14ac:dyDescent="0.35">
      <c r="A34" s="2">
        <f t="shared" si="0"/>
        <v>1986</v>
      </c>
      <c r="B34" s="4">
        <v>0.6</v>
      </c>
    </row>
    <row r="35" spans="1:2" x14ac:dyDescent="0.35">
      <c r="A35" s="2">
        <f t="shared" si="0"/>
        <v>1985</v>
      </c>
      <c r="B35" s="4">
        <v>0.6</v>
      </c>
    </row>
    <row r="36" spans="1:2" x14ac:dyDescent="0.35">
      <c r="A36" s="2">
        <f t="shared" si="0"/>
        <v>1984</v>
      </c>
      <c r="B36" s="4">
        <v>0.6</v>
      </c>
    </row>
    <row r="37" spans="1:2" x14ac:dyDescent="0.35">
      <c r="A37" s="2">
        <f t="shared" si="0"/>
        <v>1983</v>
      </c>
      <c r="B37" s="4">
        <v>0.6</v>
      </c>
    </row>
    <row r="38" spans="1:2" x14ac:dyDescent="0.35">
      <c r="A38" s="2">
        <f t="shared" si="0"/>
        <v>1982</v>
      </c>
      <c r="B38" s="4">
        <v>0.6</v>
      </c>
    </row>
    <row r="39" spans="1:2" x14ac:dyDescent="0.35">
      <c r="A39" s="2">
        <f t="shared" si="0"/>
        <v>1981</v>
      </c>
      <c r="B39" s="4">
        <v>0.6</v>
      </c>
    </row>
    <row r="40" spans="1:2" x14ac:dyDescent="0.35">
      <c r="A40" s="2">
        <f t="shared" si="0"/>
        <v>1980</v>
      </c>
      <c r="B40" s="4">
        <v>0.6</v>
      </c>
    </row>
    <row r="41" spans="1:2" x14ac:dyDescent="0.35">
      <c r="A41" s="2">
        <f t="shared" si="0"/>
        <v>1979</v>
      </c>
      <c r="B41" s="4">
        <v>0.6</v>
      </c>
    </row>
    <row r="42" spans="1:2" x14ac:dyDescent="0.35">
      <c r="A42" s="2">
        <f t="shared" si="0"/>
        <v>1978</v>
      </c>
      <c r="B42" s="4">
        <v>0.6</v>
      </c>
    </row>
    <row r="50" spans="20:20" x14ac:dyDescent="0.35">
      <c r="T50" t="s">
        <v>231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5:Q53"/>
  <sheetViews>
    <sheetView topLeftCell="A25" workbookViewId="0">
      <selection activeCell="B19" sqref="B19"/>
    </sheetView>
  </sheetViews>
  <sheetFormatPr defaultRowHeight="14.5" x14ac:dyDescent="0.35"/>
  <sheetData>
    <row r="15" spans="12:17" x14ac:dyDescent="0.35">
      <c r="L15" t="s">
        <v>232</v>
      </c>
      <c r="Q15" t="s">
        <v>233</v>
      </c>
    </row>
    <row r="52" spans="3:3" x14ac:dyDescent="0.35">
      <c r="C52" t="s">
        <v>234</v>
      </c>
    </row>
    <row r="53" spans="3:3" x14ac:dyDescent="0.35">
      <c r="C53" t="s">
        <v>235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15"/>
  <sheetViews>
    <sheetView workbookViewId="0">
      <selection activeCell="M19" sqref="M19"/>
    </sheetView>
  </sheetViews>
  <sheetFormatPr defaultRowHeight="14.5" x14ac:dyDescent="0.35"/>
  <sheetData>
    <row r="1" spans="1:4" x14ac:dyDescent="0.35">
      <c r="A1" t="s">
        <v>87</v>
      </c>
      <c r="B1" t="s">
        <v>8</v>
      </c>
    </row>
    <row r="2" spans="1:4" x14ac:dyDescent="0.35">
      <c r="A2">
        <v>2012.8</v>
      </c>
      <c r="B2">
        <v>12.2</v>
      </c>
      <c r="C2">
        <f>B2-12.2</f>
        <v>0</v>
      </c>
      <c r="D2">
        <f>C2</f>
        <v>0</v>
      </c>
    </row>
    <row r="3" spans="1:4" x14ac:dyDescent="0.35">
      <c r="A3">
        <v>2012</v>
      </c>
      <c r="B3">
        <v>11.4</v>
      </c>
      <c r="C3">
        <f t="shared" ref="C3:C66" si="0">B3-12.2</f>
        <v>-0.79999999999999893</v>
      </c>
      <c r="D3">
        <f>C3/100</f>
        <v>-7.9999999999999898E-3</v>
      </c>
    </row>
    <row r="4" spans="1:4" x14ac:dyDescent="0.35">
      <c r="A4">
        <f>A3-1</f>
        <v>2011</v>
      </c>
      <c r="B4">
        <v>10.8</v>
      </c>
      <c r="C4">
        <f t="shared" si="0"/>
        <v>-1.3999999999999986</v>
      </c>
      <c r="D4">
        <f t="shared" ref="D4:D67" si="1">C4/100</f>
        <v>-1.3999999999999986E-2</v>
      </c>
    </row>
    <row r="5" spans="1:4" x14ac:dyDescent="0.35">
      <c r="A5">
        <f t="shared" ref="A5:A68" si="2">A4-1</f>
        <v>2010</v>
      </c>
      <c r="B5">
        <v>10</v>
      </c>
      <c r="C5">
        <f t="shared" si="0"/>
        <v>-2.1999999999999993</v>
      </c>
      <c r="D5">
        <f t="shared" si="1"/>
        <v>-2.1999999999999992E-2</v>
      </c>
    </row>
    <row r="6" spans="1:4" x14ac:dyDescent="0.35">
      <c r="A6">
        <f t="shared" si="2"/>
        <v>2009</v>
      </c>
      <c r="B6">
        <v>9.1999999999999993</v>
      </c>
      <c r="C6">
        <f t="shared" si="0"/>
        <v>-3</v>
      </c>
      <c r="D6">
        <f t="shared" si="1"/>
        <v>-0.03</v>
      </c>
    </row>
    <row r="7" spans="1:4" x14ac:dyDescent="0.35">
      <c r="A7">
        <f t="shared" si="2"/>
        <v>2008</v>
      </c>
      <c r="B7">
        <v>8.4</v>
      </c>
      <c r="C7">
        <f t="shared" si="0"/>
        <v>-3.7999999999999989</v>
      </c>
      <c r="D7">
        <f t="shared" si="1"/>
        <v>-3.7999999999999992E-2</v>
      </c>
    </row>
    <row r="8" spans="1:4" x14ac:dyDescent="0.35">
      <c r="A8">
        <f t="shared" si="2"/>
        <v>2007</v>
      </c>
      <c r="B8">
        <v>7.4</v>
      </c>
      <c r="C8">
        <f t="shared" si="0"/>
        <v>-4.7999999999999989</v>
      </c>
      <c r="D8">
        <f t="shared" si="1"/>
        <v>-4.7999999999999987E-2</v>
      </c>
    </row>
    <row r="9" spans="1:4" x14ac:dyDescent="0.35">
      <c r="A9">
        <f t="shared" si="2"/>
        <v>2006</v>
      </c>
      <c r="B9">
        <v>6.2</v>
      </c>
      <c r="C9">
        <f t="shared" si="0"/>
        <v>-5.9999999999999991</v>
      </c>
      <c r="D9">
        <f t="shared" si="1"/>
        <v>-5.9999999999999991E-2</v>
      </c>
    </row>
    <row r="10" spans="1:4" x14ac:dyDescent="0.35">
      <c r="A10">
        <f t="shared" si="2"/>
        <v>2005</v>
      </c>
      <c r="B10">
        <v>4.5</v>
      </c>
      <c r="C10">
        <f t="shared" si="0"/>
        <v>-7.6999999999999993</v>
      </c>
      <c r="D10">
        <f t="shared" si="1"/>
        <v>-7.6999999999999999E-2</v>
      </c>
    </row>
    <row r="11" spans="1:4" x14ac:dyDescent="0.35">
      <c r="A11">
        <f t="shared" si="2"/>
        <v>2004</v>
      </c>
      <c r="B11">
        <v>3.8</v>
      </c>
      <c r="C11">
        <f t="shared" si="0"/>
        <v>-8.3999999999999986</v>
      </c>
      <c r="D11">
        <f t="shared" si="1"/>
        <v>-8.3999999999999991E-2</v>
      </c>
    </row>
    <row r="12" spans="1:4" x14ac:dyDescent="0.35">
      <c r="A12">
        <f t="shared" si="2"/>
        <v>2003</v>
      </c>
      <c r="B12">
        <v>3</v>
      </c>
      <c r="C12">
        <f t="shared" si="0"/>
        <v>-9.1999999999999993</v>
      </c>
      <c r="D12">
        <f t="shared" si="1"/>
        <v>-9.1999999999999998E-2</v>
      </c>
    </row>
    <row r="13" spans="1:4" x14ac:dyDescent="0.35">
      <c r="A13">
        <f t="shared" si="2"/>
        <v>2002</v>
      </c>
      <c r="B13">
        <v>1.9</v>
      </c>
      <c r="C13">
        <f t="shared" si="0"/>
        <v>-10.299999999999999</v>
      </c>
      <c r="D13">
        <f t="shared" si="1"/>
        <v>-0.10299999999999999</v>
      </c>
    </row>
    <row r="14" spans="1:4" x14ac:dyDescent="0.35">
      <c r="A14">
        <f t="shared" si="2"/>
        <v>2001</v>
      </c>
      <c r="B14">
        <v>0.8</v>
      </c>
      <c r="C14">
        <f t="shared" si="0"/>
        <v>-11.399999999999999</v>
      </c>
      <c r="D14">
        <f t="shared" si="1"/>
        <v>-0.11399999999999999</v>
      </c>
    </row>
    <row r="15" spans="1:4" x14ac:dyDescent="0.35">
      <c r="A15">
        <f t="shared" si="2"/>
        <v>2000</v>
      </c>
      <c r="B15">
        <v>-0.4</v>
      </c>
      <c r="C15">
        <f t="shared" si="0"/>
        <v>-12.6</v>
      </c>
      <c r="D15">
        <f t="shared" si="1"/>
        <v>-0.126</v>
      </c>
    </row>
    <row r="16" spans="1:4" x14ac:dyDescent="0.35">
      <c r="A16">
        <f t="shared" si="2"/>
        <v>1999</v>
      </c>
      <c r="B16">
        <v>-1.2</v>
      </c>
      <c r="C16">
        <f t="shared" si="0"/>
        <v>-13.399999999999999</v>
      </c>
      <c r="D16">
        <f t="shared" si="1"/>
        <v>-0.13399999999999998</v>
      </c>
    </row>
    <row r="17" spans="1:4" x14ac:dyDescent="0.35">
      <c r="A17">
        <f t="shared" si="2"/>
        <v>1998</v>
      </c>
      <c r="B17">
        <v>-2.5</v>
      </c>
      <c r="C17">
        <f t="shared" si="0"/>
        <v>-14.7</v>
      </c>
      <c r="D17">
        <f t="shared" si="1"/>
        <v>-0.14699999999999999</v>
      </c>
    </row>
    <row r="18" spans="1:4" x14ac:dyDescent="0.35">
      <c r="A18">
        <f t="shared" si="2"/>
        <v>1997</v>
      </c>
      <c r="B18">
        <v>-3.8</v>
      </c>
      <c r="C18">
        <f t="shared" si="0"/>
        <v>-16</v>
      </c>
      <c r="D18">
        <f t="shared" si="1"/>
        <v>-0.16</v>
      </c>
    </row>
    <row r="19" spans="1:4" x14ac:dyDescent="0.35">
      <c r="A19">
        <f t="shared" si="2"/>
        <v>1996</v>
      </c>
      <c r="B19">
        <v>-4.8</v>
      </c>
      <c r="C19">
        <f t="shared" si="0"/>
        <v>-17</v>
      </c>
      <c r="D19">
        <f t="shared" si="1"/>
        <v>-0.17</v>
      </c>
    </row>
    <row r="20" spans="1:4" x14ac:dyDescent="0.35">
      <c r="A20">
        <f t="shared" si="2"/>
        <v>1995</v>
      </c>
      <c r="B20">
        <v>-5.6</v>
      </c>
      <c r="C20">
        <f t="shared" si="0"/>
        <v>-17.799999999999997</v>
      </c>
      <c r="D20">
        <f t="shared" si="1"/>
        <v>-0.17799999999999996</v>
      </c>
    </row>
    <row r="21" spans="1:4" x14ac:dyDescent="0.35">
      <c r="A21">
        <f t="shared" si="2"/>
        <v>1994</v>
      </c>
      <c r="B21">
        <v>-6.7</v>
      </c>
      <c r="C21">
        <f t="shared" si="0"/>
        <v>-18.899999999999999</v>
      </c>
      <c r="D21">
        <f t="shared" si="1"/>
        <v>-0.18899999999999997</v>
      </c>
    </row>
    <row r="22" spans="1:4" x14ac:dyDescent="0.35">
      <c r="A22">
        <f t="shared" si="2"/>
        <v>1993</v>
      </c>
      <c r="B22">
        <v>-7.5</v>
      </c>
      <c r="C22">
        <f t="shared" si="0"/>
        <v>-19.7</v>
      </c>
      <c r="D22">
        <f t="shared" si="1"/>
        <v>-0.19699999999999998</v>
      </c>
    </row>
    <row r="23" spans="1:4" x14ac:dyDescent="0.35">
      <c r="A23">
        <f t="shared" si="2"/>
        <v>1992</v>
      </c>
      <c r="B23">
        <v>-8.5</v>
      </c>
      <c r="C23">
        <f t="shared" si="0"/>
        <v>-20.7</v>
      </c>
      <c r="D23">
        <f t="shared" si="1"/>
        <v>-0.20699999999999999</v>
      </c>
    </row>
    <row r="24" spans="1:4" x14ac:dyDescent="0.35">
      <c r="A24">
        <f t="shared" si="2"/>
        <v>1991</v>
      </c>
      <c r="B24">
        <v>-9.5</v>
      </c>
      <c r="C24">
        <f t="shared" si="0"/>
        <v>-21.7</v>
      </c>
      <c r="D24">
        <f t="shared" si="1"/>
        <v>-0.217</v>
      </c>
    </row>
    <row r="25" spans="1:4" x14ac:dyDescent="0.35">
      <c r="A25">
        <f t="shared" si="2"/>
        <v>1990</v>
      </c>
      <c r="B25">
        <v>-10.6</v>
      </c>
      <c r="C25">
        <f t="shared" si="0"/>
        <v>-22.799999999999997</v>
      </c>
      <c r="D25">
        <f t="shared" si="1"/>
        <v>-0.22799999999999998</v>
      </c>
    </row>
    <row r="26" spans="1:4" x14ac:dyDescent="0.35">
      <c r="A26">
        <f t="shared" si="2"/>
        <v>1989</v>
      </c>
      <c r="B26">
        <v>-11.9</v>
      </c>
      <c r="C26">
        <f t="shared" si="0"/>
        <v>-24.1</v>
      </c>
      <c r="D26">
        <f t="shared" si="1"/>
        <v>-0.24100000000000002</v>
      </c>
    </row>
    <row r="27" spans="1:4" x14ac:dyDescent="0.35">
      <c r="A27">
        <f t="shared" si="2"/>
        <v>1988</v>
      </c>
      <c r="B27">
        <v>-12.8</v>
      </c>
      <c r="C27">
        <f t="shared" si="0"/>
        <v>-25</v>
      </c>
      <c r="D27">
        <f t="shared" si="1"/>
        <v>-0.25</v>
      </c>
    </row>
    <row r="28" spans="1:4" x14ac:dyDescent="0.35">
      <c r="A28">
        <f t="shared" si="2"/>
        <v>1987</v>
      </c>
      <c r="B28">
        <v>-13.8</v>
      </c>
      <c r="C28">
        <f t="shared" si="0"/>
        <v>-26</v>
      </c>
      <c r="D28">
        <f t="shared" si="1"/>
        <v>-0.26</v>
      </c>
    </row>
    <row r="29" spans="1:4" x14ac:dyDescent="0.35">
      <c r="A29">
        <f t="shared" si="2"/>
        <v>1986</v>
      </c>
      <c r="B29">
        <v>-14.8</v>
      </c>
      <c r="C29">
        <f t="shared" si="0"/>
        <v>-27</v>
      </c>
      <c r="D29">
        <f t="shared" si="1"/>
        <v>-0.27</v>
      </c>
    </row>
    <row r="30" spans="1:4" x14ac:dyDescent="0.35">
      <c r="A30">
        <f t="shared" si="2"/>
        <v>1985</v>
      </c>
      <c r="B30">
        <v>-15.8</v>
      </c>
      <c r="C30">
        <f t="shared" si="0"/>
        <v>-28</v>
      </c>
      <c r="D30">
        <f t="shared" si="1"/>
        <v>-0.28000000000000003</v>
      </c>
    </row>
    <row r="31" spans="1:4" x14ac:dyDescent="0.35">
      <c r="A31">
        <f t="shared" si="2"/>
        <v>1984</v>
      </c>
      <c r="B31">
        <v>-16.600000000000001</v>
      </c>
      <c r="C31">
        <f t="shared" si="0"/>
        <v>-28.8</v>
      </c>
      <c r="D31">
        <f t="shared" si="1"/>
        <v>-0.28800000000000003</v>
      </c>
    </row>
    <row r="32" spans="1:4" x14ac:dyDescent="0.35">
      <c r="A32">
        <f t="shared" si="2"/>
        <v>1983</v>
      </c>
      <c r="B32">
        <v>-17</v>
      </c>
      <c r="C32">
        <f t="shared" si="0"/>
        <v>-29.2</v>
      </c>
      <c r="D32">
        <f t="shared" si="1"/>
        <v>-0.29199999999999998</v>
      </c>
    </row>
    <row r="33" spans="1:4" x14ac:dyDescent="0.35">
      <c r="A33">
        <f t="shared" si="2"/>
        <v>1982</v>
      </c>
      <c r="B33">
        <v>-13</v>
      </c>
      <c r="C33">
        <f t="shared" si="0"/>
        <v>-25.2</v>
      </c>
      <c r="D33">
        <f t="shared" si="1"/>
        <v>-0.252</v>
      </c>
    </row>
    <row r="34" spans="1:4" x14ac:dyDescent="0.35">
      <c r="A34">
        <f t="shared" si="2"/>
        <v>1981</v>
      </c>
      <c r="B34">
        <v>-14</v>
      </c>
      <c r="C34">
        <f t="shared" si="0"/>
        <v>-26.2</v>
      </c>
      <c r="D34">
        <f t="shared" si="1"/>
        <v>-0.26200000000000001</v>
      </c>
    </row>
    <row r="35" spans="1:4" x14ac:dyDescent="0.35">
      <c r="A35">
        <f t="shared" si="2"/>
        <v>1980</v>
      </c>
      <c r="B35">
        <v>-15</v>
      </c>
      <c r="C35">
        <f t="shared" si="0"/>
        <v>-27.2</v>
      </c>
      <c r="D35">
        <f t="shared" si="1"/>
        <v>-0.27200000000000002</v>
      </c>
    </row>
    <row r="36" spans="1:4" x14ac:dyDescent="0.35">
      <c r="A36">
        <f t="shared" si="2"/>
        <v>1979</v>
      </c>
      <c r="B36">
        <v>-15.8</v>
      </c>
      <c r="C36">
        <f t="shared" si="0"/>
        <v>-28</v>
      </c>
      <c r="D36">
        <f t="shared" si="1"/>
        <v>-0.28000000000000003</v>
      </c>
    </row>
    <row r="37" spans="1:4" x14ac:dyDescent="0.35">
      <c r="A37">
        <f t="shared" si="2"/>
        <v>1978</v>
      </c>
      <c r="B37">
        <v>-16.5</v>
      </c>
      <c r="C37">
        <f t="shared" si="0"/>
        <v>-28.7</v>
      </c>
      <c r="D37">
        <f t="shared" si="1"/>
        <v>-0.28699999999999998</v>
      </c>
    </row>
    <row r="38" spans="1:4" x14ac:dyDescent="0.35">
      <c r="A38">
        <f t="shared" si="2"/>
        <v>1977</v>
      </c>
      <c r="B38">
        <v>-16.5</v>
      </c>
      <c r="C38">
        <f t="shared" si="0"/>
        <v>-28.7</v>
      </c>
      <c r="D38">
        <f t="shared" si="1"/>
        <v>-0.28699999999999998</v>
      </c>
    </row>
    <row r="39" spans="1:4" x14ac:dyDescent="0.35">
      <c r="A39">
        <f t="shared" si="2"/>
        <v>1976</v>
      </c>
      <c r="B39">
        <v>-16.5</v>
      </c>
      <c r="C39">
        <f t="shared" si="0"/>
        <v>-28.7</v>
      </c>
      <c r="D39">
        <f t="shared" si="1"/>
        <v>-0.28699999999999998</v>
      </c>
    </row>
    <row r="40" spans="1:4" x14ac:dyDescent="0.35">
      <c r="A40">
        <f t="shared" si="2"/>
        <v>1975</v>
      </c>
      <c r="B40">
        <v>-16.5</v>
      </c>
      <c r="C40">
        <f t="shared" si="0"/>
        <v>-28.7</v>
      </c>
      <c r="D40">
        <f t="shared" si="1"/>
        <v>-0.28699999999999998</v>
      </c>
    </row>
    <row r="41" spans="1:4" x14ac:dyDescent="0.35">
      <c r="A41">
        <f t="shared" si="2"/>
        <v>1974</v>
      </c>
      <c r="B41">
        <v>-16.5</v>
      </c>
      <c r="C41">
        <f t="shared" si="0"/>
        <v>-28.7</v>
      </c>
      <c r="D41">
        <f t="shared" si="1"/>
        <v>-0.28699999999999998</v>
      </c>
    </row>
    <row r="42" spans="1:4" x14ac:dyDescent="0.35">
      <c r="A42">
        <f t="shared" si="2"/>
        <v>1973</v>
      </c>
      <c r="B42">
        <v>-16.399999999999999</v>
      </c>
      <c r="C42">
        <f t="shared" si="0"/>
        <v>-28.599999999999998</v>
      </c>
      <c r="D42">
        <f t="shared" si="1"/>
        <v>-0.28599999999999998</v>
      </c>
    </row>
    <row r="43" spans="1:4" x14ac:dyDescent="0.35">
      <c r="A43">
        <f t="shared" si="2"/>
        <v>1972</v>
      </c>
      <c r="B43">
        <v>-16.399999999999999</v>
      </c>
      <c r="C43">
        <f t="shared" si="0"/>
        <v>-28.599999999999998</v>
      </c>
      <c r="D43">
        <f t="shared" si="1"/>
        <v>-0.28599999999999998</v>
      </c>
    </row>
    <row r="44" spans="1:4" x14ac:dyDescent="0.35">
      <c r="A44">
        <f t="shared" si="2"/>
        <v>1971</v>
      </c>
      <c r="B44">
        <v>-16.399999999999999</v>
      </c>
      <c r="C44">
        <f t="shared" si="0"/>
        <v>-28.599999999999998</v>
      </c>
      <c r="D44">
        <f t="shared" si="1"/>
        <v>-0.28599999999999998</v>
      </c>
    </row>
    <row r="45" spans="1:4" x14ac:dyDescent="0.35">
      <c r="A45">
        <f t="shared" si="2"/>
        <v>1970</v>
      </c>
      <c r="B45">
        <v>-16.2</v>
      </c>
      <c r="C45">
        <f t="shared" si="0"/>
        <v>-28.4</v>
      </c>
      <c r="D45">
        <f t="shared" si="1"/>
        <v>-0.28399999999999997</v>
      </c>
    </row>
    <row r="46" spans="1:4" x14ac:dyDescent="0.35">
      <c r="A46">
        <f t="shared" si="2"/>
        <v>1969</v>
      </c>
      <c r="B46">
        <v>-16.2</v>
      </c>
      <c r="C46">
        <f t="shared" si="0"/>
        <v>-28.4</v>
      </c>
      <c r="D46">
        <f t="shared" si="1"/>
        <v>-0.28399999999999997</v>
      </c>
    </row>
    <row r="47" spans="1:4" x14ac:dyDescent="0.35">
      <c r="A47">
        <f t="shared" si="2"/>
        <v>1968</v>
      </c>
      <c r="B47">
        <v>-16.5</v>
      </c>
      <c r="C47">
        <f t="shared" si="0"/>
        <v>-28.7</v>
      </c>
      <c r="D47">
        <f t="shared" si="1"/>
        <v>-0.28699999999999998</v>
      </c>
    </row>
    <row r="48" spans="1:4" x14ac:dyDescent="0.35">
      <c r="A48">
        <f t="shared" si="2"/>
        <v>1967</v>
      </c>
      <c r="B48">
        <v>-17.100000000000001</v>
      </c>
      <c r="C48">
        <f t="shared" si="0"/>
        <v>-29.3</v>
      </c>
      <c r="D48">
        <f t="shared" si="1"/>
        <v>-0.29299999999999998</v>
      </c>
    </row>
    <row r="49" spans="1:4" x14ac:dyDescent="0.35">
      <c r="A49">
        <f t="shared" si="2"/>
        <v>1966</v>
      </c>
      <c r="B49">
        <v>-18.399999999999999</v>
      </c>
      <c r="C49">
        <f t="shared" si="0"/>
        <v>-30.599999999999998</v>
      </c>
      <c r="D49">
        <f t="shared" si="1"/>
        <v>-0.30599999999999999</v>
      </c>
    </row>
    <row r="50" spans="1:4" x14ac:dyDescent="0.35">
      <c r="A50">
        <f t="shared" si="2"/>
        <v>1965</v>
      </c>
      <c r="B50">
        <v>-18.399999999999999</v>
      </c>
      <c r="C50">
        <f t="shared" si="0"/>
        <v>-30.599999999999998</v>
      </c>
      <c r="D50">
        <f t="shared" si="1"/>
        <v>-0.30599999999999999</v>
      </c>
    </row>
    <row r="51" spans="1:4" x14ac:dyDescent="0.35">
      <c r="A51">
        <f t="shared" si="2"/>
        <v>1964</v>
      </c>
      <c r="B51">
        <v>-18.600000000000001</v>
      </c>
      <c r="C51">
        <f t="shared" si="0"/>
        <v>-30.8</v>
      </c>
      <c r="D51">
        <f t="shared" si="1"/>
        <v>-0.308</v>
      </c>
    </row>
    <row r="52" spans="1:4" x14ac:dyDescent="0.35">
      <c r="A52">
        <f t="shared" si="2"/>
        <v>1963</v>
      </c>
      <c r="B52">
        <v>-18.600000000000001</v>
      </c>
      <c r="C52">
        <f t="shared" si="0"/>
        <v>-30.8</v>
      </c>
      <c r="D52">
        <f t="shared" si="1"/>
        <v>-0.308</v>
      </c>
    </row>
    <row r="53" spans="1:4" x14ac:dyDescent="0.35">
      <c r="A53">
        <f t="shared" si="2"/>
        <v>1962</v>
      </c>
      <c r="B53">
        <v>-18.600000000000001</v>
      </c>
      <c r="C53">
        <f t="shared" si="0"/>
        <v>-30.8</v>
      </c>
      <c r="D53">
        <f t="shared" si="1"/>
        <v>-0.308</v>
      </c>
    </row>
    <row r="54" spans="1:4" x14ac:dyDescent="0.35">
      <c r="A54">
        <f t="shared" si="2"/>
        <v>1961</v>
      </c>
      <c r="B54">
        <v>-18.899999999999999</v>
      </c>
      <c r="C54">
        <f t="shared" si="0"/>
        <v>-31.099999999999998</v>
      </c>
      <c r="D54">
        <f t="shared" si="1"/>
        <v>-0.311</v>
      </c>
    </row>
    <row r="55" spans="1:4" x14ac:dyDescent="0.35">
      <c r="A55">
        <f t="shared" si="2"/>
        <v>1960</v>
      </c>
      <c r="B55">
        <v>-19.100000000000001</v>
      </c>
      <c r="C55">
        <f t="shared" si="0"/>
        <v>-31.3</v>
      </c>
      <c r="D55">
        <f t="shared" si="1"/>
        <v>-0.313</v>
      </c>
    </row>
    <row r="56" spans="1:4" x14ac:dyDescent="0.35">
      <c r="A56">
        <f t="shared" si="2"/>
        <v>1959</v>
      </c>
      <c r="B56">
        <v>-19</v>
      </c>
      <c r="C56">
        <f t="shared" si="0"/>
        <v>-31.2</v>
      </c>
      <c r="D56">
        <f t="shared" si="1"/>
        <v>-0.312</v>
      </c>
    </row>
    <row r="57" spans="1:4" x14ac:dyDescent="0.35">
      <c r="A57">
        <f t="shared" si="2"/>
        <v>1958</v>
      </c>
      <c r="B57">
        <v>-19.399999999999999</v>
      </c>
      <c r="C57">
        <f t="shared" si="0"/>
        <v>-31.599999999999998</v>
      </c>
      <c r="D57">
        <f t="shared" si="1"/>
        <v>-0.316</v>
      </c>
    </row>
    <row r="58" spans="1:4" x14ac:dyDescent="0.35">
      <c r="A58">
        <f t="shared" si="2"/>
        <v>1957</v>
      </c>
      <c r="B58">
        <v>-19.7</v>
      </c>
      <c r="C58">
        <f t="shared" si="0"/>
        <v>-31.9</v>
      </c>
      <c r="D58">
        <f t="shared" si="1"/>
        <v>-0.31900000000000001</v>
      </c>
    </row>
    <row r="59" spans="1:4" x14ac:dyDescent="0.35">
      <c r="A59">
        <f t="shared" si="2"/>
        <v>1956</v>
      </c>
      <c r="B59">
        <v>-19.600000000000001</v>
      </c>
      <c r="C59">
        <f t="shared" si="0"/>
        <v>-31.8</v>
      </c>
      <c r="D59">
        <f t="shared" si="1"/>
        <v>-0.318</v>
      </c>
    </row>
    <row r="60" spans="1:4" x14ac:dyDescent="0.35">
      <c r="A60">
        <f t="shared" si="2"/>
        <v>1955</v>
      </c>
      <c r="B60">
        <v>-18.899999999999999</v>
      </c>
      <c r="C60">
        <f t="shared" si="0"/>
        <v>-31.099999999999998</v>
      </c>
      <c r="D60">
        <f t="shared" si="1"/>
        <v>-0.311</v>
      </c>
    </row>
    <row r="61" spans="1:4" x14ac:dyDescent="0.35">
      <c r="A61">
        <f t="shared" si="2"/>
        <v>1954</v>
      </c>
      <c r="B61">
        <v>-13</v>
      </c>
      <c r="C61">
        <f t="shared" si="0"/>
        <v>-25.2</v>
      </c>
      <c r="D61">
        <f t="shared" si="1"/>
        <v>-0.252</v>
      </c>
    </row>
    <row r="62" spans="1:4" x14ac:dyDescent="0.35">
      <c r="A62">
        <f t="shared" si="2"/>
        <v>1953</v>
      </c>
      <c r="B62">
        <v>-11.2</v>
      </c>
      <c r="C62">
        <f t="shared" si="0"/>
        <v>-23.4</v>
      </c>
      <c r="D62">
        <f t="shared" si="1"/>
        <v>-0.23399999999999999</v>
      </c>
    </row>
    <row r="63" spans="1:4" x14ac:dyDescent="0.35">
      <c r="A63">
        <f t="shared" si="2"/>
        <v>1952</v>
      </c>
      <c r="B63">
        <v>-10.5</v>
      </c>
      <c r="C63">
        <f t="shared" si="0"/>
        <v>-22.7</v>
      </c>
      <c r="D63">
        <f t="shared" si="1"/>
        <v>-0.22699999999999998</v>
      </c>
    </row>
    <row r="64" spans="1:4" x14ac:dyDescent="0.35">
      <c r="A64">
        <f t="shared" si="2"/>
        <v>1951</v>
      </c>
      <c r="B64">
        <v>-10</v>
      </c>
      <c r="C64">
        <f t="shared" si="0"/>
        <v>-22.2</v>
      </c>
      <c r="D64">
        <f t="shared" si="1"/>
        <v>-0.222</v>
      </c>
    </row>
    <row r="65" spans="1:4" x14ac:dyDescent="0.35">
      <c r="A65">
        <f t="shared" si="2"/>
        <v>1950</v>
      </c>
      <c r="B65">
        <v>-9.8000000000000007</v>
      </c>
      <c r="C65">
        <f t="shared" si="0"/>
        <v>-22</v>
      </c>
      <c r="D65">
        <f t="shared" si="1"/>
        <v>-0.22</v>
      </c>
    </row>
    <row r="66" spans="1:4" x14ac:dyDescent="0.35">
      <c r="A66">
        <f t="shared" si="2"/>
        <v>1949</v>
      </c>
      <c r="B66">
        <v>-9.1999999999999993</v>
      </c>
      <c r="C66">
        <f t="shared" si="0"/>
        <v>-21.4</v>
      </c>
      <c r="D66">
        <f t="shared" si="1"/>
        <v>-0.214</v>
      </c>
    </row>
    <row r="67" spans="1:4" x14ac:dyDescent="0.35">
      <c r="A67">
        <f t="shared" si="2"/>
        <v>1948</v>
      </c>
      <c r="B67">
        <v>-8.8000000000000007</v>
      </c>
      <c r="C67">
        <f t="shared" ref="C67:C115" si="3">B67-12.2</f>
        <v>-21</v>
      </c>
      <c r="D67">
        <f t="shared" si="1"/>
        <v>-0.21</v>
      </c>
    </row>
    <row r="68" spans="1:4" x14ac:dyDescent="0.35">
      <c r="A68">
        <f t="shared" si="2"/>
        <v>1947</v>
      </c>
      <c r="B68">
        <v>-8.6999999999999993</v>
      </c>
      <c r="C68">
        <f t="shared" si="3"/>
        <v>-20.9</v>
      </c>
      <c r="D68">
        <f t="shared" ref="D68:D115" si="4">C68/100</f>
        <v>-0.20899999999999999</v>
      </c>
    </row>
    <row r="69" spans="1:4" x14ac:dyDescent="0.35">
      <c r="A69">
        <f t="shared" ref="A69:A115" si="5">A68-1</f>
        <v>1946</v>
      </c>
      <c r="B69">
        <v>-8.3000000000000007</v>
      </c>
      <c r="C69">
        <f t="shared" si="3"/>
        <v>-20.5</v>
      </c>
      <c r="D69">
        <f t="shared" si="4"/>
        <v>-0.20499999999999999</v>
      </c>
    </row>
    <row r="70" spans="1:4" x14ac:dyDescent="0.35">
      <c r="A70">
        <f t="shared" si="5"/>
        <v>1945</v>
      </c>
      <c r="B70">
        <v>-8</v>
      </c>
      <c r="C70">
        <f t="shared" si="3"/>
        <v>-20.2</v>
      </c>
      <c r="D70">
        <f t="shared" si="4"/>
        <v>-0.20199999999999999</v>
      </c>
    </row>
    <row r="71" spans="1:4" x14ac:dyDescent="0.35">
      <c r="A71">
        <f t="shared" si="5"/>
        <v>1944</v>
      </c>
      <c r="B71">
        <v>-7.9</v>
      </c>
      <c r="C71">
        <f t="shared" si="3"/>
        <v>-20.100000000000001</v>
      </c>
      <c r="D71">
        <f t="shared" si="4"/>
        <v>-0.20100000000000001</v>
      </c>
    </row>
    <row r="72" spans="1:4" x14ac:dyDescent="0.35">
      <c r="A72">
        <f t="shared" si="5"/>
        <v>1943</v>
      </c>
      <c r="B72">
        <v>-7.8</v>
      </c>
      <c r="C72">
        <f t="shared" si="3"/>
        <v>-20</v>
      </c>
      <c r="D72">
        <f t="shared" si="4"/>
        <v>-0.2</v>
      </c>
    </row>
    <row r="73" spans="1:4" x14ac:dyDescent="0.35">
      <c r="A73">
        <f t="shared" si="5"/>
        <v>1942</v>
      </c>
      <c r="B73">
        <v>-7.9</v>
      </c>
      <c r="C73">
        <f t="shared" si="3"/>
        <v>-20.100000000000001</v>
      </c>
      <c r="D73">
        <f t="shared" si="4"/>
        <v>-0.20100000000000001</v>
      </c>
    </row>
    <row r="74" spans="1:4" x14ac:dyDescent="0.35">
      <c r="A74">
        <f t="shared" si="5"/>
        <v>1941</v>
      </c>
      <c r="B74">
        <v>-8</v>
      </c>
      <c r="C74">
        <f t="shared" si="3"/>
        <v>-20.2</v>
      </c>
      <c r="D74">
        <f t="shared" si="4"/>
        <v>-0.20199999999999999</v>
      </c>
    </row>
    <row r="75" spans="1:4" x14ac:dyDescent="0.35">
      <c r="A75">
        <f t="shared" si="5"/>
        <v>1940</v>
      </c>
      <c r="B75">
        <v>-8</v>
      </c>
      <c r="C75">
        <f t="shared" si="3"/>
        <v>-20.2</v>
      </c>
      <c r="D75">
        <f t="shared" si="4"/>
        <v>-0.20199999999999999</v>
      </c>
    </row>
    <row r="76" spans="1:4" x14ac:dyDescent="0.35">
      <c r="A76">
        <f t="shared" si="5"/>
        <v>1939</v>
      </c>
      <c r="B76">
        <v>-8</v>
      </c>
      <c r="C76">
        <f t="shared" si="3"/>
        <v>-20.2</v>
      </c>
      <c r="D76">
        <f t="shared" si="4"/>
        <v>-0.20199999999999999</v>
      </c>
    </row>
    <row r="77" spans="1:4" x14ac:dyDescent="0.35">
      <c r="A77">
        <f t="shared" si="5"/>
        <v>1938</v>
      </c>
      <c r="B77">
        <v>-8</v>
      </c>
      <c r="C77">
        <f t="shared" si="3"/>
        <v>-20.2</v>
      </c>
      <c r="D77">
        <f t="shared" si="4"/>
        <v>-0.20199999999999999</v>
      </c>
    </row>
    <row r="78" spans="1:4" x14ac:dyDescent="0.35">
      <c r="A78">
        <f t="shared" si="5"/>
        <v>1937</v>
      </c>
      <c r="B78">
        <v>-7.8</v>
      </c>
      <c r="C78">
        <f t="shared" si="3"/>
        <v>-20</v>
      </c>
      <c r="D78">
        <f t="shared" si="4"/>
        <v>-0.2</v>
      </c>
    </row>
    <row r="79" spans="1:4" x14ac:dyDescent="0.35">
      <c r="A79">
        <f t="shared" si="5"/>
        <v>1936</v>
      </c>
      <c r="B79">
        <v>-7.5</v>
      </c>
      <c r="C79">
        <f t="shared" si="3"/>
        <v>-19.7</v>
      </c>
      <c r="D79">
        <f t="shared" si="4"/>
        <v>-0.19699999999999998</v>
      </c>
    </row>
    <row r="80" spans="1:4" x14ac:dyDescent="0.35">
      <c r="A80">
        <f t="shared" si="5"/>
        <v>1935</v>
      </c>
      <c r="B80">
        <v>-7.8</v>
      </c>
      <c r="C80">
        <f t="shared" si="3"/>
        <v>-20</v>
      </c>
      <c r="D80">
        <f t="shared" si="4"/>
        <v>-0.2</v>
      </c>
    </row>
    <row r="81" spans="1:4" x14ac:dyDescent="0.35">
      <c r="A81">
        <f t="shared" si="5"/>
        <v>1934</v>
      </c>
      <c r="B81">
        <v>-7</v>
      </c>
      <c r="C81">
        <f t="shared" si="3"/>
        <v>-19.2</v>
      </c>
      <c r="D81">
        <f t="shared" si="4"/>
        <v>-0.192</v>
      </c>
    </row>
    <row r="82" spans="1:4" x14ac:dyDescent="0.35">
      <c r="A82">
        <f t="shared" si="5"/>
        <v>1933</v>
      </c>
      <c r="B82">
        <v>-7</v>
      </c>
      <c r="C82">
        <f t="shared" si="3"/>
        <v>-19.2</v>
      </c>
      <c r="D82">
        <f t="shared" si="4"/>
        <v>-0.192</v>
      </c>
    </row>
    <row r="83" spans="1:4" x14ac:dyDescent="0.35">
      <c r="A83">
        <f t="shared" si="5"/>
        <v>1932</v>
      </c>
      <c r="B83">
        <v>-7</v>
      </c>
      <c r="C83">
        <f t="shared" si="3"/>
        <v>-19.2</v>
      </c>
      <c r="D83">
        <f t="shared" si="4"/>
        <v>-0.192</v>
      </c>
    </row>
    <row r="84" spans="1:4" x14ac:dyDescent="0.35">
      <c r="A84">
        <f t="shared" si="5"/>
        <v>1931</v>
      </c>
      <c r="B84">
        <v>-7.5</v>
      </c>
      <c r="C84">
        <f t="shared" si="3"/>
        <v>-19.7</v>
      </c>
      <c r="D84">
        <f t="shared" si="4"/>
        <v>-0.19699999999999998</v>
      </c>
    </row>
    <row r="85" spans="1:4" x14ac:dyDescent="0.35">
      <c r="A85">
        <f t="shared" si="5"/>
        <v>1930</v>
      </c>
      <c r="B85">
        <v>-7.8</v>
      </c>
      <c r="C85">
        <f t="shared" si="3"/>
        <v>-20</v>
      </c>
      <c r="D85">
        <f t="shared" si="4"/>
        <v>-0.2</v>
      </c>
    </row>
    <row r="86" spans="1:4" x14ac:dyDescent="0.35">
      <c r="A86">
        <f t="shared" si="5"/>
        <v>1929</v>
      </c>
      <c r="B86">
        <v>-8</v>
      </c>
      <c r="C86">
        <f t="shared" si="3"/>
        <v>-20.2</v>
      </c>
      <c r="D86">
        <f t="shared" si="4"/>
        <v>-0.20199999999999999</v>
      </c>
    </row>
    <row r="87" spans="1:4" x14ac:dyDescent="0.35">
      <c r="A87">
        <f t="shared" si="5"/>
        <v>1928</v>
      </c>
      <c r="B87">
        <v>-8</v>
      </c>
      <c r="C87">
        <f t="shared" si="3"/>
        <v>-20.2</v>
      </c>
      <c r="D87">
        <f t="shared" si="4"/>
        <v>-0.20199999999999999</v>
      </c>
    </row>
    <row r="88" spans="1:4" x14ac:dyDescent="0.35">
      <c r="A88">
        <f t="shared" si="5"/>
        <v>1927</v>
      </c>
      <c r="B88">
        <v>-8.8000000000000007</v>
      </c>
      <c r="C88">
        <f t="shared" si="3"/>
        <v>-21</v>
      </c>
      <c r="D88">
        <f t="shared" si="4"/>
        <v>-0.21</v>
      </c>
    </row>
    <row r="89" spans="1:4" x14ac:dyDescent="0.35">
      <c r="A89">
        <f t="shared" si="5"/>
        <v>1926</v>
      </c>
      <c r="B89">
        <v>-8</v>
      </c>
      <c r="C89">
        <f t="shared" si="3"/>
        <v>-20.2</v>
      </c>
      <c r="D89">
        <f t="shared" si="4"/>
        <v>-0.20199999999999999</v>
      </c>
    </row>
    <row r="90" spans="1:4" x14ac:dyDescent="0.35">
      <c r="A90">
        <f t="shared" si="5"/>
        <v>1925</v>
      </c>
      <c r="B90">
        <v>-7.5</v>
      </c>
      <c r="C90">
        <f t="shared" si="3"/>
        <v>-19.7</v>
      </c>
      <c r="D90">
        <f t="shared" si="4"/>
        <v>-0.19699999999999998</v>
      </c>
    </row>
    <row r="91" spans="1:4" x14ac:dyDescent="0.35">
      <c r="A91">
        <f t="shared" si="5"/>
        <v>1924</v>
      </c>
      <c r="B91">
        <v>-8</v>
      </c>
      <c r="C91">
        <f t="shared" si="3"/>
        <v>-20.2</v>
      </c>
      <c r="D91">
        <f t="shared" si="4"/>
        <v>-0.20199999999999999</v>
      </c>
    </row>
    <row r="92" spans="1:4" x14ac:dyDescent="0.35">
      <c r="A92">
        <f t="shared" si="5"/>
        <v>1923</v>
      </c>
      <c r="B92">
        <v>-8</v>
      </c>
      <c r="C92">
        <f t="shared" si="3"/>
        <v>-20.2</v>
      </c>
      <c r="D92">
        <f t="shared" si="4"/>
        <v>-0.20199999999999999</v>
      </c>
    </row>
    <row r="93" spans="1:4" x14ac:dyDescent="0.35">
      <c r="A93">
        <f t="shared" si="5"/>
        <v>1922</v>
      </c>
      <c r="B93">
        <v>-8</v>
      </c>
      <c r="C93">
        <f t="shared" si="3"/>
        <v>-20.2</v>
      </c>
      <c r="D93">
        <f t="shared" si="4"/>
        <v>-0.20199999999999999</v>
      </c>
    </row>
    <row r="94" spans="1:4" x14ac:dyDescent="0.35">
      <c r="A94">
        <f t="shared" si="5"/>
        <v>1921</v>
      </c>
      <c r="B94">
        <v>-8</v>
      </c>
      <c r="C94">
        <f t="shared" si="3"/>
        <v>-20.2</v>
      </c>
      <c r="D94">
        <f t="shared" si="4"/>
        <v>-0.20199999999999999</v>
      </c>
    </row>
    <row r="95" spans="1:4" x14ac:dyDescent="0.35">
      <c r="A95">
        <f t="shared" si="5"/>
        <v>1920</v>
      </c>
      <c r="B95">
        <v>-8.5</v>
      </c>
      <c r="C95">
        <f t="shared" si="3"/>
        <v>-20.7</v>
      </c>
      <c r="D95">
        <f t="shared" si="4"/>
        <v>-0.20699999999999999</v>
      </c>
    </row>
    <row r="96" spans="1:4" x14ac:dyDescent="0.35">
      <c r="A96">
        <f t="shared" si="5"/>
        <v>1919</v>
      </c>
      <c r="B96">
        <v>-8.6999999999999993</v>
      </c>
      <c r="C96">
        <f t="shared" si="3"/>
        <v>-20.9</v>
      </c>
      <c r="D96">
        <f t="shared" si="4"/>
        <v>-0.20899999999999999</v>
      </c>
    </row>
    <row r="97" spans="1:4" x14ac:dyDescent="0.35">
      <c r="A97">
        <f t="shared" si="5"/>
        <v>1918</v>
      </c>
      <c r="B97">
        <v>-8.8000000000000007</v>
      </c>
      <c r="C97">
        <f t="shared" si="3"/>
        <v>-21</v>
      </c>
      <c r="D97">
        <f t="shared" si="4"/>
        <v>-0.21</v>
      </c>
    </row>
    <row r="98" spans="1:4" x14ac:dyDescent="0.35">
      <c r="A98">
        <f t="shared" si="5"/>
        <v>1917</v>
      </c>
      <c r="B98">
        <v>-5.4</v>
      </c>
      <c r="C98">
        <f t="shared" si="3"/>
        <v>-17.600000000000001</v>
      </c>
      <c r="D98">
        <f t="shared" si="4"/>
        <v>-0.17600000000000002</v>
      </c>
    </row>
    <row r="99" spans="1:4" x14ac:dyDescent="0.35">
      <c r="A99">
        <f t="shared" si="5"/>
        <v>1916</v>
      </c>
      <c r="B99">
        <v>-6</v>
      </c>
      <c r="C99">
        <f t="shared" si="3"/>
        <v>-18.2</v>
      </c>
      <c r="D99">
        <f t="shared" si="4"/>
        <v>-0.182</v>
      </c>
    </row>
    <row r="100" spans="1:4" x14ac:dyDescent="0.35">
      <c r="A100">
        <f t="shared" si="5"/>
        <v>1915</v>
      </c>
      <c r="B100">
        <v>-7</v>
      </c>
      <c r="C100">
        <f t="shared" si="3"/>
        <v>-19.2</v>
      </c>
      <c r="D100">
        <f t="shared" si="4"/>
        <v>-0.192</v>
      </c>
    </row>
    <row r="101" spans="1:4" x14ac:dyDescent="0.35">
      <c r="A101">
        <f t="shared" si="5"/>
        <v>1914</v>
      </c>
      <c r="B101">
        <v>-8</v>
      </c>
      <c r="C101">
        <f t="shared" si="3"/>
        <v>-20.2</v>
      </c>
      <c r="D101">
        <f t="shared" si="4"/>
        <v>-0.20199999999999999</v>
      </c>
    </row>
    <row r="102" spans="1:4" x14ac:dyDescent="0.35">
      <c r="A102">
        <f t="shared" si="5"/>
        <v>1913</v>
      </c>
      <c r="B102">
        <v>-8.8000000000000007</v>
      </c>
      <c r="C102">
        <f t="shared" si="3"/>
        <v>-21</v>
      </c>
      <c r="D102">
        <f t="shared" si="4"/>
        <v>-0.21</v>
      </c>
    </row>
    <row r="103" spans="1:4" x14ac:dyDescent="0.35">
      <c r="A103">
        <f t="shared" si="5"/>
        <v>1912</v>
      </c>
      <c r="B103">
        <v>-9.8000000000000007</v>
      </c>
      <c r="C103">
        <f t="shared" si="3"/>
        <v>-22</v>
      </c>
      <c r="D103">
        <f t="shared" si="4"/>
        <v>-0.22</v>
      </c>
    </row>
    <row r="104" spans="1:4" x14ac:dyDescent="0.35">
      <c r="A104">
        <f t="shared" si="5"/>
        <v>1911</v>
      </c>
      <c r="B104">
        <v>-10.8</v>
      </c>
      <c r="C104">
        <f t="shared" si="3"/>
        <v>-23</v>
      </c>
      <c r="D104">
        <f t="shared" si="4"/>
        <v>-0.23</v>
      </c>
    </row>
    <row r="105" spans="1:4" x14ac:dyDescent="0.35">
      <c r="A105">
        <f t="shared" si="5"/>
        <v>1910</v>
      </c>
      <c r="B105">
        <v>-12.2</v>
      </c>
      <c r="C105">
        <f t="shared" si="3"/>
        <v>-24.4</v>
      </c>
      <c r="D105">
        <f t="shared" si="4"/>
        <v>-0.24399999999999999</v>
      </c>
    </row>
    <row r="106" spans="1:4" x14ac:dyDescent="0.35">
      <c r="A106">
        <f t="shared" si="5"/>
        <v>1909</v>
      </c>
      <c r="B106">
        <v>-13.4</v>
      </c>
      <c r="C106">
        <f t="shared" si="3"/>
        <v>-25.6</v>
      </c>
      <c r="D106">
        <f t="shared" si="4"/>
        <v>-0.25600000000000001</v>
      </c>
    </row>
    <row r="107" spans="1:4" x14ac:dyDescent="0.35">
      <c r="A107">
        <f t="shared" si="5"/>
        <v>1908</v>
      </c>
      <c r="B107">
        <v>-14.2</v>
      </c>
      <c r="C107">
        <f t="shared" si="3"/>
        <v>-26.4</v>
      </c>
      <c r="D107">
        <f t="shared" si="4"/>
        <v>-0.26400000000000001</v>
      </c>
    </row>
    <row r="108" spans="1:4" x14ac:dyDescent="0.35">
      <c r="A108">
        <f t="shared" si="5"/>
        <v>1907</v>
      </c>
      <c r="B108">
        <v>-15</v>
      </c>
      <c r="C108">
        <f t="shared" si="3"/>
        <v>-27.2</v>
      </c>
      <c r="D108">
        <f t="shared" si="4"/>
        <v>-0.27200000000000002</v>
      </c>
    </row>
    <row r="109" spans="1:4" x14ac:dyDescent="0.35">
      <c r="A109">
        <f t="shared" si="5"/>
        <v>1906</v>
      </c>
      <c r="B109">
        <v>-15.9</v>
      </c>
      <c r="C109">
        <f t="shared" si="3"/>
        <v>-28.1</v>
      </c>
      <c r="D109">
        <f t="shared" si="4"/>
        <v>-0.28100000000000003</v>
      </c>
    </row>
    <row r="110" spans="1:4" x14ac:dyDescent="0.35">
      <c r="A110">
        <f t="shared" si="5"/>
        <v>1905</v>
      </c>
      <c r="B110">
        <v>-17</v>
      </c>
      <c r="C110">
        <f t="shared" si="3"/>
        <v>-29.2</v>
      </c>
      <c r="D110">
        <f t="shared" si="4"/>
        <v>-0.29199999999999998</v>
      </c>
    </row>
    <row r="111" spans="1:4" x14ac:dyDescent="0.35">
      <c r="A111">
        <f t="shared" si="5"/>
        <v>1904</v>
      </c>
      <c r="B111">
        <v>-18</v>
      </c>
      <c r="C111">
        <f t="shared" si="3"/>
        <v>-30.2</v>
      </c>
      <c r="D111">
        <f t="shared" si="4"/>
        <v>-0.30199999999999999</v>
      </c>
    </row>
    <row r="112" spans="1:4" x14ac:dyDescent="0.35">
      <c r="A112">
        <f t="shared" si="5"/>
        <v>1903</v>
      </c>
      <c r="B112">
        <v>-19</v>
      </c>
      <c r="C112">
        <f t="shared" si="3"/>
        <v>-31.2</v>
      </c>
      <c r="D112">
        <f t="shared" si="4"/>
        <v>-0.312</v>
      </c>
    </row>
    <row r="113" spans="1:4" x14ac:dyDescent="0.35">
      <c r="A113">
        <f t="shared" si="5"/>
        <v>1902</v>
      </c>
      <c r="B113">
        <v>-20.3</v>
      </c>
      <c r="C113">
        <f t="shared" si="3"/>
        <v>-32.5</v>
      </c>
      <c r="D113">
        <f t="shared" si="4"/>
        <v>-0.32500000000000001</v>
      </c>
    </row>
    <row r="114" spans="1:4" x14ac:dyDescent="0.35">
      <c r="A114">
        <f t="shared" si="5"/>
        <v>1901</v>
      </c>
      <c r="B114">
        <v>-21.8</v>
      </c>
      <c r="C114">
        <f t="shared" si="3"/>
        <v>-34</v>
      </c>
      <c r="D114">
        <f t="shared" si="4"/>
        <v>-0.34</v>
      </c>
    </row>
    <row r="115" spans="1:4" x14ac:dyDescent="0.35">
      <c r="A115">
        <f t="shared" si="5"/>
        <v>1900</v>
      </c>
      <c r="B115">
        <v>-22.8</v>
      </c>
      <c r="C115">
        <f t="shared" si="3"/>
        <v>-35</v>
      </c>
      <c r="D115">
        <f t="shared" si="4"/>
        <v>-0.35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66"/>
  <sheetViews>
    <sheetView topLeftCell="A25" workbookViewId="0">
      <selection activeCell="G25" sqref="G25"/>
    </sheetView>
  </sheetViews>
  <sheetFormatPr defaultRowHeight="14.5" x14ac:dyDescent="0.35"/>
  <sheetData>
    <row r="1" spans="1:2" x14ac:dyDescent="0.35">
      <c r="A1">
        <v>2015</v>
      </c>
      <c r="B1">
        <v>0.5</v>
      </c>
    </row>
    <row r="2" spans="1:2" x14ac:dyDescent="0.35">
      <c r="A2">
        <v>2014</v>
      </c>
      <c r="B2">
        <v>0.5</v>
      </c>
    </row>
    <row r="3" spans="1:2" x14ac:dyDescent="0.35">
      <c r="A3">
        <v>2013</v>
      </c>
      <c r="B3">
        <v>0.5</v>
      </c>
    </row>
    <row r="4" spans="1:2" x14ac:dyDescent="0.35">
      <c r="A4">
        <v>2012</v>
      </c>
      <c r="B4">
        <v>0.5</v>
      </c>
    </row>
    <row r="5" spans="1:2" x14ac:dyDescent="0.35">
      <c r="A5">
        <v>2011</v>
      </c>
      <c r="B5">
        <v>0.5</v>
      </c>
    </row>
    <row r="6" spans="1:2" x14ac:dyDescent="0.35">
      <c r="A6">
        <v>2010</v>
      </c>
      <c r="B6">
        <v>0.5</v>
      </c>
    </row>
    <row r="7" spans="1:2" x14ac:dyDescent="0.35">
      <c r="A7">
        <f>A6-1</f>
        <v>2009</v>
      </c>
      <c r="B7">
        <v>0</v>
      </c>
    </row>
    <row r="8" spans="1:2" x14ac:dyDescent="0.35">
      <c r="A8">
        <f t="shared" ref="A8:A66" si="0">A7-1</f>
        <v>2008</v>
      </c>
      <c r="B8">
        <v>0</v>
      </c>
    </row>
    <row r="9" spans="1:2" x14ac:dyDescent="0.35">
      <c r="A9">
        <f t="shared" si="0"/>
        <v>2007</v>
      </c>
      <c r="B9">
        <v>0</v>
      </c>
    </row>
    <row r="10" spans="1:2" x14ac:dyDescent="0.35">
      <c r="A10">
        <f t="shared" si="0"/>
        <v>2006</v>
      </c>
      <c r="B10">
        <v>-0.02</v>
      </c>
    </row>
    <row r="11" spans="1:2" x14ac:dyDescent="0.35">
      <c r="A11">
        <f t="shared" si="0"/>
        <v>2005</v>
      </c>
      <c r="B11">
        <v>-0.02</v>
      </c>
    </row>
    <row r="12" spans="1:2" x14ac:dyDescent="0.35">
      <c r="A12">
        <f t="shared" si="0"/>
        <v>2004</v>
      </c>
      <c r="B12">
        <v>-0.02</v>
      </c>
    </row>
    <row r="13" spans="1:2" x14ac:dyDescent="0.35">
      <c r="A13">
        <f t="shared" si="0"/>
        <v>2003</v>
      </c>
      <c r="B13">
        <v>-0.02</v>
      </c>
    </row>
    <row r="14" spans="1:2" x14ac:dyDescent="0.35">
      <c r="A14">
        <f t="shared" si="0"/>
        <v>2002</v>
      </c>
      <c r="B14">
        <v>-0.02</v>
      </c>
    </row>
    <row r="15" spans="1:2" x14ac:dyDescent="0.35">
      <c r="A15">
        <f t="shared" si="0"/>
        <v>2001</v>
      </c>
      <c r="B15">
        <v>-0.02</v>
      </c>
    </row>
    <row r="16" spans="1:2" x14ac:dyDescent="0.35">
      <c r="A16">
        <f t="shared" si="0"/>
        <v>2000</v>
      </c>
      <c r="B16">
        <v>-0.02</v>
      </c>
    </row>
    <row r="17" spans="1:2" x14ac:dyDescent="0.35">
      <c r="A17">
        <f t="shared" si="0"/>
        <v>1999</v>
      </c>
      <c r="B17">
        <v>0</v>
      </c>
    </row>
    <row r="18" spans="1:2" x14ac:dyDescent="0.35">
      <c r="A18">
        <f t="shared" si="0"/>
        <v>1998</v>
      </c>
      <c r="B18">
        <v>0</v>
      </c>
    </row>
    <row r="19" spans="1:2" x14ac:dyDescent="0.35">
      <c r="A19">
        <f t="shared" si="0"/>
        <v>1997</v>
      </c>
      <c r="B19">
        <v>0</v>
      </c>
    </row>
    <row r="20" spans="1:2" x14ac:dyDescent="0.35">
      <c r="A20">
        <f t="shared" si="0"/>
        <v>1996</v>
      </c>
      <c r="B20">
        <v>0</v>
      </c>
    </row>
    <row r="21" spans="1:2" x14ac:dyDescent="0.35">
      <c r="A21">
        <f t="shared" si="0"/>
        <v>1995</v>
      </c>
      <c r="B21">
        <v>-0.05</v>
      </c>
    </row>
    <row r="22" spans="1:2" x14ac:dyDescent="0.35">
      <c r="A22">
        <f t="shared" si="0"/>
        <v>1994</v>
      </c>
      <c r="B22">
        <v>-0.05</v>
      </c>
    </row>
    <row r="23" spans="1:2" x14ac:dyDescent="0.35">
      <c r="A23">
        <f t="shared" si="0"/>
        <v>1993</v>
      </c>
      <c r="B23">
        <v>-0.05</v>
      </c>
    </row>
    <row r="24" spans="1:2" x14ac:dyDescent="0.35">
      <c r="A24">
        <f t="shared" si="0"/>
        <v>1992</v>
      </c>
      <c r="B24">
        <v>-0.05</v>
      </c>
    </row>
    <row r="25" spans="1:2" x14ac:dyDescent="0.35">
      <c r="A25">
        <f t="shared" si="0"/>
        <v>1991</v>
      </c>
      <c r="B25">
        <v>-0.05</v>
      </c>
    </row>
    <row r="26" spans="1:2" x14ac:dyDescent="0.35">
      <c r="A26">
        <f t="shared" si="0"/>
        <v>1990</v>
      </c>
      <c r="B26">
        <v>-0.05</v>
      </c>
    </row>
    <row r="27" spans="1:2" x14ac:dyDescent="0.35">
      <c r="A27">
        <f t="shared" si="0"/>
        <v>1989</v>
      </c>
      <c r="B27">
        <v>-0.05</v>
      </c>
    </row>
    <row r="28" spans="1:2" x14ac:dyDescent="0.35">
      <c r="A28">
        <f t="shared" si="0"/>
        <v>1988</v>
      </c>
      <c r="B28">
        <v>-0.05</v>
      </c>
    </row>
    <row r="29" spans="1:2" x14ac:dyDescent="0.35">
      <c r="A29">
        <f t="shared" si="0"/>
        <v>1987</v>
      </c>
      <c r="B29">
        <v>-0.05</v>
      </c>
    </row>
    <row r="30" spans="1:2" x14ac:dyDescent="0.35">
      <c r="A30">
        <f t="shared" si="0"/>
        <v>1986</v>
      </c>
      <c r="B30">
        <v>-0.05</v>
      </c>
    </row>
    <row r="31" spans="1:2" x14ac:dyDescent="0.35">
      <c r="A31">
        <f t="shared" si="0"/>
        <v>1985</v>
      </c>
      <c r="B31">
        <v>-0.05</v>
      </c>
    </row>
    <row r="32" spans="1:2" x14ac:dyDescent="0.35">
      <c r="A32">
        <f t="shared" si="0"/>
        <v>1984</v>
      </c>
      <c r="B32">
        <v>-0.05</v>
      </c>
    </row>
    <row r="33" spans="1:2" x14ac:dyDescent="0.35">
      <c r="A33">
        <f t="shared" si="0"/>
        <v>1983</v>
      </c>
      <c r="B33">
        <v>-0.05</v>
      </c>
    </row>
    <row r="34" spans="1:2" x14ac:dyDescent="0.35">
      <c r="A34">
        <f t="shared" si="0"/>
        <v>1982</v>
      </c>
      <c r="B34">
        <v>-0.03</v>
      </c>
    </row>
    <row r="35" spans="1:2" x14ac:dyDescent="0.35">
      <c r="A35">
        <f t="shared" si="0"/>
        <v>1981</v>
      </c>
      <c r="B35">
        <v>-0.03</v>
      </c>
    </row>
    <row r="36" spans="1:2" x14ac:dyDescent="0.35">
      <c r="A36">
        <f t="shared" si="0"/>
        <v>1980</v>
      </c>
      <c r="B36">
        <v>-0.03</v>
      </c>
    </row>
    <row r="37" spans="1:2" x14ac:dyDescent="0.35">
      <c r="A37">
        <f t="shared" si="0"/>
        <v>1979</v>
      </c>
      <c r="B37">
        <v>-0.03</v>
      </c>
    </row>
    <row r="38" spans="1:2" x14ac:dyDescent="0.35">
      <c r="A38">
        <f t="shared" si="0"/>
        <v>1978</v>
      </c>
      <c r="B38">
        <v>-0.03</v>
      </c>
    </row>
    <row r="39" spans="1:2" x14ac:dyDescent="0.35">
      <c r="A39">
        <f t="shared" si="0"/>
        <v>1977</v>
      </c>
      <c r="B39">
        <v>-0.03</v>
      </c>
    </row>
    <row r="40" spans="1:2" x14ac:dyDescent="0.35">
      <c r="A40">
        <f t="shared" si="0"/>
        <v>1976</v>
      </c>
      <c r="B40">
        <v>-0.03</v>
      </c>
    </row>
    <row r="41" spans="1:2" x14ac:dyDescent="0.35">
      <c r="A41">
        <f t="shared" si="0"/>
        <v>1975</v>
      </c>
      <c r="B41">
        <v>-0.03</v>
      </c>
    </row>
    <row r="42" spans="1:2" x14ac:dyDescent="0.35">
      <c r="A42">
        <f t="shared" si="0"/>
        <v>1974</v>
      </c>
      <c r="B42">
        <v>-0.03</v>
      </c>
    </row>
    <row r="43" spans="1:2" x14ac:dyDescent="0.35">
      <c r="A43">
        <f t="shared" si="0"/>
        <v>1973</v>
      </c>
      <c r="B43">
        <v>-0.03</v>
      </c>
    </row>
    <row r="44" spans="1:2" x14ac:dyDescent="0.35">
      <c r="A44">
        <f t="shared" si="0"/>
        <v>1972</v>
      </c>
      <c r="B44">
        <v>-0.03</v>
      </c>
    </row>
    <row r="45" spans="1:2" x14ac:dyDescent="0.35">
      <c r="A45">
        <f t="shared" si="0"/>
        <v>1971</v>
      </c>
      <c r="B45">
        <v>-0.03</v>
      </c>
    </row>
    <row r="46" spans="1:2" x14ac:dyDescent="0.35">
      <c r="A46">
        <f t="shared" si="0"/>
        <v>1970</v>
      </c>
      <c r="B46">
        <v>-0.05</v>
      </c>
    </row>
    <row r="47" spans="1:2" x14ac:dyDescent="0.35">
      <c r="A47">
        <f t="shared" si="0"/>
        <v>1969</v>
      </c>
      <c r="B47" s="13">
        <v>-0.1</v>
      </c>
    </row>
    <row r="48" spans="1:2" x14ac:dyDescent="0.35">
      <c r="A48">
        <f t="shared" si="0"/>
        <v>1968</v>
      </c>
      <c r="B48" s="13">
        <v>-0.1</v>
      </c>
    </row>
    <row r="49" spans="1:2" x14ac:dyDescent="0.35">
      <c r="A49">
        <f t="shared" si="0"/>
        <v>1967</v>
      </c>
      <c r="B49" s="13">
        <v>-0.1</v>
      </c>
    </row>
    <row r="50" spans="1:2" x14ac:dyDescent="0.35">
      <c r="A50">
        <f t="shared" si="0"/>
        <v>1966</v>
      </c>
      <c r="B50" s="13">
        <v>-0.1</v>
      </c>
    </row>
    <row r="51" spans="1:2" x14ac:dyDescent="0.35">
      <c r="A51">
        <f t="shared" si="0"/>
        <v>1965</v>
      </c>
      <c r="B51" s="13">
        <v>-0.1</v>
      </c>
    </row>
    <row r="52" spans="1:2" x14ac:dyDescent="0.35">
      <c r="A52">
        <f t="shared" si="0"/>
        <v>1964</v>
      </c>
      <c r="B52" s="13">
        <v>-0.1</v>
      </c>
    </row>
    <row r="53" spans="1:2" x14ac:dyDescent="0.35">
      <c r="A53">
        <f t="shared" si="0"/>
        <v>1963</v>
      </c>
      <c r="B53" s="13">
        <v>-0.1</v>
      </c>
    </row>
    <row r="54" spans="1:2" x14ac:dyDescent="0.35">
      <c r="A54">
        <f t="shared" si="0"/>
        <v>1962</v>
      </c>
      <c r="B54" s="13">
        <v>-0.1</v>
      </c>
    </row>
    <row r="55" spans="1:2" x14ac:dyDescent="0.35">
      <c r="A55">
        <f t="shared" si="0"/>
        <v>1961</v>
      </c>
      <c r="B55" s="13">
        <v>-0.1</v>
      </c>
    </row>
    <row r="56" spans="1:2" x14ac:dyDescent="0.35">
      <c r="A56">
        <f t="shared" si="0"/>
        <v>1960</v>
      </c>
      <c r="B56" s="13">
        <v>-0.1</v>
      </c>
    </row>
    <row r="57" spans="1:2" x14ac:dyDescent="0.35">
      <c r="A57">
        <f t="shared" si="0"/>
        <v>1959</v>
      </c>
      <c r="B57" s="13">
        <v>-0.1</v>
      </c>
    </row>
    <row r="58" spans="1:2" x14ac:dyDescent="0.35">
      <c r="A58">
        <f t="shared" si="0"/>
        <v>1958</v>
      </c>
      <c r="B58" s="13">
        <v>-0.1</v>
      </c>
    </row>
    <row r="59" spans="1:2" x14ac:dyDescent="0.35">
      <c r="A59">
        <f t="shared" si="0"/>
        <v>1957</v>
      </c>
      <c r="B59" s="13">
        <v>-0.1</v>
      </c>
    </row>
    <row r="60" spans="1:2" x14ac:dyDescent="0.35">
      <c r="A60">
        <f t="shared" si="0"/>
        <v>1956</v>
      </c>
      <c r="B60" s="13">
        <v>-0.1</v>
      </c>
    </row>
    <row r="61" spans="1:2" x14ac:dyDescent="0.35">
      <c r="A61">
        <f t="shared" si="0"/>
        <v>1955</v>
      </c>
      <c r="B61" s="13">
        <v>-0.1</v>
      </c>
    </row>
    <row r="62" spans="1:2" x14ac:dyDescent="0.35">
      <c r="A62">
        <f t="shared" si="0"/>
        <v>1954</v>
      </c>
      <c r="B62" s="13">
        <v>-0.1</v>
      </c>
    </row>
    <row r="63" spans="1:2" x14ac:dyDescent="0.35">
      <c r="A63">
        <f t="shared" si="0"/>
        <v>1953</v>
      </c>
      <c r="B63" s="13">
        <v>-0.1</v>
      </c>
    </row>
    <row r="64" spans="1:2" x14ac:dyDescent="0.35">
      <c r="A64">
        <f t="shared" si="0"/>
        <v>1952</v>
      </c>
      <c r="B64" s="13">
        <v>-0.1</v>
      </c>
    </row>
    <row r="65" spans="1:2" x14ac:dyDescent="0.35">
      <c r="A65">
        <f t="shared" si="0"/>
        <v>1951</v>
      </c>
      <c r="B65" s="13">
        <v>-0.1</v>
      </c>
    </row>
    <row r="66" spans="1:2" x14ac:dyDescent="0.35">
      <c r="A66">
        <f t="shared" si="0"/>
        <v>1950</v>
      </c>
    </row>
  </sheetData>
  <pageMargins left="0.7" right="0.7" top="0.75" bottom="0.75" header="0.3" footer="0.3"/>
  <pageSetup paperSize="17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4:X192"/>
  <sheetViews>
    <sheetView topLeftCell="B1" workbookViewId="0">
      <selection activeCell="S11" sqref="S11"/>
    </sheetView>
  </sheetViews>
  <sheetFormatPr defaultRowHeight="14.5" x14ac:dyDescent="0.35"/>
  <sheetData>
    <row r="4" spans="2:24" x14ac:dyDescent="0.35">
      <c r="B4">
        <v>2013</v>
      </c>
      <c r="C4">
        <v>0.5</v>
      </c>
      <c r="D4">
        <v>-0.11</v>
      </c>
      <c r="M4" t="s">
        <v>219</v>
      </c>
      <c r="Q4" t="s">
        <v>228</v>
      </c>
    </row>
    <row r="5" spans="2:24" x14ac:dyDescent="0.35">
      <c r="B5">
        <v>2012</v>
      </c>
      <c r="C5">
        <v>0.5</v>
      </c>
      <c r="D5">
        <v>-0.13</v>
      </c>
      <c r="M5" t="s">
        <v>229</v>
      </c>
      <c r="S5" t="s">
        <v>225</v>
      </c>
      <c r="X5" s="14" t="s">
        <v>230</v>
      </c>
    </row>
    <row r="6" spans="2:24" x14ac:dyDescent="0.35">
      <c r="B6">
        <f>B5-1</f>
        <v>2011</v>
      </c>
      <c r="C6">
        <v>0.5</v>
      </c>
      <c r="D6">
        <v>-0.15</v>
      </c>
      <c r="Q6" t="s">
        <v>227</v>
      </c>
    </row>
    <row r="7" spans="2:24" x14ac:dyDescent="0.35">
      <c r="B7">
        <f t="shared" ref="B7:B70" si="0">B6-1</f>
        <v>2010</v>
      </c>
      <c r="C7">
        <v>0</v>
      </c>
      <c r="D7">
        <v>-0.17</v>
      </c>
      <c r="Q7" t="s">
        <v>226</v>
      </c>
    </row>
    <row r="8" spans="2:24" x14ac:dyDescent="0.35">
      <c r="B8">
        <f t="shared" si="0"/>
        <v>2009</v>
      </c>
      <c r="C8">
        <v>0</v>
      </c>
      <c r="D8">
        <v>-0.19</v>
      </c>
    </row>
    <row r="9" spans="2:24" x14ac:dyDescent="0.35">
      <c r="B9">
        <f t="shared" si="0"/>
        <v>2008</v>
      </c>
      <c r="C9">
        <v>0</v>
      </c>
      <c r="D9">
        <v>-0.21</v>
      </c>
    </row>
    <row r="10" spans="2:24" x14ac:dyDescent="0.35">
      <c r="B10">
        <f t="shared" si="0"/>
        <v>2007</v>
      </c>
      <c r="C10">
        <v>0</v>
      </c>
      <c r="D10">
        <v>-0.23</v>
      </c>
    </row>
    <row r="11" spans="2:24" x14ac:dyDescent="0.35">
      <c r="B11">
        <f t="shared" si="0"/>
        <v>2006</v>
      </c>
      <c r="C11">
        <v>-0.25</v>
      </c>
      <c r="D11">
        <f>C11</f>
        <v>-0.25</v>
      </c>
    </row>
    <row r="12" spans="2:24" x14ac:dyDescent="0.35">
      <c r="B12">
        <f t="shared" si="0"/>
        <v>2005</v>
      </c>
      <c r="C12">
        <v>-0.25</v>
      </c>
      <c r="D12">
        <f t="shared" ref="D12:D75" si="1">C12</f>
        <v>-0.25</v>
      </c>
    </row>
    <row r="13" spans="2:24" x14ac:dyDescent="0.35">
      <c r="B13">
        <f t="shared" si="0"/>
        <v>2004</v>
      </c>
      <c r="C13">
        <v>-0.25</v>
      </c>
      <c r="D13">
        <f t="shared" si="1"/>
        <v>-0.25</v>
      </c>
    </row>
    <row r="14" spans="2:24" x14ac:dyDescent="0.35">
      <c r="B14">
        <f t="shared" si="0"/>
        <v>2003</v>
      </c>
      <c r="C14">
        <v>-0.25</v>
      </c>
      <c r="D14">
        <f t="shared" si="1"/>
        <v>-0.25</v>
      </c>
    </row>
    <row r="15" spans="2:24" x14ac:dyDescent="0.35">
      <c r="B15">
        <f t="shared" si="0"/>
        <v>2002</v>
      </c>
      <c r="C15">
        <v>-0.25</v>
      </c>
      <c r="D15">
        <f t="shared" si="1"/>
        <v>-0.25</v>
      </c>
    </row>
    <row r="16" spans="2:24" x14ac:dyDescent="0.35">
      <c r="B16">
        <f t="shared" si="0"/>
        <v>2001</v>
      </c>
      <c r="C16">
        <v>-0.25</v>
      </c>
      <c r="D16">
        <f t="shared" si="1"/>
        <v>-0.25</v>
      </c>
    </row>
    <row r="17" spans="2:4" x14ac:dyDescent="0.35">
      <c r="B17">
        <f t="shared" si="0"/>
        <v>2000</v>
      </c>
      <c r="C17">
        <v>-0.25</v>
      </c>
      <c r="D17">
        <f t="shared" si="1"/>
        <v>-0.25</v>
      </c>
    </row>
    <row r="18" spans="2:4" x14ac:dyDescent="0.35">
      <c r="B18">
        <f t="shared" si="0"/>
        <v>1999</v>
      </c>
      <c r="C18">
        <v>-0.25</v>
      </c>
      <c r="D18">
        <f t="shared" si="1"/>
        <v>-0.25</v>
      </c>
    </row>
    <row r="19" spans="2:4" x14ac:dyDescent="0.35">
      <c r="B19">
        <f t="shared" si="0"/>
        <v>1998</v>
      </c>
      <c r="C19">
        <v>-0.25</v>
      </c>
      <c r="D19">
        <f t="shared" si="1"/>
        <v>-0.25</v>
      </c>
    </row>
    <row r="20" spans="2:4" x14ac:dyDescent="0.35">
      <c r="B20">
        <f t="shared" si="0"/>
        <v>1997</v>
      </c>
      <c r="C20">
        <v>-0.25</v>
      </c>
      <c r="D20">
        <f t="shared" si="1"/>
        <v>-0.25</v>
      </c>
    </row>
    <row r="21" spans="2:4" x14ac:dyDescent="0.35">
      <c r="B21">
        <f t="shared" si="0"/>
        <v>1996</v>
      </c>
      <c r="C21">
        <v>-0.25</v>
      </c>
      <c r="D21">
        <f t="shared" si="1"/>
        <v>-0.25</v>
      </c>
    </row>
    <row r="22" spans="2:4" x14ac:dyDescent="0.35">
      <c r="B22">
        <f t="shared" si="0"/>
        <v>1995</v>
      </c>
      <c r="C22">
        <v>-0.25</v>
      </c>
      <c r="D22">
        <f t="shared" si="1"/>
        <v>-0.25</v>
      </c>
    </row>
    <row r="23" spans="2:4" x14ac:dyDescent="0.35">
      <c r="B23">
        <f t="shared" si="0"/>
        <v>1994</v>
      </c>
      <c r="C23">
        <v>-0.25</v>
      </c>
      <c r="D23">
        <f t="shared" si="1"/>
        <v>-0.25</v>
      </c>
    </row>
    <row r="24" spans="2:4" x14ac:dyDescent="0.35">
      <c r="B24">
        <f t="shared" si="0"/>
        <v>1993</v>
      </c>
      <c r="C24">
        <v>-0.25</v>
      </c>
      <c r="D24">
        <f t="shared" si="1"/>
        <v>-0.25</v>
      </c>
    </row>
    <row r="25" spans="2:4" x14ac:dyDescent="0.35">
      <c r="B25">
        <f t="shared" si="0"/>
        <v>1992</v>
      </c>
      <c r="C25">
        <v>-0.25</v>
      </c>
      <c r="D25">
        <f t="shared" si="1"/>
        <v>-0.25</v>
      </c>
    </row>
    <row r="26" spans="2:4" x14ac:dyDescent="0.35">
      <c r="B26">
        <f t="shared" si="0"/>
        <v>1991</v>
      </c>
      <c r="C26">
        <v>-0.25</v>
      </c>
      <c r="D26">
        <f t="shared" si="1"/>
        <v>-0.25</v>
      </c>
    </row>
    <row r="27" spans="2:4" x14ac:dyDescent="0.35">
      <c r="B27">
        <f t="shared" si="0"/>
        <v>1990</v>
      </c>
      <c r="C27">
        <v>-0.25</v>
      </c>
      <c r="D27">
        <f t="shared" si="1"/>
        <v>-0.25</v>
      </c>
    </row>
    <row r="28" spans="2:4" x14ac:dyDescent="0.35">
      <c r="B28">
        <f t="shared" si="0"/>
        <v>1989</v>
      </c>
      <c r="C28">
        <v>-0.25</v>
      </c>
      <c r="D28">
        <f t="shared" si="1"/>
        <v>-0.25</v>
      </c>
    </row>
    <row r="29" spans="2:4" x14ac:dyDescent="0.35">
      <c r="B29">
        <f t="shared" si="0"/>
        <v>1988</v>
      </c>
      <c r="C29">
        <v>-0.25</v>
      </c>
      <c r="D29">
        <f t="shared" si="1"/>
        <v>-0.25</v>
      </c>
    </row>
    <row r="30" spans="2:4" x14ac:dyDescent="0.35">
      <c r="B30">
        <f t="shared" si="0"/>
        <v>1987</v>
      </c>
      <c r="C30">
        <v>-0.25</v>
      </c>
      <c r="D30">
        <f t="shared" si="1"/>
        <v>-0.25</v>
      </c>
    </row>
    <row r="31" spans="2:4" x14ac:dyDescent="0.35">
      <c r="B31">
        <f t="shared" si="0"/>
        <v>1986</v>
      </c>
      <c r="C31">
        <v>-0.25</v>
      </c>
      <c r="D31">
        <f t="shared" si="1"/>
        <v>-0.25</v>
      </c>
    </row>
    <row r="32" spans="2:4" x14ac:dyDescent="0.35">
      <c r="B32">
        <f t="shared" si="0"/>
        <v>1985</v>
      </c>
      <c r="C32">
        <v>-0.25</v>
      </c>
      <c r="D32">
        <f t="shared" si="1"/>
        <v>-0.25</v>
      </c>
    </row>
    <row r="33" spans="2:4" x14ac:dyDescent="0.35">
      <c r="B33">
        <f t="shared" si="0"/>
        <v>1984</v>
      </c>
      <c r="C33">
        <v>-0.25</v>
      </c>
      <c r="D33">
        <f t="shared" si="1"/>
        <v>-0.25</v>
      </c>
    </row>
    <row r="34" spans="2:4" x14ac:dyDescent="0.35">
      <c r="B34">
        <f t="shared" si="0"/>
        <v>1983</v>
      </c>
      <c r="C34">
        <v>-0.25</v>
      </c>
      <c r="D34">
        <f t="shared" si="1"/>
        <v>-0.25</v>
      </c>
    </row>
    <row r="35" spans="2:4" x14ac:dyDescent="0.35">
      <c r="B35">
        <f t="shared" si="0"/>
        <v>1982</v>
      </c>
      <c r="C35">
        <v>-0.25</v>
      </c>
      <c r="D35">
        <f t="shared" si="1"/>
        <v>-0.25</v>
      </c>
    </row>
    <row r="36" spans="2:4" x14ac:dyDescent="0.35">
      <c r="B36">
        <f t="shared" si="0"/>
        <v>1981</v>
      </c>
      <c r="C36">
        <v>-0.25</v>
      </c>
      <c r="D36">
        <f t="shared" si="1"/>
        <v>-0.25</v>
      </c>
    </row>
    <row r="37" spans="2:4" x14ac:dyDescent="0.35">
      <c r="B37">
        <f t="shared" si="0"/>
        <v>1980</v>
      </c>
      <c r="C37">
        <v>-0.25</v>
      </c>
      <c r="D37">
        <f t="shared" si="1"/>
        <v>-0.25</v>
      </c>
    </row>
    <row r="38" spans="2:4" x14ac:dyDescent="0.35">
      <c r="B38">
        <f t="shared" si="0"/>
        <v>1979</v>
      </c>
      <c r="C38">
        <v>-0.25</v>
      </c>
      <c r="D38">
        <f t="shared" si="1"/>
        <v>-0.25</v>
      </c>
    </row>
    <row r="39" spans="2:4" x14ac:dyDescent="0.35">
      <c r="B39">
        <f t="shared" si="0"/>
        <v>1978</v>
      </c>
      <c r="C39">
        <v>-0.25</v>
      </c>
      <c r="D39">
        <f t="shared" si="1"/>
        <v>-0.25</v>
      </c>
    </row>
    <row r="40" spans="2:4" x14ac:dyDescent="0.35">
      <c r="B40">
        <f t="shared" si="0"/>
        <v>1977</v>
      </c>
      <c r="C40">
        <v>-0.25</v>
      </c>
      <c r="D40">
        <f t="shared" si="1"/>
        <v>-0.25</v>
      </c>
    </row>
    <row r="41" spans="2:4" x14ac:dyDescent="0.35">
      <c r="B41">
        <f t="shared" si="0"/>
        <v>1976</v>
      </c>
      <c r="C41">
        <v>-0.25</v>
      </c>
      <c r="D41">
        <f t="shared" si="1"/>
        <v>-0.25</v>
      </c>
    </row>
    <row r="42" spans="2:4" x14ac:dyDescent="0.35">
      <c r="B42">
        <f t="shared" si="0"/>
        <v>1975</v>
      </c>
      <c r="C42">
        <v>-0.25</v>
      </c>
      <c r="D42">
        <f t="shared" si="1"/>
        <v>-0.25</v>
      </c>
    </row>
    <row r="43" spans="2:4" x14ac:dyDescent="0.35">
      <c r="B43">
        <f t="shared" si="0"/>
        <v>1974</v>
      </c>
      <c r="C43">
        <v>-0.25</v>
      </c>
      <c r="D43">
        <f t="shared" si="1"/>
        <v>-0.25</v>
      </c>
    </row>
    <row r="44" spans="2:4" x14ac:dyDescent="0.35">
      <c r="B44">
        <f t="shared" si="0"/>
        <v>1973</v>
      </c>
      <c r="C44">
        <v>-0.25</v>
      </c>
      <c r="D44">
        <f t="shared" si="1"/>
        <v>-0.25</v>
      </c>
    </row>
    <row r="45" spans="2:4" x14ac:dyDescent="0.35">
      <c r="B45">
        <f t="shared" si="0"/>
        <v>1972</v>
      </c>
      <c r="C45">
        <v>-0.25</v>
      </c>
      <c r="D45">
        <f t="shared" si="1"/>
        <v>-0.25</v>
      </c>
    </row>
    <row r="46" spans="2:4" x14ac:dyDescent="0.35">
      <c r="B46">
        <f t="shared" si="0"/>
        <v>1971</v>
      </c>
      <c r="C46">
        <v>-0.25</v>
      </c>
      <c r="D46">
        <f t="shared" si="1"/>
        <v>-0.25</v>
      </c>
    </row>
    <row r="47" spans="2:4" x14ac:dyDescent="0.35">
      <c r="B47">
        <f t="shared" si="0"/>
        <v>1970</v>
      </c>
      <c r="C47">
        <v>-0.25</v>
      </c>
      <c r="D47">
        <f t="shared" si="1"/>
        <v>-0.25</v>
      </c>
    </row>
    <row r="48" spans="2:4" x14ac:dyDescent="0.35">
      <c r="B48">
        <f t="shared" si="0"/>
        <v>1969</v>
      </c>
      <c r="C48">
        <v>-0.25</v>
      </c>
      <c r="D48">
        <f t="shared" si="1"/>
        <v>-0.25</v>
      </c>
    </row>
    <row r="49" spans="2:4" x14ac:dyDescent="0.35">
      <c r="B49">
        <f t="shared" si="0"/>
        <v>1968</v>
      </c>
      <c r="C49">
        <v>-0.25</v>
      </c>
      <c r="D49">
        <f t="shared" si="1"/>
        <v>-0.25</v>
      </c>
    </row>
    <row r="50" spans="2:4" x14ac:dyDescent="0.35">
      <c r="B50">
        <f t="shared" si="0"/>
        <v>1967</v>
      </c>
      <c r="C50">
        <v>-0.25</v>
      </c>
      <c r="D50">
        <f t="shared" si="1"/>
        <v>-0.25</v>
      </c>
    </row>
    <row r="51" spans="2:4" x14ac:dyDescent="0.35">
      <c r="B51">
        <f t="shared" si="0"/>
        <v>1966</v>
      </c>
      <c r="C51">
        <v>-0.25</v>
      </c>
      <c r="D51">
        <f t="shared" si="1"/>
        <v>-0.25</v>
      </c>
    </row>
    <row r="52" spans="2:4" x14ac:dyDescent="0.35">
      <c r="B52">
        <f t="shared" si="0"/>
        <v>1965</v>
      </c>
      <c r="C52">
        <v>-0.25</v>
      </c>
      <c r="D52">
        <f t="shared" si="1"/>
        <v>-0.25</v>
      </c>
    </row>
    <row r="53" spans="2:4" x14ac:dyDescent="0.35">
      <c r="B53">
        <f t="shared" si="0"/>
        <v>1964</v>
      </c>
      <c r="C53">
        <v>-0.25</v>
      </c>
      <c r="D53">
        <f t="shared" si="1"/>
        <v>-0.25</v>
      </c>
    </row>
    <row r="54" spans="2:4" x14ac:dyDescent="0.35">
      <c r="B54">
        <f t="shared" si="0"/>
        <v>1963</v>
      </c>
      <c r="C54">
        <v>-0.25</v>
      </c>
      <c r="D54">
        <f t="shared" si="1"/>
        <v>-0.25</v>
      </c>
    </row>
    <row r="55" spans="2:4" x14ac:dyDescent="0.35">
      <c r="B55">
        <f t="shared" si="0"/>
        <v>1962</v>
      </c>
      <c r="C55">
        <v>-0.25</v>
      </c>
      <c r="D55">
        <f t="shared" si="1"/>
        <v>-0.25</v>
      </c>
    </row>
    <row r="56" spans="2:4" x14ac:dyDescent="0.35">
      <c r="B56">
        <f t="shared" si="0"/>
        <v>1961</v>
      </c>
      <c r="C56">
        <v>-0.25</v>
      </c>
      <c r="D56">
        <f t="shared" si="1"/>
        <v>-0.25</v>
      </c>
    </row>
    <row r="57" spans="2:4" x14ac:dyDescent="0.35">
      <c r="B57">
        <f t="shared" si="0"/>
        <v>1960</v>
      </c>
      <c r="C57">
        <v>-0.25</v>
      </c>
      <c r="D57">
        <f t="shared" si="1"/>
        <v>-0.25</v>
      </c>
    </row>
    <row r="58" spans="2:4" x14ac:dyDescent="0.35">
      <c r="B58">
        <f t="shared" si="0"/>
        <v>1959</v>
      </c>
      <c r="C58">
        <v>-0.25</v>
      </c>
      <c r="D58">
        <f t="shared" si="1"/>
        <v>-0.25</v>
      </c>
    </row>
    <row r="59" spans="2:4" x14ac:dyDescent="0.35">
      <c r="B59">
        <f t="shared" si="0"/>
        <v>1958</v>
      </c>
      <c r="C59">
        <v>-0.25</v>
      </c>
      <c r="D59">
        <f t="shared" si="1"/>
        <v>-0.25</v>
      </c>
    </row>
    <row r="60" spans="2:4" x14ac:dyDescent="0.35">
      <c r="B60">
        <f t="shared" si="0"/>
        <v>1957</v>
      </c>
      <c r="C60">
        <v>-0.25</v>
      </c>
      <c r="D60">
        <f t="shared" si="1"/>
        <v>-0.25</v>
      </c>
    </row>
    <row r="61" spans="2:4" x14ac:dyDescent="0.35">
      <c r="B61">
        <f t="shared" si="0"/>
        <v>1956</v>
      </c>
      <c r="C61">
        <v>-0.25</v>
      </c>
      <c r="D61">
        <f t="shared" si="1"/>
        <v>-0.25</v>
      </c>
    </row>
    <row r="62" spans="2:4" x14ac:dyDescent="0.35">
      <c r="B62">
        <f t="shared" si="0"/>
        <v>1955</v>
      </c>
      <c r="C62">
        <v>-0.25</v>
      </c>
      <c r="D62">
        <f t="shared" si="1"/>
        <v>-0.25</v>
      </c>
    </row>
    <row r="63" spans="2:4" x14ac:dyDescent="0.35">
      <c r="B63">
        <f t="shared" si="0"/>
        <v>1954</v>
      </c>
      <c r="C63">
        <v>-0.25</v>
      </c>
      <c r="D63">
        <f t="shared" si="1"/>
        <v>-0.25</v>
      </c>
    </row>
    <row r="64" spans="2:4" x14ac:dyDescent="0.35">
      <c r="B64">
        <f t="shared" si="0"/>
        <v>1953</v>
      </c>
      <c r="C64">
        <v>-0.25</v>
      </c>
      <c r="D64">
        <f t="shared" si="1"/>
        <v>-0.25</v>
      </c>
    </row>
    <row r="65" spans="2:4" x14ac:dyDescent="0.35">
      <c r="B65">
        <f t="shared" si="0"/>
        <v>1952</v>
      </c>
      <c r="C65">
        <v>-0.25</v>
      </c>
      <c r="D65">
        <f t="shared" si="1"/>
        <v>-0.25</v>
      </c>
    </row>
    <row r="66" spans="2:4" x14ac:dyDescent="0.35">
      <c r="B66">
        <f t="shared" si="0"/>
        <v>1951</v>
      </c>
      <c r="C66">
        <v>-0.25</v>
      </c>
      <c r="D66">
        <f t="shared" si="1"/>
        <v>-0.25</v>
      </c>
    </row>
    <row r="67" spans="2:4" x14ac:dyDescent="0.35">
      <c r="B67">
        <f t="shared" si="0"/>
        <v>1950</v>
      </c>
      <c r="C67">
        <v>-0.25</v>
      </c>
      <c r="D67">
        <f t="shared" si="1"/>
        <v>-0.25</v>
      </c>
    </row>
    <row r="68" spans="2:4" x14ac:dyDescent="0.35">
      <c r="B68">
        <f t="shared" si="0"/>
        <v>1949</v>
      </c>
      <c r="C68">
        <v>-0.25</v>
      </c>
      <c r="D68">
        <f t="shared" si="1"/>
        <v>-0.25</v>
      </c>
    </row>
    <row r="69" spans="2:4" x14ac:dyDescent="0.35">
      <c r="B69">
        <f t="shared" si="0"/>
        <v>1948</v>
      </c>
      <c r="C69">
        <v>-0.25</v>
      </c>
      <c r="D69">
        <f t="shared" si="1"/>
        <v>-0.25</v>
      </c>
    </row>
    <row r="70" spans="2:4" x14ac:dyDescent="0.35">
      <c r="B70">
        <f t="shared" si="0"/>
        <v>1947</v>
      </c>
      <c r="C70">
        <v>-0.25</v>
      </c>
      <c r="D70">
        <f t="shared" si="1"/>
        <v>-0.25</v>
      </c>
    </row>
    <row r="71" spans="2:4" x14ac:dyDescent="0.35">
      <c r="B71">
        <f t="shared" ref="B71:B134" si="2">B70-1</f>
        <v>1946</v>
      </c>
      <c r="C71">
        <v>-0.25</v>
      </c>
      <c r="D71">
        <f t="shared" si="1"/>
        <v>-0.25</v>
      </c>
    </row>
    <row r="72" spans="2:4" x14ac:dyDescent="0.35">
      <c r="B72">
        <f t="shared" si="2"/>
        <v>1945</v>
      </c>
      <c r="C72">
        <v>-0.25</v>
      </c>
      <c r="D72">
        <f t="shared" si="1"/>
        <v>-0.25</v>
      </c>
    </row>
    <row r="73" spans="2:4" x14ac:dyDescent="0.35">
      <c r="B73">
        <f t="shared" si="2"/>
        <v>1944</v>
      </c>
      <c r="C73">
        <v>-0.25</v>
      </c>
      <c r="D73">
        <f t="shared" si="1"/>
        <v>-0.25</v>
      </c>
    </row>
    <row r="74" spans="2:4" x14ac:dyDescent="0.35">
      <c r="B74">
        <f t="shared" si="2"/>
        <v>1943</v>
      </c>
      <c r="C74">
        <v>-0.25</v>
      </c>
      <c r="D74">
        <f t="shared" si="1"/>
        <v>-0.25</v>
      </c>
    </row>
    <row r="75" spans="2:4" x14ac:dyDescent="0.35">
      <c r="B75">
        <f t="shared" si="2"/>
        <v>1942</v>
      </c>
      <c r="C75">
        <v>-0.25</v>
      </c>
      <c r="D75">
        <f t="shared" si="1"/>
        <v>-0.25</v>
      </c>
    </row>
    <row r="76" spans="2:4" x14ac:dyDescent="0.35">
      <c r="B76">
        <f t="shared" si="2"/>
        <v>1941</v>
      </c>
      <c r="C76">
        <v>-0.25</v>
      </c>
      <c r="D76">
        <f t="shared" ref="D76:D117" si="3">C76</f>
        <v>-0.25</v>
      </c>
    </row>
    <row r="77" spans="2:4" x14ac:dyDescent="0.35">
      <c r="B77">
        <f t="shared" si="2"/>
        <v>1940</v>
      </c>
      <c r="C77">
        <v>-0.25</v>
      </c>
      <c r="D77">
        <f t="shared" si="3"/>
        <v>-0.25</v>
      </c>
    </row>
    <row r="78" spans="2:4" x14ac:dyDescent="0.35">
      <c r="B78">
        <f t="shared" si="2"/>
        <v>1939</v>
      </c>
      <c r="C78">
        <v>-0.25</v>
      </c>
      <c r="D78">
        <f t="shared" si="3"/>
        <v>-0.25</v>
      </c>
    </row>
    <row r="79" spans="2:4" x14ac:dyDescent="0.35">
      <c r="B79">
        <f t="shared" si="2"/>
        <v>1938</v>
      </c>
      <c r="C79">
        <v>-0.25</v>
      </c>
      <c r="D79">
        <f t="shared" si="3"/>
        <v>-0.25</v>
      </c>
    </row>
    <row r="80" spans="2:4" x14ac:dyDescent="0.35">
      <c r="B80">
        <f t="shared" si="2"/>
        <v>1937</v>
      </c>
      <c r="C80">
        <v>-0.25</v>
      </c>
      <c r="D80">
        <f t="shared" si="3"/>
        <v>-0.25</v>
      </c>
    </row>
    <row r="81" spans="2:4" x14ac:dyDescent="0.35">
      <c r="B81">
        <f t="shared" si="2"/>
        <v>1936</v>
      </c>
      <c r="C81">
        <v>-0.25</v>
      </c>
      <c r="D81">
        <f t="shared" si="3"/>
        <v>-0.25</v>
      </c>
    </row>
    <row r="82" spans="2:4" x14ac:dyDescent="0.35">
      <c r="B82">
        <f t="shared" si="2"/>
        <v>1935</v>
      </c>
      <c r="C82">
        <v>-0.25</v>
      </c>
      <c r="D82">
        <f t="shared" si="3"/>
        <v>-0.25</v>
      </c>
    </row>
    <row r="83" spans="2:4" x14ac:dyDescent="0.35">
      <c r="B83">
        <f t="shared" si="2"/>
        <v>1934</v>
      </c>
      <c r="C83">
        <v>-0.25</v>
      </c>
      <c r="D83">
        <f t="shared" si="3"/>
        <v>-0.25</v>
      </c>
    </row>
    <row r="84" spans="2:4" x14ac:dyDescent="0.35">
      <c r="B84">
        <f t="shared" si="2"/>
        <v>1933</v>
      </c>
      <c r="C84">
        <v>-0.25</v>
      </c>
      <c r="D84">
        <f t="shared" si="3"/>
        <v>-0.25</v>
      </c>
    </row>
    <row r="85" spans="2:4" x14ac:dyDescent="0.35">
      <c r="B85">
        <f t="shared" si="2"/>
        <v>1932</v>
      </c>
      <c r="C85">
        <v>-0.25</v>
      </c>
      <c r="D85">
        <f t="shared" si="3"/>
        <v>-0.25</v>
      </c>
    </row>
    <row r="86" spans="2:4" x14ac:dyDescent="0.35">
      <c r="B86">
        <f t="shared" si="2"/>
        <v>1931</v>
      </c>
      <c r="C86">
        <v>-0.25</v>
      </c>
      <c r="D86">
        <f t="shared" si="3"/>
        <v>-0.25</v>
      </c>
    </row>
    <row r="87" spans="2:4" x14ac:dyDescent="0.35">
      <c r="B87">
        <f t="shared" si="2"/>
        <v>1930</v>
      </c>
      <c r="C87">
        <v>-0.25</v>
      </c>
      <c r="D87">
        <f t="shared" si="3"/>
        <v>-0.25</v>
      </c>
    </row>
    <row r="88" spans="2:4" x14ac:dyDescent="0.35">
      <c r="B88">
        <f t="shared" si="2"/>
        <v>1929</v>
      </c>
      <c r="C88">
        <v>-0.25</v>
      </c>
      <c r="D88">
        <f t="shared" si="3"/>
        <v>-0.25</v>
      </c>
    </row>
    <row r="89" spans="2:4" x14ac:dyDescent="0.35">
      <c r="B89">
        <f t="shared" si="2"/>
        <v>1928</v>
      </c>
      <c r="C89">
        <v>-0.25</v>
      </c>
      <c r="D89">
        <f t="shared" si="3"/>
        <v>-0.25</v>
      </c>
    </row>
    <row r="90" spans="2:4" x14ac:dyDescent="0.35">
      <c r="B90">
        <f t="shared" si="2"/>
        <v>1927</v>
      </c>
      <c r="C90">
        <v>-0.25</v>
      </c>
      <c r="D90">
        <f t="shared" si="3"/>
        <v>-0.25</v>
      </c>
    </row>
    <row r="91" spans="2:4" x14ac:dyDescent="0.35">
      <c r="B91">
        <f t="shared" si="2"/>
        <v>1926</v>
      </c>
      <c r="C91">
        <v>-0.25</v>
      </c>
      <c r="D91">
        <f t="shared" si="3"/>
        <v>-0.25</v>
      </c>
    </row>
    <row r="92" spans="2:4" x14ac:dyDescent="0.35">
      <c r="B92">
        <f t="shared" si="2"/>
        <v>1925</v>
      </c>
      <c r="C92">
        <v>-0.25</v>
      </c>
      <c r="D92">
        <f t="shared" si="3"/>
        <v>-0.25</v>
      </c>
    </row>
    <row r="93" spans="2:4" x14ac:dyDescent="0.35">
      <c r="B93">
        <f t="shared" si="2"/>
        <v>1924</v>
      </c>
      <c r="C93">
        <v>-0.25</v>
      </c>
      <c r="D93">
        <f t="shared" si="3"/>
        <v>-0.25</v>
      </c>
    </row>
    <row r="94" spans="2:4" x14ac:dyDescent="0.35">
      <c r="B94">
        <f t="shared" si="2"/>
        <v>1923</v>
      </c>
      <c r="C94">
        <v>-0.25</v>
      </c>
      <c r="D94">
        <f t="shared" si="3"/>
        <v>-0.25</v>
      </c>
    </row>
    <row r="95" spans="2:4" x14ac:dyDescent="0.35">
      <c r="B95">
        <f t="shared" si="2"/>
        <v>1922</v>
      </c>
      <c r="C95">
        <v>-0.25</v>
      </c>
      <c r="D95">
        <f t="shared" si="3"/>
        <v>-0.25</v>
      </c>
    </row>
    <row r="96" spans="2:4" x14ac:dyDescent="0.35">
      <c r="B96">
        <f t="shared" si="2"/>
        <v>1921</v>
      </c>
      <c r="C96">
        <v>-0.25</v>
      </c>
      <c r="D96">
        <f t="shared" si="3"/>
        <v>-0.25</v>
      </c>
    </row>
    <row r="97" spans="2:4" x14ac:dyDescent="0.35">
      <c r="B97">
        <f t="shared" si="2"/>
        <v>1920</v>
      </c>
      <c r="C97">
        <v>-0.25</v>
      </c>
      <c r="D97">
        <f t="shared" si="3"/>
        <v>-0.25</v>
      </c>
    </row>
    <row r="98" spans="2:4" x14ac:dyDescent="0.35">
      <c r="B98">
        <f t="shared" si="2"/>
        <v>1919</v>
      </c>
      <c r="C98">
        <v>-0.25</v>
      </c>
      <c r="D98">
        <f t="shared" si="3"/>
        <v>-0.25</v>
      </c>
    </row>
    <row r="99" spans="2:4" x14ac:dyDescent="0.35">
      <c r="B99">
        <f t="shared" si="2"/>
        <v>1918</v>
      </c>
      <c r="C99">
        <v>-0.25</v>
      </c>
      <c r="D99">
        <f t="shared" si="3"/>
        <v>-0.25</v>
      </c>
    </row>
    <row r="100" spans="2:4" x14ac:dyDescent="0.35">
      <c r="B100">
        <f t="shared" si="2"/>
        <v>1917</v>
      </c>
      <c r="C100">
        <v>-0.25</v>
      </c>
      <c r="D100">
        <f t="shared" si="3"/>
        <v>-0.25</v>
      </c>
    </row>
    <row r="101" spans="2:4" x14ac:dyDescent="0.35">
      <c r="B101">
        <f t="shared" si="2"/>
        <v>1916</v>
      </c>
      <c r="C101">
        <v>-0.25</v>
      </c>
      <c r="D101">
        <f t="shared" si="3"/>
        <v>-0.25</v>
      </c>
    </row>
    <row r="102" spans="2:4" x14ac:dyDescent="0.35">
      <c r="B102">
        <f t="shared" si="2"/>
        <v>1915</v>
      </c>
      <c r="C102">
        <v>-0.25</v>
      </c>
      <c r="D102">
        <f t="shared" si="3"/>
        <v>-0.25</v>
      </c>
    </row>
    <row r="103" spans="2:4" x14ac:dyDescent="0.35">
      <c r="B103">
        <f t="shared" si="2"/>
        <v>1914</v>
      </c>
      <c r="C103">
        <v>-0.25</v>
      </c>
      <c r="D103">
        <f t="shared" si="3"/>
        <v>-0.25</v>
      </c>
    </row>
    <row r="104" spans="2:4" x14ac:dyDescent="0.35">
      <c r="B104">
        <f t="shared" si="2"/>
        <v>1913</v>
      </c>
      <c r="C104">
        <v>-0.25</v>
      </c>
      <c r="D104">
        <f t="shared" si="3"/>
        <v>-0.25</v>
      </c>
    </row>
    <row r="105" spans="2:4" x14ac:dyDescent="0.35">
      <c r="B105">
        <f t="shared" si="2"/>
        <v>1912</v>
      </c>
      <c r="C105">
        <v>-0.25</v>
      </c>
      <c r="D105">
        <f t="shared" si="3"/>
        <v>-0.25</v>
      </c>
    </row>
    <row r="106" spans="2:4" x14ac:dyDescent="0.35">
      <c r="B106">
        <f t="shared" si="2"/>
        <v>1911</v>
      </c>
      <c r="C106">
        <v>-0.25</v>
      </c>
      <c r="D106">
        <f t="shared" si="3"/>
        <v>-0.25</v>
      </c>
    </row>
    <row r="107" spans="2:4" x14ac:dyDescent="0.35">
      <c r="B107">
        <f t="shared" si="2"/>
        <v>1910</v>
      </c>
      <c r="C107">
        <v>-0.25</v>
      </c>
      <c r="D107">
        <f t="shared" si="3"/>
        <v>-0.25</v>
      </c>
    </row>
    <row r="108" spans="2:4" x14ac:dyDescent="0.35">
      <c r="B108">
        <f t="shared" si="2"/>
        <v>1909</v>
      </c>
      <c r="C108">
        <v>-0.25</v>
      </c>
      <c r="D108">
        <f t="shared" si="3"/>
        <v>-0.25</v>
      </c>
    </row>
    <row r="109" spans="2:4" x14ac:dyDescent="0.35">
      <c r="B109">
        <f t="shared" si="2"/>
        <v>1908</v>
      </c>
      <c r="C109">
        <v>-0.25</v>
      </c>
      <c r="D109">
        <f t="shared" si="3"/>
        <v>-0.25</v>
      </c>
    </row>
    <row r="110" spans="2:4" x14ac:dyDescent="0.35">
      <c r="B110">
        <f t="shared" si="2"/>
        <v>1907</v>
      </c>
      <c r="C110">
        <v>-0.25</v>
      </c>
      <c r="D110">
        <f t="shared" si="3"/>
        <v>-0.25</v>
      </c>
    </row>
    <row r="111" spans="2:4" x14ac:dyDescent="0.35">
      <c r="B111">
        <f t="shared" si="2"/>
        <v>1906</v>
      </c>
      <c r="C111">
        <v>-0.25</v>
      </c>
      <c r="D111">
        <f t="shared" si="3"/>
        <v>-0.25</v>
      </c>
    </row>
    <row r="112" spans="2:4" x14ac:dyDescent="0.35">
      <c r="B112">
        <f t="shared" si="2"/>
        <v>1905</v>
      </c>
      <c r="C112">
        <v>-0.25</v>
      </c>
      <c r="D112">
        <f t="shared" si="3"/>
        <v>-0.25</v>
      </c>
    </row>
    <row r="113" spans="2:4" x14ac:dyDescent="0.35">
      <c r="B113">
        <f t="shared" si="2"/>
        <v>1904</v>
      </c>
      <c r="C113">
        <v>-0.25</v>
      </c>
      <c r="D113">
        <f t="shared" si="3"/>
        <v>-0.25</v>
      </c>
    </row>
    <row r="114" spans="2:4" x14ac:dyDescent="0.35">
      <c r="B114">
        <f t="shared" si="2"/>
        <v>1903</v>
      </c>
      <c r="C114">
        <v>-0.25</v>
      </c>
      <c r="D114">
        <f t="shared" si="3"/>
        <v>-0.25</v>
      </c>
    </row>
    <row r="115" spans="2:4" x14ac:dyDescent="0.35">
      <c r="B115">
        <f t="shared" si="2"/>
        <v>1902</v>
      </c>
      <c r="C115">
        <v>-0.25</v>
      </c>
      <c r="D115">
        <f t="shared" si="3"/>
        <v>-0.25</v>
      </c>
    </row>
    <row r="116" spans="2:4" x14ac:dyDescent="0.35">
      <c r="B116">
        <f t="shared" si="2"/>
        <v>1901</v>
      </c>
      <c r="C116">
        <v>-0.25</v>
      </c>
      <c r="D116">
        <f t="shared" si="3"/>
        <v>-0.25</v>
      </c>
    </row>
    <row r="117" spans="2:4" x14ac:dyDescent="0.35">
      <c r="B117">
        <f t="shared" si="2"/>
        <v>1900</v>
      </c>
      <c r="C117">
        <v>-0.25</v>
      </c>
      <c r="D117">
        <f t="shared" si="3"/>
        <v>-0.25</v>
      </c>
    </row>
    <row r="118" spans="2:4" x14ac:dyDescent="0.35">
      <c r="B118">
        <f t="shared" si="2"/>
        <v>1899</v>
      </c>
    </row>
    <row r="119" spans="2:4" x14ac:dyDescent="0.35">
      <c r="B119">
        <f t="shared" si="2"/>
        <v>1898</v>
      </c>
    </row>
    <row r="120" spans="2:4" x14ac:dyDescent="0.35">
      <c r="B120">
        <f t="shared" si="2"/>
        <v>1897</v>
      </c>
    </row>
    <row r="121" spans="2:4" x14ac:dyDescent="0.35">
      <c r="B121">
        <f t="shared" si="2"/>
        <v>1896</v>
      </c>
    </row>
    <row r="122" spans="2:4" x14ac:dyDescent="0.35">
      <c r="B122">
        <f t="shared" si="2"/>
        <v>1895</v>
      </c>
    </row>
    <row r="123" spans="2:4" x14ac:dyDescent="0.35">
      <c r="B123">
        <f t="shared" si="2"/>
        <v>1894</v>
      </c>
    </row>
    <row r="124" spans="2:4" x14ac:dyDescent="0.35">
      <c r="B124">
        <f t="shared" si="2"/>
        <v>1893</v>
      </c>
    </row>
    <row r="125" spans="2:4" x14ac:dyDescent="0.35">
      <c r="B125">
        <f t="shared" si="2"/>
        <v>1892</v>
      </c>
    </row>
    <row r="126" spans="2:4" x14ac:dyDescent="0.35">
      <c r="B126">
        <f t="shared" si="2"/>
        <v>1891</v>
      </c>
    </row>
    <row r="127" spans="2:4" x14ac:dyDescent="0.35">
      <c r="B127">
        <f t="shared" si="2"/>
        <v>1890</v>
      </c>
    </row>
    <row r="128" spans="2:4" x14ac:dyDescent="0.35">
      <c r="B128">
        <f t="shared" si="2"/>
        <v>1889</v>
      </c>
    </row>
    <row r="129" spans="2:2" x14ac:dyDescent="0.35">
      <c r="B129">
        <f t="shared" si="2"/>
        <v>1888</v>
      </c>
    </row>
    <row r="130" spans="2:2" x14ac:dyDescent="0.35">
      <c r="B130">
        <f t="shared" si="2"/>
        <v>1887</v>
      </c>
    </row>
    <row r="131" spans="2:2" x14ac:dyDescent="0.35">
      <c r="B131">
        <f t="shared" si="2"/>
        <v>1886</v>
      </c>
    </row>
    <row r="132" spans="2:2" x14ac:dyDescent="0.35">
      <c r="B132">
        <f t="shared" si="2"/>
        <v>1885</v>
      </c>
    </row>
    <row r="133" spans="2:2" x14ac:dyDescent="0.35">
      <c r="B133">
        <f t="shared" si="2"/>
        <v>1884</v>
      </c>
    </row>
    <row r="134" spans="2:2" x14ac:dyDescent="0.35">
      <c r="B134">
        <f t="shared" si="2"/>
        <v>1883</v>
      </c>
    </row>
    <row r="135" spans="2:2" x14ac:dyDescent="0.35">
      <c r="B135">
        <f t="shared" ref="B135:B192" si="4">B134-1</f>
        <v>1882</v>
      </c>
    </row>
    <row r="136" spans="2:2" x14ac:dyDescent="0.35">
      <c r="B136">
        <f t="shared" si="4"/>
        <v>1881</v>
      </c>
    </row>
    <row r="137" spans="2:2" x14ac:dyDescent="0.35">
      <c r="B137">
        <f t="shared" si="4"/>
        <v>1880</v>
      </c>
    </row>
    <row r="138" spans="2:2" x14ac:dyDescent="0.35">
      <c r="B138">
        <f t="shared" si="4"/>
        <v>1879</v>
      </c>
    </row>
    <row r="139" spans="2:2" x14ac:dyDescent="0.35">
      <c r="B139">
        <f t="shared" si="4"/>
        <v>1878</v>
      </c>
    </row>
    <row r="140" spans="2:2" x14ac:dyDescent="0.35">
      <c r="B140">
        <f t="shared" si="4"/>
        <v>1877</v>
      </c>
    </row>
    <row r="141" spans="2:2" x14ac:dyDescent="0.35">
      <c r="B141">
        <f t="shared" si="4"/>
        <v>1876</v>
      </c>
    </row>
    <row r="142" spans="2:2" x14ac:dyDescent="0.35">
      <c r="B142">
        <f t="shared" si="4"/>
        <v>1875</v>
      </c>
    </row>
    <row r="143" spans="2:2" x14ac:dyDescent="0.35">
      <c r="B143">
        <f t="shared" si="4"/>
        <v>1874</v>
      </c>
    </row>
    <row r="144" spans="2:2" x14ac:dyDescent="0.35">
      <c r="B144">
        <f t="shared" si="4"/>
        <v>1873</v>
      </c>
    </row>
    <row r="145" spans="2:2" x14ac:dyDescent="0.35">
      <c r="B145">
        <f t="shared" si="4"/>
        <v>1872</v>
      </c>
    </row>
    <row r="146" spans="2:2" x14ac:dyDescent="0.35">
      <c r="B146">
        <f t="shared" si="4"/>
        <v>1871</v>
      </c>
    </row>
    <row r="147" spans="2:2" x14ac:dyDescent="0.35">
      <c r="B147">
        <f t="shared" si="4"/>
        <v>1870</v>
      </c>
    </row>
    <row r="148" spans="2:2" x14ac:dyDescent="0.35">
      <c r="B148">
        <f t="shared" si="4"/>
        <v>1869</v>
      </c>
    </row>
    <row r="149" spans="2:2" x14ac:dyDescent="0.35">
      <c r="B149">
        <f t="shared" si="4"/>
        <v>1868</v>
      </c>
    </row>
    <row r="150" spans="2:2" x14ac:dyDescent="0.35">
      <c r="B150">
        <f t="shared" si="4"/>
        <v>1867</v>
      </c>
    </row>
    <row r="151" spans="2:2" x14ac:dyDescent="0.35">
      <c r="B151">
        <f t="shared" si="4"/>
        <v>1866</v>
      </c>
    </row>
    <row r="152" spans="2:2" x14ac:dyDescent="0.35">
      <c r="B152">
        <f t="shared" si="4"/>
        <v>1865</v>
      </c>
    </row>
    <row r="153" spans="2:2" x14ac:dyDescent="0.35">
      <c r="B153">
        <f t="shared" si="4"/>
        <v>1864</v>
      </c>
    </row>
    <row r="154" spans="2:2" x14ac:dyDescent="0.35">
      <c r="B154">
        <f t="shared" si="4"/>
        <v>1863</v>
      </c>
    </row>
    <row r="155" spans="2:2" x14ac:dyDescent="0.35">
      <c r="B155">
        <f t="shared" si="4"/>
        <v>1862</v>
      </c>
    </row>
    <row r="156" spans="2:2" x14ac:dyDescent="0.35">
      <c r="B156">
        <f t="shared" si="4"/>
        <v>1861</v>
      </c>
    </row>
    <row r="157" spans="2:2" x14ac:dyDescent="0.35">
      <c r="B157">
        <f t="shared" si="4"/>
        <v>1860</v>
      </c>
    </row>
    <row r="158" spans="2:2" x14ac:dyDescent="0.35">
      <c r="B158">
        <f t="shared" si="4"/>
        <v>1859</v>
      </c>
    </row>
    <row r="159" spans="2:2" x14ac:dyDescent="0.35">
      <c r="B159">
        <f t="shared" si="4"/>
        <v>1858</v>
      </c>
    </row>
    <row r="160" spans="2:2" x14ac:dyDescent="0.35">
      <c r="B160">
        <f t="shared" si="4"/>
        <v>1857</v>
      </c>
    </row>
    <row r="161" spans="2:2" x14ac:dyDescent="0.35">
      <c r="B161">
        <f t="shared" si="4"/>
        <v>1856</v>
      </c>
    </row>
    <row r="162" spans="2:2" x14ac:dyDescent="0.35">
      <c r="B162">
        <f t="shared" si="4"/>
        <v>1855</v>
      </c>
    </row>
    <row r="163" spans="2:2" x14ac:dyDescent="0.35">
      <c r="B163">
        <f t="shared" si="4"/>
        <v>1854</v>
      </c>
    </row>
    <row r="164" spans="2:2" x14ac:dyDescent="0.35">
      <c r="B164">
        <f t="shared" si="4"/>
        <v>1853</v>
      </c>
    </row>
    <row r="165" spans="2:2" x14ac:dyDescent="0.35">
      <c r="B165">
        <f t="shared" si="4"/>
        <v>1852</v>
      </c>
    </row>
    <row r="166" spans="2:2" x14ac:dyDescent="0.35">
      <c r="B166">
        <f t="shared" si="4"/>
        <v>1851</v>
      </c>
    </row>
    <row r="167" spans="2:2" x14ac:dyDescent="0.35">
      <c r="B167">
        <f t="shared" si="4"/>
        <v>1850</v>
      </c>
    </row>
    <row r="168" spans="2:2" x14ac:dyDescent="0.35">
      <c r="B168">
        <f t="shared" si="4"/>
        <v>1849</v>
      </c>
    </row>
    <row r="169" spans="2:2" x14ac:dyDescent="0.35">
      <c r="B169">
        <f t="shared" si="4"/>
        <v>1848</v>
      </c>
    </row>
    <row r="170" spans="2:2" x14ac:dyDescent="0.35">
      <c r="B170">
        <f t="shared" si="4"/>
        <v>1847</v>
      </c>
    </row>
    <row r="171" spans="2:2" x14ac:dyDescent="0.35">
      <c r="B171">
        <f t="shared" si="4"/>
        <v>1846</v>
      </c>
    </row>
    <row r="172" spans="2:2" x14ac:dyDescent="0.35">
      <c r="B172">
        <f t="shared" si="4"/>
        <v>1845</v>
      </c>
    </row>
    <row r="173" spans="2:2" x14ac:dyDescent="0.35">
      <c r="B173">
        <f t="shared" si="4"/>
        <v>1844</v>
      </c>
    </row>
    <row r="174" spans="2:2" x14ac:dyDescent="0.35">
      <c r="B174">
        <f t="shared" si="4"/>
        <v>1843</v>
      </c>
    </row>
    <row r="175" spans="2:2" x14ac:dyDescent="0.35">
      <c r="B175">
        <f t="shared" si="4"/>
        <v>1842</v>
      </c>
    </row>
    <row r="176" spans="2:2" x14ac:dyDescent="0.35">
      <c r="B176">
        <f t="shared" si="4"/>
        <v>1841</v>
      </c>
    </row>
    <row r="177" spans="2:2" x14ac:dyDescent="0.35">
      <c r="B177">
        <f t="shared" si="4"/>
        <v>1840</v>
      </c>
    </row>
    <row r="178" spans="2:2" x14ac:dyDescent="0.35">
      <c r="B178">
        <f t="shared" si="4"/>
        <v>1839</v>
      </c>
    </row>
    <row r="179" spans="2:2" x14ac:dyDescent="0.35">
      <c r="B179">
        <f t="shared" si="4"/>
        <v>1838</v>
      </c>
    </row>
    <row r="180" spans="2:2" x14ac:dyDescent="0.35">
      <c r="B180">
        <f t="shared" si="4"/>
        <v>1837</v>
      </c>
    </row>
    <row r="181" spans="2:2" x14ac:dyDescent="0.35">
      <c r="B181">
        <f t="shared" si="4"/>
        <v>1836</v>
      </c>
    </row>
    <row r="182" spans="2:2" x14ac:dyDescent="0.35">
      <c r="B182">
        <f t="shared" si="4"/>
        <v>1835</v>
      </c>
    </row>
    <row r="183" spans="2:2" x14ac:dyDescent="0.35">
      <c r="B183">
        <f t="shared" si="4"/>
        <v>1834</v>
      </c>
    </row>
    <row r="184" spans="2:2" x14ac:dyDescent="0.35">
      <c r="B184">
        <f t="shared" si="4"/>
        <v>1833</v>
      </c>
    </row>
    <row r="185" spans="2:2" x14ac:dyDescent="0.35">
      <c r="B185">
        <f t="shared" si="4"/>
        <v>1832</v>
      </c>
    </row>
    <row r="186" spans="2:2" x14ac:dyDescent="0.35">
      <c r="B186">
        <f t="shared" si="4"/>
        <v>1831</v>
      </c>
    </row>
    <row r="187" spans="2:2" x14ac:dyDescent="0.35">
      <c r="B187">
        <f t="shared" si="4"/>
        <v>1830</v>
      </c>
    </row>
    <row r="188" spans="2:2" x14ac:dyDescent="0.35">
      <c r="B188">
        <f t="shared" si="4"/>
        <v>1829</v>
      </c>
    </row>
    <row r="189" spans="2:2" x14ac:dyDescent="0.35">
      <c r="B189">
        <f t="shared" si="4"/>
        <v>1828</v>
      </c>
    </row>
    <row r="190" spans="2:2" x14ac:dyDescent="0.35">
      <c r="B190">
        <f t="shared" si="4"/>
        <v>1827</v>
      </c>
    </row>
    <row r="191" spans="2:2" x14ac:dyDescent="0.35">
      <c r="B191">
        <f t="shared" si="4"/>
        <v>1826</v>
      </c>
    </row>
    <row r="192" spans="2:2" x14ac:dyDescent="0.35">
      <c r="B192">
        <f t="shared" si="4"/>
        <v>1825</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E24"/>
  <sheetViews>
    <sheetView topLeftCell="A4" workbookViewId="0">
      <selection activeCell="O34" sqref="O34"/>
    </sheetView>
  </sheetViews>
  <sheetFormatPr defaultRowHeight="14.5" x14ac:dyDescent="0.35"/>
  <sheetData>
    <row r="2" spans="1:5" x14ac:dyDescent="0.35">
      <c r="B2" t="s">
        <v>215</v>
      </c>
      <c r="C2" t="s">
        <v>216</v>
      </c>
      <c r="D2" t="s">
        <v>217</v>
      </c>
    </row>
    <row r="3" spans="1:5" x14ac:dyDescent="0.35">
      <c r="A3" s="4">
        <v>2012.5</v>
      </c>
      <c r="B3">
        <v>18</v>
      </c>
      <c r="C3">
        <f>-1*B3</f>
        <v>-18</v>
      </c>
      <c r="D3" s="4">
        <f>C3+18</f>
        <v>0</v>
      </c>
      <c r="E3">
        <f>D3/100</f>
        <v>0</v>
      </c>
    </row>
    <row r="4" spans="1:5" x14ac:dyDescent="0.35">
      <c r="A4" s="4">
        <v>2012</v>
      </c>
      <c r="B4">
        <v>18</v>
      </c>
      <c r="C4">
        <f t="shared" ref="C4:C24" si="0">-1*B4</f>
        <v>-18</v>
      </c>
      <c r="D4" s="4">
        <f t="shared" ref="D4:D24" si="1">C4+18</f>
        <v>0</v>
      </c>
      <c r="E4">
        <f t="shared" ref="E4:E24" si="2">D4/100</f>
        <v>0</v>
      </c>
    </row>
    <row r="5" spans="1:5" x14ac:dyDescent="0.35">
      <c r="A5" s="4">
        <f>A4-1</f>
        <v>2011</v>
      </c>
      <c r="B5">
        <v>18</v>
      </c>
      <c r="C5">
        <f t="shared" si="0"/>
        <v>-18</v>
      </c>
      <c r="D5" s="4">
        <f t="shared" si="1"/>
        <v>0</v>
      </c>
      <c r="E5">
        <f t="shared" si="2"/>
        <v>0</v>
      </c>
    </row>
    <row r="6" spans="1:5" x14ac:dyDescent="0.35">
      <c r="A6" s="4">
        <f t="shared" ref="A6:A24" si="3">A5-1</f>
        <v>2010</v>
      </c>
      <c r="B6">
        <v>17.600000000000001</v>
      </c>
      <c r="C6">
        <f t="shared" si="0"/>
        <v>-17.600000000000001</v>
      </c>
      <c r="D6" s="4">
        <f t="shared" si="1"/>
        <v>0.39999999999999858</v>
      </c>
      <c r="E6">
        <f t="shared" si="2"/>
        <v>3.9999999999999862E-3</v>
      </c>
    </row>
    <row r="7" spans="1:5" x14ac:dyDescent="0.35">
      <c r="A7" s="4">
        <f t="shared" si="3"/>
        <v>2009</v>
      </c>
      <c r="B7">
        <v>13</v>
      </c>
      <c r="C7">
        <f t="shared" si="0"/>
        <v>-13</v>
      </c>
      <c r="D7" s="4">
        <f t="shared" si="1"/>
        <v>5</v>
      </c>
      <c r="E7">
        <f t="shared" si="2"/>
        <v>0.05</v>
      </c>
    </row>
    <row r="8" spans="1:5" x14ac:dyDescent="0.35">
      <c r="A8" s="4">
        <f t="shared" si="3"/>
        <v>2008</v>
      </c>
      <c r="B8">
        <v>13</v>
      </c>
      <c r="C8">
        <f t="shared" si="0"/>
        <v>-13</v>
      </c>
      <c r="D8" s="4">
        <f t="shared" si="1"/>
        <v>5</v>
      </c>
      <c r="E8">
        <f t="shared" si="2"/>
        <v>0.05</v>
      </c>
    </row>
    <row r="9" spans="1:5" x14ac:dyDescent="0.35">
      <c r="A9" s="4">
        <f t="shared" si="3"/>
        <v>2007</v>
      </c>
      <c r="B9">
        <v>8.8000000000000007</v>
      </c>
      <c r="C9">
        <f t="shared" si="0"/>
        <v>-8.8000000000000007</v>
      </c>
      <c r="D9" s="4">
        <f t="shared" si="1"/>
        <v>9.1999999999999993</v>
      </c>
      <c r="E9">
        <f t="shared" si="2"/>
        <v>9.1999999999999998E-2</v>
      </c>
    </row>
    <row r="10" spans="1:5" x14ac:dyDescent="0.35">
      <c r="A10" s="4">
        <f t="shared" si="3"/>
        <v>2006</v>
      </c>
      <c r="B10">
        <v>9.5</v>
      </c>
      <c r="C10">
        <f t="shared" si="0"/>
        <v>-9.5</v>
      </c>
      <c r="D10" s="4">
        <f t="shared" si="1"/>
        <v>8.5</v>
      </c>
      <c r="E10">
        <f t="shared" si="2"/>
        <v>8.5000000000000006E-2</v>
      </c>
    </row>
    <row r="11" spans="1:5" x14ac:dyDescent="0.35">
      <c r="A11" s="4">
        <f t="shared" si="3"/>
        <v>2005</v>
      </c>
      <c r="B11">
        <v>10</v>
      </c>
      <c r="C11">
        <f t="shared" si="0"/>
        <v>-10</v>
      </c>
      <c r="D11" s="4">
        <f t="shared" si="1"/>
        <v>8</v>
      </c>
      <c r="E11">
        <f t="shared" si="2"/>
        <v>0.08</v>
      </c>
    </row>
    <row r="12" spans="1:5" x14ac:dyDescent="0.35">
      <c r="A12" s="4">
        <f t="shared" si="3"/>
        <v>2004</v>
      </c>
      <c r="B12">
        <v>11</v>
      </c>
      <c r="C12">
        <f t="shared" si="0"/>
        <v>-11</v>
      </c>
      <c r="D12" s="4">
        <f t="shared" si="1"/>
        <v>7</v>
      </c>
      <c r="E12">
        <f t="shared" si="2"/>
        <v>7.0000000000000007E-2</v>
      </c>
    </row>
    <row r="13" spans="1:5" x14ac:dyDescent="0.35">
      <c r="A13" s="4">
        <f t="shared" si="3"/>
        <v>2003</v>
      </c>
      <c r="B13">
        <v>12</v>
      </c>
      <c r="C13">
        <f t="shared" si="0"/>
        <v>-12</v>
      </c>
      <c r="D13" s="4">
        <f t="shared" si="1"/>
        <v>6</v>
      </c>
      <c r="E13">
        <f t="shared" si="2"/>
        <v>0.06</v>
      </c>
    </row>
    <row r="14" spans="1:5" x14ac:dyDescent="0.35">
      <c r="A14" s="4">
        <f t="shared" si="3"/>
        <v>2002</v>
      </c>
      <c r="B14">
        <v>13</v>
      </c>
      <c r="C14">
        <f t="shared" si="0"/>
        <v>-13</v>
      </c>
      <c r="D14" s="4">
        <f t="shared" si="1"/>
        <v>5</v>
      </c>
      <c r="E14">
        <f t="shared" si="2"/>
        <v>0.05</v>
      </c>
    </row>
    <row r="15" spans="1:5" x14ac:dyDescent="0.35">
      <c r="A15" s="4">
        <f t="shared" si="3"/>
        <v>2001</v>
      </c>
      <c r="B15">
        <v>1</v>
      </c>
      <c r="C15">
        <f t="shared" si="0"/>
        <v>-1</v>
      </c>
      <c r="D15" s="4">
        <f t="shared" si="1"/>
        <v>17</v>
      </c>
      <c r="E15">
        <f t="shared" si="2"/>
        <v>0.17</v>
      </c>
    </row>
    <row r="16" spans="1:5" x14ac:dyDescent="0.35">
      <c r="A16" s="4">
        <f t="shared" si="3"/>
        <v>2000</v>
      </c>
      <c r="B16">
        <v>1.8</v>
      </c>
      <c r="C16">
        <f t="shared" si="0"/>
        <v>-1.8</v>
      </c>
      <c r="D16" s="4">
        <f t="shared" si="1"/>
        <v>16.2</v>
      </c>
      <c r="E16">
        <f t="shared" si="2"/>
        <v>0.16200000000000001</v>
      </c>
    </row>
    <row r="17" spans="1:5" x14ac:dyDescent="0.35">
      <c r="A17" s="4">
        <f t="shared" si="3"/>
        <v>1999</v>
      </c>
      <c r="B17">
        <v>2.6</v>
      </c>
      <c r="C17">
        <f t="shared" si="0"/>
        <v>-2.6</v>
      </c>
      <c r="D17" s="4">
        <f t="shared" si="1"/>
        <v>15.4</v>
      </c>
      <c r="E17">
        <f t="shared" si="2"/>
        <v>0.154</v>
      </c>
    </row>
    <row r="18" spans="1:5" x14ac:dyDescent="0.35">
      <c r="A18" s="4">
        <f t="shared" si="3"/>
        <v>1998</v>
      </c>
      <c r="B18">
        <v>3.4</v>
      </c>
      <c r="C18">
        <f t="shared" si="0"/>
        <v>-3.4</v>
      </c>
      <c r="D18" s="4">
        <f t="shared" si="1"/>
        <v>14.6</v>
      </c>
      <c r="E18">
        <f t="shared" si="2"/>
        <v>0.14599999999999999</v>
      </c>
    </row>
    <row r="19" spans="1:5" x14ac:dyDescent="0.35">
      <c r="A19" s="4">
        <f t="shared" si="3"/>
        <v>1997</v>
      </c>
      <c r="B19">
        <v>4.2</v>
      </c>
      <c r="C19">
        <f t="shared" si="0"/>
        <v>-4.2</v>
      </c>
      <c r="D19" s="4">
        <f t="shared" si="1"/>
        <v>13.8</v>
      </c>
      <c r="E19">
        <f t="shared" si="2"/>
        <v>0.13800000000000001</v>
      </c>
    </row>
    <row r="20" spans="1:5" x14ac:dyDescent="0.35">
      <c r="A20" s="4">
        <f t="shared" si="3"/>
        <v>1996</v>
      </c>
      <c r="B20">
        <v>5</v>
      </c>
      <c r="C20">
        <f t="shared" si="0"/>
        <v>-5</v>
      </c>
      <c r="D20" s="4">
        <f t="shared" si="1"/>
        <v>13</v>
      </c>
      <c r="E20">
        <f t="shared" si="2"/>
        <v>0.13</v>
      </c>
    </row>
    <row r="21" spans="1:5" x14ac:dyDescent="0.35">
      <c r="A21" s="4">
        <f t="shared" si="3"/>
        <v>1995</v>
      </c>
      <c r="B21">
        <v>5.8</v>
      </c>
      <c r="C21">
        <f t="shared" si="0"/>
        <v>-5.8</v>
      </c>
      <c r="D21" s="4">
        <f t="shared" si="1"/>
        <v>12.2</v>
      </c>
      <c r="E21">
        <f t="shared" si="2"/>
        <v>0.122</v>
      </c>
    </row>
    <row r="22" spans="1:5" x14ac:dyDescent="0.35">
      <c r="A22" s="4">
        <f t="shared" si="3"/>
        <v>1994</v>
      </c>
      <c r="B22">
        <v>6.6</v>
      </c>
      <c r="C22">
        <f t="shared" si="0"/>
        <v>-6.6</v>
      </c>
      <c r="D22" s="4">
        <f t="shared" si="1"/>
        <v>11.4</v>
      </c>
      <c r="E22">
        <f t="shared" si="2"/>
        <v>0.114</v>
      </c>
    </row>
    <row r="23" spans="1:5" x14ac:dyDescent="0.35">
      <c r="A23" s="4">
        <f t="shared" si="3"/>
        <v>1993</v>
      </c>
      <c r="B23">
        <v>7.4</v>
      </c>
      <c r="C23">
        <f t="shared" si="0"/>
        <v>-7.4</v>
      </c>
      <c r="D23" s="4">
        <f t="shared" si="1"/>
        <v>10.6</v>
      </c>
      <c r="E23">
        <f t="shared" si="2"/>
        <v>0.106</v>
      </c>
    </row>
    <row r="24" spans="1:5" x14ac:dyDescent="0.35">
      <c r="A24" s="4">
        <f t="shared" si="3"/>
        <v>1992</v>
      </c>
      <c r="B24">
        <v>8.1999999999999993</v>
      </c>
      <c r="C24">
        <f t="shared" si="0"/>
        <v>-8.1999999999999993</v>
      </c>
      <c r="D24" s="4">
        <f t="shared" si="1"/>
        <v>9.8000000000000007</v>
      </c>
      <c r="E24">
        <f t="shared" si="2"/>
        <v>9.8000000000000004E-2</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87"/>
  <sheetViews>
    <sheetView workbookViewId="0">
      <selection activeCell="K26" sqref="K26"/>
    </sheetView>
  </sheetViews>
  <sheetFormatPr defaultRowHeight="14.5" x14ac:dyDescent="0.35"/>
  <sheetData>
    <row r="1" spans="1:6" x14ac:dyDescent="0.35">
      <c r="A1" t="s">
        <v>18</v>
      </c>
    </row>
    <row r="2" spans="1:6" x14ac:dyDescent="0.35">
      <c r="A2" t="s">
        <v>7</v>
      </c>
      <c r="B2" t="s">
        <v>8</v>
      </c>
      <c r="D2" t="s">
        <v>17</v>
      </c>
      <c r="E2" t="s">
        <v>23</v>
      </c>
    </row>
    <row r="3" spans="1:6" x14ac:dyDescent="0.35">
      <c r="A3">
        <v>2012.8</v>
      </c>
      <c r="B3">
        <v>14</v>
      </c>
      <c r="D3">
        <f>B3-14</f>
        <v>0</v>
      </c>
      <c r="E3">
        <f>D3/100</f>
        <v>0</v>
      </c>
      <c r="F3">
        <f>-1*E3</f>
        <v>0</v>
      </c>
    </row>
    <row r="4" spans="1:6" x14ac:dyDescent="0.35">
      <c r="A4">
        <v>2012</v>
      </c>
      <c r="B4">
        <v>15</v>
      </c>
      <c r="D4">
        <f t="shared" ref="D4:D67" si="0">B4-14</f>
        <v>1</v>
      </c>
      <c r="E4">
        <f t="shared" ref="E4:E67" si="1">D4/100</f>
        <v>0.01</v>
      </c>
      <c r="F4">
        <f t="shared" ref="F4:F67" si="2">-1*E4</f>
        <v>-0.01</v>
      </c>
    </row>
    <row r="5" spans="1:6" x14ac:dyDescent="0.35">
      <c r="A5">
        <f>A4-1</f>
        <v>2011</v>
      </c>
      <c r="B5">
        <v>15.75</v>
      </c>
      <c r="D5">
        <f t="shared" si="0"/>
        <v>1.75</v>
      </c>
      <c r="E5">
        <f t="shared" si="1"/>
        <v>1.7500000000000002E-2</v>
      </c>
      <c r="F5">
        <f t="shared" si="2"/>
        <v>-1.7500000000000002E-2</v>
      </c>
    </row>
    <row r="6" spans="1:6" x14ac:dyDescent="0.35">
      <c r="A6">
        <f t="shared" ref="A6:A69" si="3">A5-1</f>
        <v>2010</v>
      </c>
      <c r="B6">
        <v>16</v>
      </c>
      <c r="D6">
        <f t="shared" si="0"/>
        <v>2</v>
      </c>
      <c r="E6">
        <f t="shared" si="1"/>
        <v>0.02</v>
      </c>
      <c r="F6">
        <f t="shared" si="2"/>
        <v>-0.02</v>
      </c>
    </row>
    <row r="7" spans="1:6" x14ac:dyDescent="0.35">
      <c r="A7">
        <f t="shared" si="3"/>
        <v>2009</v>
      </c>
      <c r="B7">
        <v>16</v>
      </c>
      <c r="D7">
        <f t="shared" si="0"/>
        <v>2</v>
      </c>
      <c r="E7">
        <f t="shared" si="1"/>
        <v>0.02</v>
      </c>
      <c r="F7">
        <f t="shared" si="2"/>
        <v>-0.02</v>
      </c>
    </row>
    <row r="8" spans="1:6" x14ac:dyDescent="0.35">
      <c r="A8">
        <f t="shared" si="3"/>
        <v>2008</v>
      </c>
      <c r="B8">
        <v>15.5</v>
      </c>
      <c r="D8">
        <f t="shared" si="0"/>
        <v>1.5</v>
      </c>
      <c r="E8">
        <f t="shared" si="1"/>
        <v>1.4999999999999999E-2</v>
      </c>
      <c r="F8">
        <f t="shared" si="2"/>
        <v>-1.4999999999999999E-2</v>
      </c>
    </row>
    <row r="9" spans="1:6" x14ac:dyDescent="0.35">
      <c r="A9">
        <f t="shared" si="3"/>
        <v>2007</v>
      </c>
      <c r="B9">
        <v>5.2</v>
      </c>
      <c r="D9">
        <f t="shared" si="0"/>
        <v>-8.8000000000000007</v>
      </c>
      <c r="E9">
        <f t="shared" si="1"/>
        <v>-8.8000000000000009E-2</v>
      </c>
      <c r="F9">
        <f t="shared" si="2"/>
        <v>8.8000000000000009E-2</v>
      </c>
    </row>
    <row r="10" spans="1:6" x14ac:dyDescent="0.35">
      <c r="A10">
        <f t="shared" si="3"/>
        <v>2006</v>
      </c>
      <c r="B10">
        <v>4.5999999999999996</v>
      </c>
      <c r="D10">
        <f t="shared" si="0"/>
        <v>-9.4</v>
      </c>
      <c r="E10">
        <f t="shared" si="1"/>
        <v>-9.4E-2</v>
      </c>
      <c r="F10">
        <f t="shared" si="2"/>
        <v>9.4E-2</v>
      </c>
    </row>
    <row r="11" spans="1:6" x14ac:dyDescent="0.35">
      <c r="A11">
        <f t="shared" si="3"/>
        <v>2005</v>
      </c>
      <c r="B11">
        <v>5.2</v>
      </c>
      <c r="D11">
        <f t="shared" si="0"/>
        <v>-8.8000000000000007</v>
      </c>
      <c r="E11">
        <f t="shared" si="1"/>
        <v>-8.8000000000000009E-2</v>
      </c>
      <c r="F11">
        <f t="shared" si="2"/>
        <v>8.8000000000000009E-2</v>
      </c>
    </row>
    <row r="12" spans="1:6" x14ac:dyDescent="0.35">
      <c r="A12">
        <f t="shared" si="3"/>
        <v>2004</v>
      </c>
      <c r="B12">
        <v>5.5</v>
      </c>
      <c r="D12">
        <f t="shared" si="0"/>
        <v>-8.5</v>
      </c>
      <c r="E12">
        <f t="shared" si="1"/>
        <v>-8.5000000000000006E-2</v>
      </c>
      <c r="F12">
        <f t="shared" si="2"/>
        <v>8.5000000000000006E-2</v>
      </c>
    </row>
    <row r="13" spans="1:6" x14ac:dyDescent="0.35">
      <c r="A13">
        <f t="shared" si="3"/>
        <v>2003</v>
      </c>
      <c r="B13">
        <v>6</v>
      </c>
      <c r="D13">
        <f t="shared" si="0"/>
        <v>-8</v>
      </c>
      <c r="E13">
        <f t="shared" si="1"/>
        <v>-0.08</v>
      </c>
      <c r="F13">
        <f t="shared" si="2"/>
        <v>0.08</v>
      </c>
    </row>
    <row r="14" spans="1:6" x14ac:dyDescent="0.35">
      <c r="A14">
        <f t="shared" si="3"/>
        <v>2002</v>
      </c>
      <c r="B14">
        <v>6.8</v>
      </c>
      <c r="D14">
        <f t="shared" si="0"/>
        <v>-7.2</v>
      </c>
      <c r="E14">
        <f t="shared" si="1"/>
        <v>-7.2000000000000008E-2</v>
      </c>
      <c r="F14">
        <f t="shared" si="2"/>
        <v>7.2000000000000008E-2</v>
      </c>
    </row>
    <row r="15" spans="1:6" x14ac:dyDescent="0.35">
      <c r="A15">
        <f t="shared" si="3"/>
        <v>2001</v>
      </c>
      <c r="B15">
        <v>7</v>
      </c>
      <c r="D15">
        <f t="shared" si="0"/>
        <v>-7</v>
      </c>
      <c r="E15">
        <f t="shared" si="1"/>
        <v>-7.0000000000000007E-2</v>
      </c>
      <c r="F15">
        <f t="shared" si="2"/>
        <v>7.0000000000000007E-2</v>
      </c>
    </row>
    <row r="16" spans="1:6" x14ac:dyDescent="0.35">
      <c r="A16">
        <f t="shared" si="3"/>
        <v>2000</v>
      </c>
      <c r="B16">
        <v>7.5</v>
      </c>
      <c r="D16">
        <f t="shared" si="0"/>
        <v>-6.5</v>
      </c>
      <c r="E16">
        <f t="shared" si="1"/>
        <v>-6.5000000000000002E-2</v>
      </c>
      <c r="F16">
        <f t="shared" si="2"/>
        <v>6.5000000000000002E-2</v>
      </c>
    </row>
    <row r="17" spans="1:6" x14ac:dyDescent="0.35">
      <c r="A17">
        <f t="shared" si="3"/>
        <v>1999</v>
      </c>
      <c r="B17">
        <v>8.4</v>
      </c>
      <c r="D17">
        <f t="shared" si="0"/>
        <v>-5.6</v>
      </c>
      <c r="E17">
        <f t="shared" si="1"/>
        <v>-5.5999999999999994E-2</v>
      </c>
      <c r="F17">
        <f t="shared" si="2"/>
        <v>5.5999999999999994E-2</v>
      </c>
    </row>
    <row r="18" spans="1:6" x14ac:dyDescent="0.35">
      <c r="A18">
        <f t="shared" si="3"/>
        <v>1998</v>
      </c>
      <c r="B18">
        <v>9</v>
      </c>
      <c r="D18">
        <f t="shared" si="0"/>
        <v>-5</v>
      </c>
      <c r="E18">
        <f t="shared" si="1"/>
        <v>-0.05</v>
      </c>
      <c r="F18">
        <f t="shared" si="2"/>
        <v>0.05</v>
      </c>
    </row>
    <row r="19" spans="1:6" x14ac:dyDescent="0.35">
      <c r="A19">
        <f t="shared" si="3"/>
        <v>1997</v>
      </c>
      <c r="B19">
        <v>9.4</v>
      </c>
      <c r="D19">
        <f t="shared" si="0"/>
        <v>-4.5999999999999996</v>
      </c>
      <c r="E19">
        <f t="shared" si="1"/>
        <v>-4.5999999999999999E-2</v>
      </c>
      <c r="F19">
        <f t="shared" si="2"/>
        <v>4.5999999999999999E-2</v>
      </c>
    </row>
    <row r="20" spans="1:6" x14ac:dyDescent="0.35">
      <c r="A20">
        <f t="shared" si="3"/>
        <v>1996</v>
      </c>
      <c r="B20">
        <v>10.199999999999999</v>
      </c>
      <c r="D20">
        <f t="shared" si="0"/>
        <v>-3.8000000000000007</v>
      </c>
      <c r="E20">
        <f t="shared" si="1"/>
        <v>-3.8000000000000006E-2</v>
      </c>
      <c r="F20">
        <f t="shared" si="2"/>
        <v>3.8000000000000006E-2</v>
      </c>
    </row>
    <row r="21" spans="1:6" x14ac:dyDescent="0.35">
      <c r="A21">
        <f t="shared" si="3"/>
        <v>1995</v>
      </c>
      <c r="B21">
        <v>10.8</v>
      </c>
      <c r="D21">
        <f t="shared" si="0"/>
        <v>-3.1999999999999993</v>
      </c>
      <c r="E21">
        <f t="shared" si="1"/>
        <v>-3.1999999999999994E-2</v>
      </c>
      <c r="F21">
        <f t="shared" si="2"/>
        <v>3.1999999999999994E-2</v>
      </c>
    </row>
    <row r="22" spans="1:6" x14ac:dyDescent="0.35">
      <c r="A22">
        <f t="shared" si="3"/>
        <v>1994</v>
      </c>
      <c r="B22">
        <v>11.6</v>
      </c>
      <c r="D22">
        <f t="shared" si="0"/>
        <v>-2.4000000000000004</v>
      </c>
      <c r="E22">
        <f t="shared" si="1"/>
        <v>-2.4000000000000004E-2</v>
      </c>
      <c r="F22">
        <f t="shared" si="2"/>
        <v>2.4000000000000004E-2</v>
      </c>
    </row>
    <row r="23" spans="1:6" x14ac:dyDescent="0.35">
      <c r="A23">
        <f t="shared" si="3"/>
        <v>1993</v>
      </c>
      <c r="B23">
        <v>12.3</v>
      </c>
      <c r="D23">
        <f t="shared" si="0"/>
        <v>-1.6999999999999993</v>
      </c>
      <c r="E23">
        <f t="shared" si="1"/>
        <v>-1.6999999999999994E-2</v>
      </c>
      <c r="F23">
        <f t="shared" si="2"/>
        <v>1.6999999999999994E-2</v>
      </c>
    </row>
    <row r="24" spans="1:6" x14ac:dyDescent="0.35">
      <c r="A24">
        <f t="shared" si="3"/>
        <v>1992</v>
      </c>
      <c r="B24">
        <v>13</v>
      </c>
      <c r="D24">
        <f t="shared" si="0"/>
        <v>-1</v>
      </c>
      <c r="E24">
        <f t="shared" si="1"/>
        <v>-0.01</v>
      </c>
      <c r="F24">
        <f t="shared" si="2"/>
        <v>0.01</v>
      </c>
    </row>
    <row r="25" spans="1:6" x14ac:dyDescent="0.35">
      <c r="A25">
        <f t="shared" si="3"/>
        <v>1991</v>
      </c>
      <c r="B25">
        <v>13.8</v>
      </c>
      <c r="D25">
        <f t="shared" si="0"/>
        <v>-0.19999999999999929</v>
      </c>
      <c r="E25">
        <f t="shared" si="1"/>
        <v>-1.9999999999999931E-3</v>
      </c>
      <c r="F25">
        <f t="shared" si="2"/>
        <v>1.9999999999999931E-3</v>
      </c>
    </row>
    <row r="26" spans="1:6" x14ac:dyDescent="0.35">
      <c r="A26">
        <f t="shared" si="3"/>
        <v>1990</v>
      </c>
      <c r="B26">
        <v>14.7</v>
      </c>
      <c r="D26">
        <f t="shared" si="0"/>
        <v>0.69999999999999929</v>
      </c>
      <c r="E26">
        <f t="shared" si="1"/>
        <v>6.9999999999999932E-3</v>
      </c>
      <c r="F26">
        <f t="shared" si="2"/>
        <v>-6.9999999999999932E-3</v>
      </c>
    </row>
    <row r="27" spans="1:6" x14ac:dyDescent="0.35">
      <c r="A27">
        <f t="shared" si="3"/>
        <v>1989</v>
      </c>
      <c r="B27">
        <v>15.2</v>
      </c>
      <c r="D27">
        <f t="shared" si="0"/>
        <v>1.1999999999999993</v>
      </c>
      <c r="E27">
        <f t="shared" si="1"/>
        <v>1.1999999999999993E-2</v>
      </c>
      <c r="F27">
        <f t="shared" si="2"/>
        <v>-1.1999999999999993E-2</v>
      </c>
    </row>
    <row r="28" spans="1:6" x14ac:dyDescent="0.35">
      <c r="A28">
        <f t="shared" si="3"/>
        <v>1988</v>
      </c>
      <c r="B28">
        <v>15.7</v>
      </c>
      <c r="D28">
        <f t="shared" si="0"/>
        <v>1.6999999999999993</v>
      </c>
      <c r="E28">
        <f t="shared" si="1"/>
        <v>1.6999999999999994E-2</v>
      </c>
      <c r="F28">
        <f t="shared" si="2"/>
        <v>-1.6999999999999994E-2</v>
      </c>
    </row>
    <row r="29" spans="1:6" x14ac:dyDescent="0.35">
      <c r="A29">
        <f t="shared" si="3"/>
        <v>1987</v>
      </c>
      <c r="B29">
        <v>16.3</v>
      </c>
      <c r="D29">
        <f t="shared" si="0"/>
        <v>2.3000000000000007</v>
      </c>
      <c r="E29">
        <f t="shared" si="1"/>
        <v>2.3000000000000007E-2</v>
      </c>
      <c r="F29">
        <f t="shared" si="2"/>
        <v>-2.3000000000000007E-2</v>
      </c>
    </row>
    <row r="30" spans="1:6" x14ac:dyDescent="0.35">
      <c r="A30">
        <f t="shared" si="3"/>
        <v>1986</v>
      </c>
      <c r="B30">
        <v>17</v>
      </c>
      <c r="D30">
        <f t="shared" si="0"/>
        <v>3</v>
      </c>
      <c r="E30">
        <f t="shared" si="1"/>
        <v>0.03</v>
      </c>
      <c r="F30">
        <f t="shared" si="2"/>
        <v>-0.03</v>
      </c>
    </row>
    <row r="31" spans="1:6" x14ac:dyDescent="0.35">
      <c r="A31">
        <f t="shared" si="3"/>
        <v>1985</v>
      </c>
      <c r="B31">
        <v>17.8</v>
      </c>
      <c r="D31">
        <f t="shared" si="0"/>
        <v>3.8000000000000007</v>
      </c>
      <c r="E31">
        <f t="shared" si="1"/>
        <v>3.8000000000000006E-2</v>
      </c>
      <c r="F31">
        <f t="shared" si="2"/>
        <v>-3.8000000000000006E-2</v>
      </c>
    </row>
    <row r="32" spans="1:6" x14ac:dyDescent="0.35">
      <c r="A32">
        <f t="shared" si="3"/>
        <v>1984</v>
      </c>
      <c r="B32">
        <v>19</v>
      </c>
      <c r="D32">
        <f t="shared" si="0"/>
        <v>5</v>
      </c>
      <c r="E32">
        <f t="shared" si="1"/>
        <v>0.05</v>
      </c>
      <c r="F32">
        <f t="shared" si="2"/>
        <v>-0.05</v>
      </c>
    </row>
    <row r="33" spans="1:6" x14ac:dyDescent="0.35">
      <c r="A33">
        <f t="shared" si="3"/>
        <v>1983</v>
      </c>
      <c r="B33">
        <v>20</v>
      </c>
      <c r="D33">
        <f t="shared" si="0"/>
        <v>6</v>
      </c>
      <c r="E33">
        <f t="shared" si="1"/>
        <v>0.06</v>
      </c>
      <c r="F33">
        <f t="shared" si="2"/>
        <v>-0.06</v>
      </c>
    </row>
    <row r="34" spans="1:6" x14ac:dyDescent="0.35">
      <c r="A34">
        <f t="shared" si="3"/>
        <v>1982</v>
      </c>
      <c r="B34">
        <v>21.5</v>
      </c>
      <c r="D34">
        <f t="shared" si="0"/>
        <v>7.5</v>
      </c>
      <c r="E34">
        <f t="shared" si="1"/>
        <v>7.4999999999999997E-2</v>
      </c>
      <c r="F34">
        <f t="shared" si="2"/>
        <v>-7.4999999999999997E-2</v>
      </c>
    </row>
    <row r="35" spans="1:6" x14ac:dyDescent="0.35">
      <c r="A35">
        <f t="shared" si="3"/>
        <v>1981</v>
      </c>
      <c r="B35">
        <v>22.5</v>
      </c>
      <c r="D35">
        <f t="shared" si="0"/>
        <v>8.5</v>
      </c>
      <c r="E35">
        <f t="shared" si="1"/>
        <v>8.5000000000000006E-2</v>
      </c>
      <c r="F35">
        <f t="shared" si="2"/>
        <v>-8.5000000000000006E-2</v>
      </c>
    </row>
    <row r="36" spans="1:6" x14ac:dyDescent="0.35">
      <c r="A36">
        <f t="shared" si="3"/>
        <v>1980</v>
      </c>
      <c r="B36">
        <v>23.1</v>
      </c>
      <c r="D36">
        <f t="shared" si="0"/>
        <v>9.1000000000000014</v>
      </c>
      <c r="E36">
        <f t="shared" si="1"/>
        <v>9.1000000000000011E-2</v>
      </c>
      <c r="F36">
        <f t="shared" si="2"/>
        <v>-9.1000000000000011E-2</v>
      </c>
    </row>
    <row r="37" spans="1:6" x14ac:dyDescent="0.35">
      <c r="A37">
        <f t="shared" si="3"/>
        <v>1979</v>
      </c>
      <c r="B37">
        <v>24.1</v>
      </c>
      <c r="D37">
        <f t="shared" si="0"/>
        <v>10.100000000000001</v>
      </c>
      <c r="E37">
        <f t="shared" si="1"/>
        <v>0.10100000000000002</v>
      </c>
      <c r="F37">
        <f t="shared" si="2"/>
        <v>-0.10100000000000002</v>
      </c>
    </row>
    <row r="38" spans="1:6" x14ac:dyDescent="0.35">
      <c r="A38">
        <f t="shared" si="3"/>
        <v>1978</v>
      </c>
      <c r="B38">
        <v>25.4</v>
      </c>
      <c r="D38">
        <f t="shared" si="0"/>
        <v>11.399999999999999</v>
      </c>
      <c r="E38">
        <f t="shared" si="1"/>
        <v>0.11399999999999999</v>
      </c>
      <c r="F38">
        <f t="shared" si="2"/>
        <v>-0.11399999999999999</v>
      </c>
    </row>
    <row r="39" spans="1:6" x14ac:dyDescent="0.35">
      <c r="A39">
        <f t="shared" si="3"/>
        <v>1977</v>
      </c>
      <c r="B39">
        <v>26.6</v>
      </c>
      <c r="D39">
        <f t="shared" si="0"/>
        <v>12.600000000000001</v>
      </c>
      <c r="E39">
        <f t="shared" si="1"/>
        <v>0.126</v>
      </c>
      <c r="F39">
        <f t="shared" si="2"/>
        <v>-0.126</v>
      </c>
    </row>
    <row r="40" spans="1:6" x14ac:dyDescent="0.35">
      <c r="A40">
        <f t="shared" si="3"/>
        <v>1976</v>
      </c>
      <c r="B40">
        <v>27.7</v>
      </c>
      <c r="D40">
        <f t="shared" si="0"/>
        <v>13.7</v>
      </c>
      <c r="E40">
        <f t="shared" si="1"/>
        <v>0.13699999999999998</v>
      </c>
      <c r="F40">
        <f t="shared" si="2"/>
        <v>-0.13699999999999998</v>
      </c>
    </row>
    <row r="41" spans="1:6" x14ac:dyDescent="0.35">
      <c r="A41">
        <f t="shared" si="3"/>
        <v>1975</v>
      </c>
      <c r="B41">
        <v>28.4</v>
      </c>
      <c r="D41">
        <f t="shared" si="0"/>
        <v>14.399999999999999</v>
      </c>
      <c r="E41">
        <f t="shared" si="1"/>
        <v>0.14399999999999999</v>
      </c>
      <c r="F41">
        <f t="shared" si="2"/>
        <v>-0.14399999999999999</v>
      </c>
    </row>
    <row r="42" spans="1:6" x14ac:dyDescent="0.35">
      <c r="A42">
        <f t="shared" si="3"/>
        <v>1974</v>
      </c>
      <c r="B42">
        <v>29.2</v>
      </c>
      <c r="D42">
        <f t="shared" si="0"/>
        <v>15.2</v>
      </c>
      <c r="E42">
        <f t="shared" si="1"/>
        <v>0.152</v>
      </c>
      <c r="F42">
        <f t="shared" si="2"/>
        <v>-0.152</v>
      </c>
    </row>
    <row r="43" spans="1:6" x14ac:dyDescent="0.35">
      <c r="A43">
        <f t="shared" si="3"/>
        <v>1973</v>
      </c>
      <c r="B43">
        <v>30.1</v>
      </c>
      <c r="D43">
        <f t="shared" si="0"/>
        <v>16.100000000000001</v>
      </c>
      <c r="E43">
        <f t="shared" si="1"/>
        <v>0.161</v>
      </c>
      <c r="F43">
        <f t="shared" si="2"/>
        <v>-0.161</v>
      </c>
    </row>
    <row r="44" spans="1:6" x14ac:dyDescent="0.35">
      <c r="A44">
        <f t="shared" si="3"/>
        <v>1972</v>
      </c>
      <c r="B44">
        <v>31.2</v>
      </c>
      <c r="D44">
        <f t="shared" si="0"/>
        <v>17.2</v>
      </c>
      <c r="E44">
        <f t="shared" si="1"/>
        <v>0.17199999999999999</v>
      </c>
      <c r="F44">
        <f t="shared" si="2"/>
        <v>-0.17199999999999999</v>
      </c>
    </row>
    <row r="45" spans="1:6" x14ac:dyDescent="0.35">
      <c r="A45">
        <f t="shared" si="3"/>
        <v>1971</v>
      </c>
      <c r="B45">
        <v>32.1</v>
      </c>
      <c r="D45">
        <f t="shared" si="0"/>
        <v>18.100000000000001</v>
      </c>
      <c r="E45">
        <f t="shared" si="1"/>
        <v>0.18100000000000002</v>
      </c>
      <c r="F45">
        <f t="shared" si="2"/>
        <v>-0.18100000000000002</v>
      </c>
    </row>
    <row r="46" spans="1:6" x14ac:dyDescent="0.35">
      <c r="A46">
        <f t="shared" si="3"/>
        <v>1970</v>
      </c>
      <c r="B46">
        <v>32.799999999999997</v>
      </c>
      <c r="D46">
        <f t="shared" si="0"/>
        <v>18.799999999999997</v>
      </c>
      <c r="E46">
        <f t="shared" si="1"/>
        <v>0.18799999999999997</v>
      </c>
      <c r="F46">
        <f t="shared" si="2"/>
        <v>-0.18799999999999997</v>
      </c>
    </row>
    <row r="47" spans="1:6" x14ac:dyDescent="0.35">
      <c r="A47">
        <f t="shared" si="3"/>
        <v>1969</v>
      </c>
      <c r="B47">
        <v>33.799999999999997</v>
      </c>
      <c r="D47">
        <f t="shared" si="0"/>
        <v>19.799999999999997</v>
      </c>
      <c r="E47">
        <f t="shared" si="1"/>
        <v>0.19799999999999998</v>
      </c>
      <c r="F47">
        <f t="shared" si="2"/>
        <v>-0.19799999999999998</v>
      </c>
    </row>
    <row r="48" spans="1:6" x14ac:dyDescent="0.35">
      <c r="A48">
        <f t="shared" si="3"/>
        <v>1968</v>
      </c>
      <c r="B48">
        <v>34.6</v>
      </c>
      <c r="D48">
        <f t="shared" si="0"/>
        <v>20.6</v>
      </c>
      <c r="E48">
        <f t="shared" si="1"/>
        <v>0.20600000000000002</v>
      </c>
      <c r="F48">
        <f t="shared" si="2"/>
        <v>-0.20600000000000002</v>
      </c>
    </row>
    <row r="49" spans="1:6" x14ac:dyDescent="0.35">
      <c r="A49">
        <f t="shared" si="3"/>
        <v>1967</v>
      </c>
      <c r="B49">
        <v>35.1</v>
      </c>
      <c r="D49">
        <f t="shared" si="0"/>
        <v>21.1</v>
      </c>
      <c r="E49">
        <f t="shared" si="1"/>
        <v>0.21100000000000002</v>
      </c>
      <c r="F49">
        <f t="shared" si="2"/>
        <v>-0.21100000000000002</v>
      </c>
    </row>
    <row r="50" spans="1:6" x14ac:dyDescent="0.35">
      <c r="A50">
        <f t="shared" si="3"/>
        <v>1966</v>
      </c>
      <c r="B50">
        <v>7.8</v>
      </c>
      <c r="D50">
        <f t="shared" si="0"/>
        <v>-6.2</v>
      </c>
      <c r="E50">
        <f t="shared" si="1"/>
        <v>-6.2E-2</v>
      </c>
      <c r="F50">
        <f t="shared" si="2"/>
        <v>6.2E-2</v>
      </c>
    </row>
    <row r="51" spans="1:6" x14ac:dyDescent="0.35">
      <c r="A51">
        <f t="shared" si="3"/>
        <v>1965</v>
      </c>
      <c r="B51">
        <v>8.5</v>
      </c>
      <c r="D51">
        <f t="shared" si="0"/>
        <v>-5.5</v>
      </c>
      <c r="E51">
        <f t="shared" si="1"/>
        <v>-5.5E-2</v>
      </c>
      <c r="F51">
        <f t="shared" si="2"/>
        <v>5.5E-2</v>
      </c>
    </row>
    <row r="52" spans="1:6" x14ac:dyDescent="0.35">
      <c r="A52">
        <f t="shared" si="3"/>
        <v>1964</v>
      </c>
      <c r="B52">
        <v>9</v>
      </c>
      <c r="D52">
        <f t="shared" si="0"/>
        <v>-5</v>
      </c>
      <c r="E52">
        <f t="shared" si="1"/>
        <v>-0.05</v>
      </c>
      <c r="F52">
        <f t="shared" si="2"/>
        <v>0.05</v>
      </c>
    </row>
    <row r="53" spans="1:6" x14ac:dyDescent="0.35">
      <c r="A53">
        <f t="shared" si="3"/>
        <v>1963</v>
      </c>
      <c r="B53">
        <v>9.6999999999999993</v>
      </c>
      <c r="D53">
        <f t="shared" si="0"/>
        <v>-4.3000000000000007</v>
      </c>
      <c r="E53">
        <f t="shared" si="1"/>
        <v>-4.300000000000001E-2</v>
      </c>
      <c r="F53">
        <f t="shared" si="2"/>
        <v>4.300000000000001E-2</v>
      </c>
    </row>
    <row r="54" spans="1:6" x14ac:dyDescent="0.35">
      <c r="A54">
        <f t="shared" si="3"/>
        <v>1962</v>
      </c>
      <c r="B54">
        <v>10.5</v>
      </c>
      <c r="D54">
        <f t="shared" si="0"/>
        <v>-3.5</v>
      </c>
      <c r="E54">
        <f t="shared" si="1"/>
        <v>-3.5000000000000003E-2</v>
      </c>
      <c r="F54">
        <f t="shared" si="2"/>
        <v>3.5000000000000003E-2</v>
      </c>
    </row>
    <row r="55" spans="1:6" x14ac:dyDescent="0.35">
      <c r="A55">
        <f t="shared" si="3"/>
        <v>1961</v>
      </c>
      <c r="B55">
        <v>11.1</v>
      </c>
      <c r="D55">
        <f t="shared" si="0"/>
        <v>-2.9000000000000004</v>
      </c>
      <c r="E55">
        <f t="shared" si="1"/>
        <v>-2.9000000000000005E-2</v>
      </c>
      <c r="F55">
        <f t="shared" si="2"/>
        <v>2.9000000000000005E-2</v>
      </c>
    </row>
    <row r="56" spans="1:6" x14ac:dyDescent="0.35">
      <c r="A56">
        <f t="shared" si="3"/>
        <v>1960</v>
      </c>
      <c r="B56">
        <v>11.9</v>
      </c>
      <c r="D56">
        <f t="shared" si="0"/>
        <v>-2.0999999999999996</v>
      </c>
      <c r="E56">
        <f t="shared" si="1"/>
        <v>-2.0999999999999998E-2</v>
      </c>
      <c r="F56">
        <f t="shared" si="2"/>
        <v>2.0999999999999998E-2</v>
      </c>
    </row>
    <row r="57" spans="1:6" x14ac:dyDescent="0.35">
      <c r="A57">
        <f t="shared" si="3"/>
        <v>1959</v>
      </c>
      <c r="B57">
        <v>12.9</v>
      </c>
      <c r="D57">
        <f t="shared" si="0"/>
        <v>-1.0999999999999996</v>
      </c>
      <c r="E57">
        <f t="shared" si="1"/>
        <v>-1.0999999999999996E-2</v>
      </c>
      <c r="F57">
        <f t="shared" si="2"/>
        <v>1.0999999999999996E-2</v>
      </c>
    </row>
    <row r="58" spans="1:6" x14ac:dyDescent="0.35">
      <c r="A58">
        <f t="shared" si="3"/>
        <v>1958</v>
      </c>
      <c r="B58">
        <v>14.1</v>
      </c>
      <c r="D58">
        <f t="shared" si="0"/>
        <v>9.9999999999999645E-2</v>
      </c>
      <c r="E58">
        <f t="shared" si="1"/>
        <v>9.9999999999999655E-4</v>
      </c>
      <c r="F58">
        <f t="shared" si="2"/>
        <v>-9.9999999999999655E-4</v>
      </c>
    </row>
    <row r="59" spans="1:6" x14ac:dyDescent="0.35">
      <c r="A59">
        <f t="shared" si="3"/>
        <v>1957</v>
      </c>
      <c r="B59">
        <v>15.1</v>
      </c>
      <c r="D59">
        <f t="shared" si="0"/>
        <v>1.0999999999999996</v>
      </c>
      <c r="E59">
        <f t="shared" si="1"/>
        <v>1.0999999999999996E-2</v>
      </c>
      <c r="F59">
        <f t="shared" si="2"/>
        <v>-1.0999999999999996E-2</v>
      </c>
    </row>
    <row r="60" spans="1:6" x14ac:dyDescent="0.35">
      <c r="A60">
        <f t="shared" si="3"/>
        <v>1956</v>
      </c>
      <c r="B60">
        <v>16.100000000000001</v>
      </c>
      <c r="D60">
        <f t="shared" si="0"/>
        <v>2.1000000000000014</v>
      </c>
      <c r="E60">
        <f t="shared" si="1"/>
        <v>2.1000000000000015E-2</v>
      </c>
      <c r="F60">
        <f t="shared" si="2"/>
        <v>-2.1000000000000015E-2</v>
      </c>
    </row>
    <row r="61" spans="1:6" x14ac:dyDescent="0.35">
      <c r="A61">
        <f t="shared" si="3"/>
        <v>1955</v>
      </c>
      <c r="B61">
        <v>16.8</v>
      </c>
      <c r="D61">
        <f t="shared" si="0"/>
        <v>2.8000000000000007</v>
      </c>
      <c r="E61">
        <f t="shared" si="1"/>
        <v>2.8000000000000008E-2</v>
      </c>
      <c r="F61">
        <f t="shared" si="2"/>
        <v>-2.8000000000000008E-2</v>
      </c>
    </row>
    <row r="62" spans="1:6" x14ac:dyDescent="0.35">
      <c r="A62">
        <f t="shared" si="3"/>
        <v>1954</v>
      </c>
      <c r="B62">
        <v>17.899999999999999</v>
      </c>
      <c r="D62">
        <f t="shared" si="0"/>
        <v>3.8999999999999986</v>
      </c>
      <c r="E62">
        <f t="shared" si="1"/>
        <v>3.8999999999999986E-2</v>
      </c>
      <c r="F62">
        <f t="shared" si="2"/>
        <v>-3.8999999999999986E-2</v>
      </c>
    </row>
    <row r="63" spans="1:6" x14ac:dyDescent="0.35">
      <c r="A63">
        <f t="shared" si="3"/>
        <v>1953</v>
      </c>
      <c r="B63">
        <v>18.8</v>
      </c>
      <c r="D63">
        <f t="shared" si="0"/>
        <v>4.8000000000000007</v>
      </c>
      <c r="E63">
        <f t="shared" si="1"/>
        <v>4.8000000000000008E-2</v>
      </c>
      <c r="F63">
        <f t="shared" si="2"/>
        <v>-4.8000000000000008E-2</v>
      </c>
    </row>
    <row r="64" spans="1:6" x14ac:dyDescent="0.35">
      <c r="A64">
        <f t="shared" si="3"/>
        <v>1952</v>
      </c>
      <c r="B64">
        <v>19.7</v>
      </c>
      <c r="D64">
        <f t="shared" si="0"/>
        <v>5.6999999999999993</v>
      </c>
      <c r="E64">
        <f t="shared" si="1"/>
        <v>5.6999999999999995E-2</v>
      </c>
      <c r="F64">
        <f t="shared" si="2"/>
        <v>-5.6999999999999995E-2</v>
      </c>
    </row>
    <row r="65" spans="1:6" x14ac:dyDescent="0.35">
      <c r="A65">
        <f t="shared" si="3"/>
        <v>1951</v>
      </c>
      <c r="B65">
        <v>20.8</v>
      </c>
      <c r="D65">
        <f t="shared" si="0"/>
        <v>6.8000000000000007</v>
      </c>
      <c r="E65">
        <f t="shared" si="1"/>
        <v>6.8000000000000005E-2</v>
      </c>
      <c r="F65">
        <f t="shared" si="2"/>
        <v>-6.8000000000000005E-2</v>
      </c>
    </row>
    <row r="66" spans="1:6" x14ac:dyDescent="0.35">
      <c r="A66">
        <f t="shared" si="3"/>
        <v>1950</v>
      </c>
      <c r="B66">
        <v>22.1</v>
      </c>
      <c r="D66">
        <f t="shared" si="0"/>
        <v>8.1000000000000014</v>
      </c>
      <c r="E66">
        <f t="shared" si="1"/>
        <v>8.1000000000000016E-2</v>
      </c>
      <c r="F66">
        <f t="shared" si="2"/>
        <v>-8.1000000000000016E-2</v>
      </c>
    </row>
    <row r="67" spans="1:6" x14ac:dyDescent="0.35">
      <c r="A67">
        <f t="shared" si="3"/>
        <v>1949</v>
      </c>
      <c r="B67">
        <v>23</v>
      </c>
      <c r="D67">
        <f t="shared" si="0"/>
        <v>9</v>
      </c>
      <c r="E67">
        <f t="shared" si="1"/>
        <v>0.09</v>
      </c>
      <c r="F67">
        <f t="shared" si="2"/>
        <v>-0.09</v>
      </c>
    </row>
    <row r="68" spans="1:6" x14ac:dyDescent="0.35">
      <c r="A68">
        <f t="shared" si="3"/>
        <v>1948</v>
      </c>
      <c r="B68">
        <v>24</v>
      </c>
      <c r="D68">
        <f t="shared" ref="D68:D87" si="4">B68-14</f>
        <v>10</v>
      </c>
      <c r="E68">
        <f t="shared" ref="E68:E87" si="5">D68/100</f>
        <v>0.1</v>
      </c>
      <c r="F68">
        <f t="shared" ref="F68:F87" si="6">-1*E68</f>
        <v>-0.1</v>
      </c>
    </row>
    <row r="69" spans="1:6" x14ac:dyDescent="0.35">
      <c r="A69">
        <f t="shared" si="3"/>
        <v>1947</v>
      </c>
      <c r="B69">
        <v>25</v>
      </c>
      <c r="D69">
        <f t="shared" si="4"/>
        <v>11</v>
      </c>
      <c r="E69">
        <f t="shared" si="5"/>
        <v>0.11</v>
      </c>
      <c r="F69">
        <f t="shared" si="6"/>
        <v>-0.11</v>
      </c>
    </row>
    <row r="70" spans="1:6" x14ac:dyDescent="0.35">
      <c r="A70">
        <f t="shared" ref="A70:A87" si="7">A69-1</f>
        <v>1946</v>
      </c>
      <c r="B70">
        <v>26</v>
      </c>
      <c r="D70">
        <f t="shared" si="4"/>
        <v>12</v>
      </c>
      <c r="E70">
        <f t="shared" si="5"/>
        <v>0.12</v>
      </c>
      <c r="F70">
        <f t="shared" si="6"/>
        <v>-0.12</v>
      </c>
    </row>
    <row r="71" spans="1:6" x14ac:dyDescent="0.35">
      <c r="A71">
        <f t="shared" si="7"/>
        <v>1945</v>
      </c>
      <c r="B71">
        <v>26.7</v>
      </c>
      <c r="D71">
        <f t="shared" si="4"/>
        <v>12.7</v>
      </c>
      <c r="E71">
        <f t="shared" si="5"/>
        <v>0.127</v>
      </c>
      <c r="F71">
        <f t="shared" si="6"/>
        <v>-0.127</v>
      </c>
    </row>
    <row r="72" spans="1:6" x14ac:dyDescent="0.35">
      <c r="A72">
        <f t="shared" si="7"/>
        <v>1944</v>
      </c>
      <c r="B72">
        <v>27.2</v>
      </c>
      <c r="D72">
        <f t="shared" si="4"/>
        <v>13.2</v>
      </c>
      <c r="E72">
        <f t="shared" si="5"/>
        <v>0.13200000000000001</v>
      </c>
      <c r="F72">
        <f t="shared" si="6"/>
        <v>-0.13200000000000001</v>
      </c>
    </row>
    <row r="73" spans="1:6" x14ac:dyDescent="0.35">
      <c r="A73">
        <f t="shared" si="7"/>
        <v>1943</v>
      </c>
      <c r="B73">
        <v>28</v>
      </c>
      <c r="D73">
        <f t="shared" si="4"/>
        <v>14</v>
      </c>
      <c r="E73">
        <f t="shared" si="5"/>
        <v>0.14000000000000001</v>
      </c>
      <c r="F73">
        <f t="shared" si="6"/>
        <v>-0.14000000000000001</v>
      </c>
    </row>
    <row r="74" spans="1:6" x14ac:dyDescent="0.35">
      <c r="A74">
        <f t="shared" si="7"/>
        <v>1942</v>
      </c>
      <c r="B74">
        <v>29</v>
      </c>
      <c r="D74">
        <f t="shared" si="4"/>
        <v>15</v>
      </c>
      <c r="E74">
        <f t="shared" si="5"/>
        <v>0.15</v>
      </c>
      <c r="F74">
        <f t="shared" si="6"/>
        <v>-0.15</v>
      </c>
    </row>
    <row r="75" spans="1:6" x14ac:dyDescent="0.35">
      <c r="A75">
        <f t="shared" si="7"/>
        <v>1941</v>
      </c>
      <c r="B75">
        <v>30.7</v>
      </c>
      <c r="D75">
        <f t="shared" si="4"/>
        <v>16.7</v>
      </c>
      <c r="E75">
        <f t="shared" si="5"/>
        <v>0.16699999999999998</v>
      </c>
      <c r="F75">
        <f t="shared" si="6"/>
        <v>-0.16699999999999998</v>
      </c>
    </row>
    <row r="76" spans="1:6" x14ac:dyDescent="0.35">
      <c r="A76">
        <f t="shared" si="7"/>
        <v>1940</v>
      </c>
      <c r="B76">
        <v>31.6</v>
      </c>
      <c r="D76">
        <f t="shared" si="4"/>
        <v>17.600000000000001</v>
      </c>
      <c r="E76">
        <f t="shared" si="5"/>
        <v>0.17600000000000002</v>
      </c>
      <c r="F76">
        <f t="shared" si="6"/>
        <v>-0.17600000000000002</v>
      </c>
    </row>
    <row r="77" spans="1:6" x14ac:dyDescent="0.35">
      <c r="A77">
        <f t="shared" si="7"/>
        <v>1939</v>
      </c>
      <c r="B77">
        <v>32.5</v>
      </c>
      <c r="D77">
        <f t="shared" si="4"/>
        <v>18.5</v>
      </c>
      <c r="E77">
        <f t="shared" si="5"/>
        <v>0.185</v>
      </c>
      <c r="F77">
        <f t="shared" si="6"/>
        <v>-0.185</v>
      </c>
    </row>
    <row r="78" spans="1:6" x14ac:dyDescent="0.35">
      <c r="A78">
        <f t="shared" si="7"/>
        <v>1938</v>
      </c>
      <c r="B78">
        <v>33.299999999999997</v>
      </c>
      <c r="D78">
        <f t="shared" si="4"/>
        <v>19.299999999999997</v>
      </c>
      <c r="E78">
        <f t="shared" si="5"/>
        <v>0.19299999999999998</v>
      </c>
      <c r="F78">
        <f t="shared" si="6"/>
        <v>-0.19299999999999998</v>
      </c>
    </row>
    <row r="79" spans="1:6" x14ac:dyDescent="0.35">
      <c r="A79">
        <f t="shared" si="7"/>
        <v>1937</v>
      </c>
      <c r="B79">
        <v>34.799999999999997</v>
      </c>
      <c r="D79">
        <f t="shared" si="4"/>
        <v>20.799999999999997</v>
      </c>
      <c r="E79">
        <f t="shared" si="5"/>
        <v>0.20799999999999996</v>
      </c>
      <c r="F79">
        <f t="shared" si="6"/>
        <v>-0.20799999999999996</v>
      </c>
    </row>
    <row r="80" spans="1:6" x14ac:dyDescent="0.35">
      <c r="A80">
        <f t="shared" si="7"/>
        <v>1936</v>
      </c>
      <c r="B80">
        <v>36.4</v>
      </c>
      <c r="D80">
        <f t="shared" si="4"/>
        <v>22.4</v>
      </c>
      <c r="E80">
        <f t="shared" si="5"/>
        <v>0.22399999999999998</v>
      </c>
      <c r="F80">
        <f t="shared" si="6"/>
        <v>-0.22399999999999998</v>
      </c>
    </row>
    <row r="81" spans="1:6" x14ac:dyDescent="0.35">
      <c r="A81">
        <f t="shared" si="7"/>
        <v>1935</v>
      </c>
      <c r="B81">
        <v>37.5</v>
      </c>
      <c r="D81">
        <f t="shared" si="4"/>
        <v>23.5</v>
      </c>
      <c r="E81">
        <f t="shared" si="5"/>
        <v>0.23499999999999999</v>
      </c>
      <c r="F81">
        <f t="shared" si="6"/>
        <v>-0.23499999999999999</v>
      </c>
    </row>
    <row r="82" spans="1:6" x14ac:dyDescent="0.35">
      <c r="A82">
        <f t="shared" si="7"/>
        <v>1934</v>
      </c>
      <c r="B82">
        <v>38.6</v>
      </c>
      <c r="D82">
        <f t="shared" si="4"/>
        <v>24.6</v>
      </c>
      <c r="E82">
        <f t="shared" si="5"/>
        <v>0.24600000000000002</v>
      </c>
      <c r="F82">
        <f t="shared" si="6"/>
        <v>-0.24600000000000002</v>
      </c>
    </row>
    <row r="83" spans="1:6" x14ac:dyDescent="0.35">
      <c r="A83">
        <f t="shared" si="7"/>
        <v>1933</v>
      </c>
      <c r="B83">
        <v>40</v>
      </c>
      <c r="D83">
        <f t="shared" si="4"/>
        <v>26</v>
      </c>
      <c r="E83">
        <f t="shared" si="5"/>
        <v>0.26</v>
      </c>
      <c r="F83">
        <f t="shared" si="6"/>
        <v>-0.26</v>
      </c>
    </row>
    <row r="84" spans="1:6" x14ac:dyDescent="0.35">
      <c r="A84">
        <f t="shared" si="7"/>
        <v>1932</v>
      </c>
      <c r="B84">
        <v>41.3</v>
      </c>
      <c r="D84">
        <f t="shared" si="4"/>
        <v>27.299999999999997</v>
      </c>
      <c r="E84">
        <f t="shared" si="5"/>
        <v>0.27299999999999996</v>
      </c>
      <c r="F84">
        <f t="shared" si="6"/>
        <v>-0.27299999999999996</v>
      </c>
    </row>
    <row r="85" spans="1:6" x14ac:dyDescent="0.35">
      <c r="A85">
        <f t="shared" si="7"/>
        <v>1931</v>
      </c>
      <c r="B85">
        <v>42.5</v>
      </c>
      <c r="D85">
        <f t="shared" si="4"/>
        <v>28.5</v>
      </c>
      <c r="E85">
        <f t="shared" si="5"/>
        <v>0.28499999999999998</v>
      </c>
      <c r="F85">
        <f t="shared" si="6"/>
        <v>-0.28499999999999998</v>
      </c>
    </row>
    <row r="86" spans="1:6" x14ac:dyDescent="0.35">
      <c r="A86">
        <f t="shared" si="7"/>
        <v>1930</v>
      </c>
      <c r="B86">
        <v>43.3</v>
      </c>
      <c r="D86">
        <f t="shared" si="4"/>
        <v>29.299999999999997</v>
      </c>
      <c r="E86">
        <f t="shared" si="5"/>
        <v>0.29299999999999998</v>
      </c>
      <c r="F86">
        <f t="shared" si="6"/>
        <v>-0.29299999999999998</v>
      </c>
    </row>
    <row r="87" spans="1:6" x14ac:dyDescent="0.35">
      <c r="A87">
        <f t="shared" si="7"/>
        <v>1929</v>
      </c>
      <c r="B87">
        <v>44</v>
      </c>
      <c r="D87">
        <f t="shared" si="4"/>
        <v>30</v>
      </c>
      <c r="E87">
        <f t="shared" si="5"/>
        <v>0.3</v>
      </c>
      <c r="F87">
        <f t="shared" si="6"/>
        <v>-0.3</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2:Q315"/>
  <sheetViews>
    <sheetView zoomScale="75" zoomScaleNormal="75" workbookViewId="0">
      <selection activeCell="Q51" sqref="Q51"/>
    </sheetView>
  </sheetViews>
  <sheetFormatPr defaultRowHeight="14.5" x14ac:dyDescent="0.35"/>
  <sheetData>
    <row r="2" spans="5:5" ht="23.5" x14ac:dyDescent="0.55000000000000004">
      <c r="E2" s="10" t="s">
        <v>137</v>
      </c>
    </row>
    <row r="4" spans="5:5" ht="18.5" x14ac:dyDescent="0.45">
      <c r="E4" s="9" t="s">
        <v>138</v>
      </c>
    </row>
    <row r="7" spans="5:5" x14ac:dyDescent="0.35">
      <c r="E7" t="s">
        <v>139</v>
      </c>
    </row>
    <row r="27" spans="5:5" x14ac:dyDescent="0.35">
      <c r="E27" t="s">
        <v>140</v>
      </c>
    </row>
    <row r="46" spans="5:16" x14ac:dyDescent="0.35">
      <c r="E46" t="s">
        <v>141</v>
      </c>
      <c r="F46" t="s">
        <v>142</v>
      </c>
    </row>
    <row r="47" spans="5:16" x14ac:dyDescent="0.35">
      <c r="P47" t="s">
        <v>143</v>
      </c>
    </row>
    <row r="70" spans="5:16" x14ac:dyDescent="0.35">
      <c r="E70" t="s">
        <v>144</v>
      </c>
    </row>
    <row r="71" spans="5:16" x14ac:dyDescent="0.35">
      <c r="P71" t="s">
        <v>145</v>
      </c>
    </row>
    <row r="89" spans="5:16" x14ac:dyDescent="0.35">
      <c r="E89" t="s">
        <v>146</v>
      </c>
      <c r="N89" t="s">
        <v>147</v>
      </c>
    </row>
    <row r="90" spans="5:16" x14ac:dyDescent="0.35">
      <c r="P90" t="s">
        <v>148</v>
      </c>
    </row>
    <row r="91" spans="5:16" x14ac:dyDescent="0.35">
      <c r="P91" t="s">
        <v>149</v>
      </c>
    </row>
    <row r="107" spans="5:6" x14ac:dyDescent="0.35">
      <c r="E107" t="s">
        <v>150</v>
      </c>
    </row>
    <row r="108" spans="5:6" x14ac:dyDescent="0.35">
      <c r="F108" t="s">
        <v>151</v>
      </c>
    </row>
    <row r="109" spans="5:6" x14ac:dyDescent="0.35">
      <c r="F109" t="s">
        <v>152</v>
      </c>
    </row>
    <row r="129" spans="4:17" x14ac:dyDescent="0.35">
      <c r="D129" t="s">
        <v>163</v>
      </c>
    </row>
    <row r="133" spans="4:17" x14ac:dyDescent="0.35">
      <c r="Q133" t="s">
        <v>153</v>
      </c>
    </row>
    <row r="134" spans="4:17" x14ac:dyDescent="0.35">
      <c r="Q134" t="s">
        <v>154</v>
      </c>
    </row>
    <row r="135" spans="4:17" x14ac:dyDescent="0.35">
      <c r="Q135" t="s">
        <v>155</v>
      </c>
    </row>
    <row r="136" spans="4:17" x14ac:dyDescent="0.35">
      <c r="Q136" t="s">
        <v>156</v>
      </c>
    </row>
    <row r="137" spans="4:17" x14ac:dyDescent="0.35">
      <c r="Q137" t="s">
        <v>157</v>
      </c>
    </row>
    <row r="138" spans="4:17" x14ac:dyDescent="0.35">
      <c r="Q138" t="s">
        <v>158</v>
      </c>
    </row>
    <row r="139" spans="4:17" x14ac:dyDescent="0.35">
      <c r="Q139" t="s">
        <v>159</v>
      </c>
    </row>
    <row r="140" spans="4:17" x14ac:dyDescent="0.35">
      <c r="Q140" t="s">
        <v>160</v>
      </c>
    </row>
    <row r="141" spans="4:17" x14ac:dyDescent="0.35">
      <c r="Q141" t="s">
        <v>161</v>
      </c>
    </row>
    <row r="142" spans="4:17" x14ac:dyDescent="0.35">
      <c r="Q142" t="s">
        <v>162</v>
      </c>
    </row>
    <row r="158" spans="4:4" x14ac:dyDescent="0.35">
      <c r="D158" t="s">
        <v>164</v>
      </c>
    </row>
    <row r="187" spans="3:3" x14ac:dyDescent="0.35">
      <c r="C187" t="s">
        <v>165</v>
      </c>
    </row>
    <row r="214" spans="3:4" x14ac:dyDescent="0.35">
      <c r="C214">
        <v>12</v>
      </c>
    </row>
    <row r="215" spans="3:4" x14ac:dyDescent="0.35">
      <c r="C215" t="s">
        <v>166</v>
      </c>
    </row>
    <row r="216" spans="3:4" x14ac:dyDescent="0.35">
      <c r="D216" t="s">
        <v>167</v>
      </c>
    </row>
    <row r="240" spans="3:4" x14ac:dyDescent="0.35">
      <c r="C240">
        <v>13</v>
      </c>
      <c r="D240" t="s">
        <v>168</v>
      </c>
    </row>
    <row r="241" spans="4:4" x14ac:dyDescent="0.35">
      <c r="D241" t="s">
        <v>169</v>
      </c>
    </row>
    <row r="242" spans="4:4" x14ac:dyDescent="0.35">
      <c r="D242" t="s">
        <v>170</v>
      </c>
    </row>
    <row r="267" spans="3:4" x14ac:dyDescent="0.35">
      <c r="C267">
        <v>14</v>
      </c>
      <c r="D267" t="s">
        <v>171</v>
      </c>
    </row>
    <row r="268" spans="3:4" x14ac:dyDescent="0.35">
      <c r="D268" t="s">
        <v>172</v>
      </c>
    </row>
    <row r="287" spans="3:4" x14ac:dyDescent="0.35">
      <c r="C287">
        <v>15</v>
      </c>
      <c r="D287" t="s">
        <v>173</v>
      </c>
    </row>
    <row r="289" spans="9:9" x14ac:dyDescent="0.35">
      <c r="I289" t="s">
        <v>174</v>
      </c>
    </row>
    <row r="290" spans="9:9" x14ac:dyDescent="0.35">
      <c r="I290" t="s">
        <v>175</v>
      </c>
    </row>
    <row r="291" spans="9:9" x14ac:dyDescent="0.35">
      <c r="I291" t="s">
        <v>176</v>
      </c>
    </row>
    <row r="292" spans="9:9" x14ac:dyDescent="0.35">
      <c r="I292" t="s">
        <v>178</v>
      </c>
    </row>
    <row r="293" spans="9:9" x14ac:dyDescent="0.35">
      <c r="I293" t="s">
        <v>179</v>
      </c>
    </row>
    <row r="310" spans="3:10" x14ac:dyDescent="0.35">
      <c r="C310">
        <v>16</v>
      </c>
      <c r="D310" t="s">
        <v>18</v>
      </c>
      <c r="E310" t="s">
        <v>177</v>
      </c>
      <c r="J310" t="s">
        <v>181</v>
      </c>
    </row>
    <row r="311" spans="3:10" x14ac:dyDescent="0.35">
      <c r="J311" t="s">
        <v>182</v>
      </c>
    </row>
    <row r="312" spans="3:10" x14ac:dyDescent="0.35">
      <c r="J312" t="s">
        <v>183</v>
      </c>
    </row>
    <row r="313" spans="3:10" x14ac:dyDescent="0.35">
      <c r="J313" t="s">
        <v>184</v>
      </c>
    </row>
    <row r="314" spans="3:10" x14ac:dyDescent="0.35">
      <c r="J314" t="s">
        <v>180</v>
      </c>
    </row>
    <row r="315" spans="3:10" x14ac:dyDescent="0.35">
      <c r="J315" t="s">
        <v>185</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election activeCell="AB84" sqref="AB84"/>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12LAL</vt:lpstr>
      <vt:lpstr>Konggu</vt:lpstr>
      <vt:lpstr>13PIN_02012.8</vt:lpstr>
      <vt:lpstr>13Patu-Dh</vt:lpstr>
      <vt:lpstr>12KolomaliN</vt:lpstr>
      <vt:lpstr>12NAK</vt:lpstr>
      <vt:lpstr>12MB-A</vt:lpstr>
      <vt:lpstr>12MBU-A</vt:lpstr>
      <vt:lpstr>All Graphs</vt:lpstr>
      <vt:lpstr>12MBU-B</vt:lpstr>
      <vt:lpstr>12SEG-A</vt:lpstr>
      <vt:lpstr>12SPL-A</vt:lpstr>
      <vt:lpstr>12SP-A</vt:lpstr>
      <vt:lpstr>12SWP_A</vt:lpstr>
      <vt:lpstr>Lola Island</vt:lpstr>
      <vt:lpstr>Off Munda Micros</vt:lpstr>
      <vt:lpstr>Munda Bar area </vt:lpstr>
      <vt:lpstr>12UGH-A</vt:lpstr>
      <vt:lpstr>2010RavaPtRendova</vt:lpstr>
      <vt:lpstr>WTetEcoLodge</vt:lpstr>
      <vt:lpstr>12TET-A</vt:lpstr>
      <vt:lpstr>12RAR</vt:lpstr>
      <vt:lpstr>"ALL Simple</vt:lpstr>
      <vt:lpstr>CombineGraphs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Taylor</dc:creator>
  <cp:lastModifiedBy>Karaesmen, Mehmet E</cp:lastModifiedBy>
  <cp:lastPrinted>2017-09-19T16:48:01Z</cp:lastPrinted>
  <dcterms:created xsi:type="dcterms:W3CDTF">2017-06-07T21:23:05Z</dcterms:created>
  <dcterms:modified xsi:type="dcterms:W3CDTF">2026-04-02T20:33:14Z</dcterms:modified>
</cp:coreProperties>
</file>