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Ex1.xml" ContentType="application/vnd.ms-office.chartex+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hidePivotFieldList="1"/>
  <mc:AlternateContent xmlns:mc="http://schemas.openxmlformats.org/markup-compatibility/2006">
    <mc:Choice Requires="x15">
      <x15ac:absPath xmlns:x15ac="http://schemas.microsoft.com/office/spreadsheetml/2010/11/ac" url="C:\Users\moham\Desktop\Data Analysis Excel Project\"/>
    </mc:Choice>
  </mc:AlternateContent>
  <xr:revisionPtr revIDLastSave="0" documentId="13_ncr:1_{EA0DCBE8-D643-4C36-8A2F-7FA83647CB65}" xr6:coauthVersionLast="47" xr6:coauthVersionMax="47" xr10:uidLastSave="{00000000-0000-0000-0000-000000000000}"/>
  <bookViews>
    <workbookView xWindow="-120" yWindow="-120" windowWidth="19440" windowHeight="11025" firstSheet="4" activeTab="7" xr2:uid="{00000000-000D-0000-FFFF-FFFF00000000}"/>
  </bookViews>
  <sheets>
    <sheet name="Region Sales &amp; Quantity" sheetId="1" r:id="rId1"/>
    <sheet name="Top 5 Products by Quantity" sheetId="2" r:id="rId2"/>
    <sheet name="Distinct-Customer-Count" sheetId="3" r:id="rId3"/>
    <sheet name="Returned Orders by Manager" sheetId="4" r:id="rId4"/>
    <sheet name="Top 5 Products by Sales" sheetId="5" r:id="rId5"/>
    <sheet name="Sales by State" sheetId="9" r:id="rId6"/>
    <sheet name="Layer DashBoard" sheetId="6" r:id="rId7"/>
    <sheet name="DashBoard" sheetId="7" r:id="rId8"/>
  </sheets>
  <definedNames>
    <definedName name="_xlchart.v5.0" hidden="1">'Sales by State'!$G$3</definedName>
    <definedName name="_xlchart.v5.1" hidden="1">'Sales by State'!$G$4:$G$53</definedName>
    <definedName name="_xlchart.v5.2" hidden="1">'Sales by State'!$H$3</definedName>
    <definedName name="_xlchart.v5.3" hidden="1">'Sales by State'!$H$4:$H$53</definedName>
    <definedName name="Slicer_Category">#N/A</definedName>
    <definedName name="Slicer_Segment">#N/A</definedName>
    <definedName name="Slicer_Year">#N/A</definedName>
  </definedNames>
  <calcPr calcId="191029"/>
  <pivotCaches>
    <pivotCache cacheId="0" r:id="rId9"/>
    <pivotCache cacheId="1" r:id="rId10"/>
    <pivotCache cacheId="2" r:id="rId11"/>
    <pivotCache cacheId="3" r:id="rId12"/>
    <pivotCache cacheId="4" r:id="rId13"/>
    <pivotCache cacheId="5" r:id="rId14"/>
    <pivotCache cacheId="6" r:id="rId15"/>
  </pivotCaches>
  <extLst>
    <ext xmlns:x14="http://schemas.microsoft.com/office/spreadsheetml/2009/9/main" uri="{876F7934-8845-4945-9796-88D515C7AA90}">
      <x14:pivotCaches>
        <pivotCache cacheId="7" r:id="rId16"/>
        <pivotCache cacheId="8" r:id="rId17"/>
      </x14:pivotCaches>
    </ext>
    <ext xmlns:x14="http://schemas.microsoft.com/office/spreadsheetml/2009/9/main" uri="{BBE1A952-AA13-448e-AADC-164F8A28A991}">
      <x14:slicerCaches>
        <x14:slicerCache r:id="rId18"/>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ngers_43352dda-cdde-4ec4-8dc1-7940cc149269" name="Mangers" connection="Query - Mangers"/>
          <x15:modelTable id="Orders_2d3767d2-1d84-43d4-abf4-c7998af78b67" name="Orders" connection="Query - Orders"/>
          <x15:modelTable id="Returns_2ebe6d58-f532-431c-af1b-9481f5ec7c7d" name="Returns" connection="Query - Returns"/>
        </x15:modelTables>
        <x15:modelRelationships>
          <x15:modelRelationship fromTable="Orders" fromColumn="Order ID" toTable="Returns" toColumn="Order ID"/>
          <x15:modelRelationship fromTable="Orders" fromColumn="Region" toTable="Mangers" toColumn="Region"/>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6" i="9" l="1"/>
  <c r="H46" i="9"/>
  <c r="G47" i="9"/>
  <c r="H47" i="9"/>
  <c r="G48" i="9"/>
  <c r="H48" i="9"/>
  <c r="G49" i="9"/>
  <c r="H49" i="9"/>
  <c r="G50" i="9"/>
  <c r="H50" i="9"/>
  <c r="G51" i="9"/>
  <c r="H51" i="9"/>
  <c r="G52" i="9"/>
  <c r="H52" i="9"/>
  <c r="G53" i="9"/>
  <c r="H53" i="9"/>
  <c r="G23" i="9"/>
  <c r="H23" i="9"/>
  <c r="G24" i="9"/>
  <c r="H24" i="9"/>
  <c r="G25" i="9"/>
  <c r="H25" i="9"/>
  <c r="G26" i="9"/>
  <c r="H26" i="9"/>
  <c r="G27" i="9"/>
  <c r="H27" i="9"/>
  <c r="G28" i="9"/>
  <c r="H28" i="9"/>
  <c r="G29" i="9"/>
  <c r="H29" i="9"/>
  <c r="G30" i="9"/>
  <c r="H30" i="9"/>
  <c r="G31" i="9"/>
  <c r="H31" i="9"/>
  <c r="G32" i="9"/>
  <c r="H32" i="9"/>
  <c r="G33" i="9"/>
  <c r="H33" i="9"/>
  <c r="G34" i="9"/>
  <c r="H34" i="9"/>
  <c r="G35" i="9"/>
  <c r="H35" i="9"/>
  <c r="G36" i="9"/>
  <c r="H36" i="9"/>
  <c r="G37" i="9"/>
  <c r="H37" i="9"/>
  <c r="G38" i="9"/>
  <c r="H38" i="9"/>
  <c r="G39" i="9"/>
  <c r="H39" i="9"/>
  <c r="G40" i="9"/>
  <c r="H40" i="9"/>
  <c r="G41" i="9"/>
  <c r="H41" i="9"/>
  <c r="G42" i="9"/>
  <c r="H42" i="9"/>
  <c r="G43" i="9"/>
  <c r="H43" i="9"/>
  <c r="G44" i="9"/>
  <c r="H44" i="9"/>
  <c r="G45" i="9"/>
  <c r="H45" i="9"/>
  <c r="G14" i="9"/>
  <c r="H14" i="9"/>
  <c r="G15" i="9"/>
  <c r="H15" i="9"/>
  <c r="G16" i="9"/>
  <c r="H16" i="9"/>
  <c r="G17" i="9"/>
  <c r="H17" i="9"/>
  <c r="G18" i="9"/>
  <c r="H18" i="9"/>
  <c r="G19" i="9"/>
  <c r="H19" i="9"/>
  <c r="G20" i="9"/>
  <c r="H20" i="9"/>
  <c r="G21" i="9"/>
  <c r="H21" i="9"/>
  <c r="G22" i="9"/>
  <c r="H22" i="9"/>
  <c r="G4" i="9"/>
  <c r="H4" i="9"/>
  <c r="G5" i="9"/>
  <c r="H5" i="9"/>
  <c r="G6" i="9"/>
  <c r="H6" i="9"/>
  <c r="G7" i="9"/>
  <c r="H7" i="9"/>
  <c r="G8" i="9"/>
  <c r="H8" i="9"/>
  <c r="G9" i="9"/>
  <c r="H9" i="9"/>
  <c r="G10" i="9"/>
  <c r="H10" i="9"/>
  <c r="G11" i="9"/>
  <c r="H11" i="9"/>
  <c r="G12" i="9"/>
  <c r="H12" i="9"/>
  <c r="G13" i="9"/>
  <c r="H13" i="9"/>
  <c r="H3" i="9"/>
  <c r="G3" i="9"/>
  <c r="C11" i="6"/>
  <c r="F11" i="6"/>
  <c r="B11" i="6"/>
  <c r="A11" i="6"/>
  <c r="H11" i="6"/>
  <c r="E11" i="6"/>
  <c r="D11" i="6"/>
  <c r="G11"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8514A6E-B921-4EC6-903E-248E82447BB9}" name="Query - Mangers" description="Connection to the 'Mangers' query in the workbook." type="100" refreshedVersion="7" minRefreshableVersion="5">
    <extLst>
      <ext xmlns:x15="http://schemas.microsoft.com/office/spreadsheetml/2010/11/main" uri="{DE250136-89BD-433C-8126-D09CA5730AF9}">
        <x15:connection id="fee4837f-886b-4b1f-aa92-af457c582ee4"/>
      </ext>
    </extLst>
  </connection>
  <connection id="2" xr16:uid="{8A980B6A-E8AA-4D2D-9D7E-7C72A7A013C0}" name="Query - Orders" description="Connection to the 'Orders' query in the workbook." type="100" refreshedVersion="7" minRefreshableVersion="5">
    <extLst>
      <ext xmlns:x15="http://schemas.microsoft.com/office/spreadsheetml/2010/11/main" uri="{DE250136-89BD-433C-8126-D09CA5730AF9}">
        <x15:connection id="83180bd2-8f17-4c52-93a3-0347a9bc7ec5"/>
      </ext>
    </extLst>
  </connection>
  <connection id="3" xr16:uid="{3F2BAC7D-02D7-4DCE-8D68-4A623C2EE519}" name="Query - Returns" description="Connection to the 'Returns' query in the workbook." type="100" refreshedVersion="7" minRefreshableVersion="5">
    <extLst>
      <ext xmlns:x15="http://schemas.microsoft.com/office/spreadsheetml/2010/11/main" uri="{DE250136-89BD-433C-8126-D09CA5730AF9}">
        <x15:connection id="63bd0164-3852-4ce3-a2e8-868859f377c4"/>
      </ext>
    </extLst>
  </connection>
  <connection id="4" xr16:uid="{65B2D092-F8DD-4050-9BB6-9A9F375F635D}"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Orders].[Category].&amp;[Technology]}"/>
  </metadataStrings>
  <mdxMetadata count="1">
    <mdx n="0" f="s">
      <ms ns="1" c="0"/>
    </mdx>
  </mdxMetadata>
  <valueMetadata count="1">
    <bk>
      <rc t="1" v="0"/>
    </bk>
  </valueMetadata>
</metadata>
</file>

<file path=xl/sharedStrings.xml><?xml version="1.0" encoding="utf-8"?>
<sst xmlns="http://schemas.openxmlformats.org/spreadsheetml/2006/main" count="100" uniqueCount="88">
  <si>
    <t>Grand Total</t>
  </si>
  <si>
    <t>Anna Andreadi</t>
  </si>
  <si>
    <t>Cassandra Brandow</t>
  </si>
  <si>
    <t>Chuck Magee</t>
  </si>
  <si>
    <t>Kelly Williams</t>
  </si>
  <si>
    <t>Row Labels</t>
  </si>
  <si>
    <t>Central</t>
  </si>
  <si>
    <t>East</t>
  </si>
  <si>
    <t>South</t>
  </si>
  <si>
    <t>West</t>
  </si>
  <si>
    <t>Sum of Sales</t>
  </si>
  <si>
    <t>Sum of Quantity</t>
  </si>
  <si>
    <t>Canon imageCLASS 2200 Advanced Copier</t>
  </si>
  <si>
    <t>GBC DocuBind TL300 Electric Binding System</t>
  </si>
  <si>
    <t>Hewlett Packard LaserJet 3310 Copier</t>
  </si>
  <si>
    <t>Logitech Desktop MK120 Mouse and keyboard Combo</t>
  </si>
  <si>
    <t>Martin Yale Chadless Opener Electric Letter Opener</t>
  </si>
  <si>
    <t>Memorex Micro Travel Drive 16 GB</t>
  </si>
  <si>
    <t>Memorex Mini Travel Drive 16 GB USB 2.0 Flash Drive</t>
  </si>
  <si>
    <t>Motorola HK250 Universal Bluetooth Headset</t>
  </si>
  <si>
    <t>Nortel Networks T7316 E Nt8 B27</t>
  </si>
  <si>
    <t>Samsung Galaxy Mega 6.3</t>
  </si>
  <si>
    <t>Category</t>
  </si>
  <si>
    <t>Technology</t>
  </si>
  <si>
    <t>2014</t>
  </si>
  <si>
    <t>2015</t>
  </si>
  <si>
    <t>2016</t>
  </si>
  <si>
    <t>2017</t>
  </si>
  <si>
    <t>Distinct Count of Customer ID</t>
  </si>
  <si>
    <t>Count of Returned</t>
  </si>
  <si>
    <t>Total Sales</t>
  </si>
  <si>
    <t>Total Profit</t>
  </si>
  <si>
    <t>Total Orders</t>
  </si>
  <si>
    <t>Total Units Sold</t>
  </si>
  <si>
    <t>Average Sales Per Order</t>
  </si>
  <si>
    <t>Return  Rate (%)</t>
  </si>
  <si>
    <t>Returned Orders Count</t>
  </si>
  <si>
    <t>Total Discount Amount</t>
  </si>
  <si>
    <t>Alabama</t>
  </si>
  <si>
    <t>Arizona</t>
  </si>
  <si>
    <t>Arkansas</t>
  </si>
  <si>
    <t>California</t>
  </si>
  <si>
    <t>Colorado</t>
  </si>
  <si>
    <t>Connecticut</t>
  </si>
  <si>
    <t>Delaware</t>
  </si>
  <si>
    <t>District of Columbia</t>
  </si>
  <si>
    <t>Florida</t>
  </si>
  <si>
    <t>Georgia</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</si>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</sst>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0.0"/>
    <numFmt numFmtId="165" formatCode="0.00%;\-0.00%;0.00%"/>
    <numFmt numFmtId="166" formatCode="_(* #,##0.0_);_(* \(#,##0.0\);_(* &quot;-&quot;??_);_(@_)"/>
    <numFmt numFmtId="167" formatCode="_(* #,##0_);_(* \(#,##0\);_(* &quot;-&quot;??_);_(@_)"/>
  </numFmts>
  <fonts count="2" x14ac:knownFonts="1">
    <font>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3" fontId="1" fillId="0" borderId="0" applyFont="0" applyFill="0" applyBorder="0" applyAlignment="0" applyProtection="0"/>
  </cellStyleXfs>
  <cellXfs count="13">
    <xf numFmtId="0" fontId="0" fillId="0" borderId="0" xfId="0"/>
    <xf numFmtId="0" fontId="0" fillId="0" borderId="0" xfId="0" pivotButton="1"/>
    <xf numFmtId="0" fontId="0" fillId="0" borderId="0" xfId="0" applyAlignment="1">
      <alignment horizontal="left"/>
    </xf>
    <xf numFmtId="0" fontId="0" fillId="0" borderId="0" xfId="0" applyNumberFormat="1"/>
    <xf numFmtId="2" fontId="0" fillId="0" borderId="0" xfId="0" applyNumberFormat="1"/>
    <xf numFmtId="43" fontId="0" fillId="0" borderId="0" xfId="0" applyNumberFormat="1"/>
    <xf numFmtId="164" fontId="0" fillId="0" borderId="0" xfId="0" applyNumberFormat="1"/>
    <xf numFmtId="4" fontId="0" fillId="0" borderId="0" xfId="0" applyNumberFormat="1"/>
    <xf numFmtId="165" fontId="0" fillId="0" borderId="0" xfId="0" applyNumberFormat="1"/>
    <xf numFmtId="43" fontId="0" fillId="0" borderId="0" xfId="1" applyFont="1"/>
    <xf numFmtId="10" fontId="0" fillId="0" borderId="0" xfId="0" applyNumberFormat="1"/>
    <xf numFmtId="166" fontId="0" fillId="0" borderId="0" xfId="1" applyNumberFormat="1" applyFont="1"/>
    <xf numFmtId="167" fontId="0" fillId="0" borderId="0" xfId="1" applyNumberFormat="1" applyFont="1"/>
  </cellXfs>
  <cellStyles count="2">
    <cellStyle name="Comma" xfId="1" builtinId="3"/>
    <cellStyle name="Normal" xfId="0" builtinId="0"/>
  </cellStyles>
  <dxfs count="6">
    <dxf>
      <numFmt numFmtId="35" formatCode="_(* #,##0.00_);_(* \(#,##0.00\);_(* &quot;-&quot;??_);_(@_)"/>
    </dxf>
    <dxf>
      <numFmt numFmtId="35" formatCode="_(* #,##0.00_);_(* \(#,##0.00\);_(* &quot;-&quot;??_);_(@_)"/>
    </dxf>
    <dxf>
      <numFmt numFmtId="35" formatCode="_(* #,##0.00_);_(* \(#,##0.00\);_(* &quot;-&quot;??_);_(@_)"/>
    </dxf>
    <dxf>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
      <font>
        <b/>
        <i val="0"/>
        <sz val="14"/>
        <color theme="0"/>
      </font>
      <fill>
        <gradientFill degree="90">
          <stop position="0">
            <color theme="4" tint="-0.49803155613879818"/>
          </stop>
          <stop position="1">
            <color theme="1"/>
          </stop>
        </gradientFill>
      </fill>
    </dxf>
  </dxfs>
  <tableStyles count="2" defaultTableStyle="TableStyleMedium2" defaultPivotStyle="PivotStyleLight16">
    <tableStyle name="My Style" pivot="0" table="0" count="1" xr9:uid="{F2644309-F747-473F-BF27-F2A5948857A0}">
      <tableStyleElement type="wholeTable" dxfId="5"/>
    </tableStyle>
    <tableStyle name="My Style 2" pivot="0" table="0" count="2" xr9:uid="{5392AC4A-D881-40A4-A669-12C5F4FD5050}">
      <tableStyleElement type="wholeTable" dxfId="4"/>
      <tableStyleElement type="headerRow" dxfId="3"/>
    </tableStyle>
  </tableStyles>
  <extLst>
    <ext xmlns:x14="http://schemas.microsoft.com/office/spreadsheetml/2009/9/main" uri="{EB79DEF2-80B8-43e5-95BD-54CBDDF9020C}">
      <x14:slicerStyles defaultSlicerStyle="SlicerStyleLight1">
        <x14:slicerStyle name="My Style"/>
        <x14:slicerStyle name="My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1.xml"/><Relationship Id="rId26" Type="http://schemas.openxmlformats.org/officeDocument/2006/relationships/powerPivotData" Target="model/item.data"/><Relationship Id="rId39" Type="http://schemas.openxmlformats.org/officeDocument/2006/relationships/customXml" Target="../customXml/item12.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7.xml"/><Relationship Id="rId42" Type="http://schemas.openxmlformats.org/officeDocument/2006/relationships/customXml" Target="../customXml/item15.xml"/><Relationship Id="rId47" Type="http://schemas.openxmlformats.org/officeDocument/2006/relationships/customXml" Target="../customXml/item20.xml"/><Relationship Id="rId50" Type="http://schemas.openxmlformats.org/officeDocument/2006/relationships/customXml" Target="../customXml/item23.xml"/><Relationship Id="rId7" Type="http://schemas.openxmlformats.org/officeDocument/2006/relationships/worksheet" Target="worksheets/sheet7.xml"/><Relationship Id="rId12" Type="http://schemas.openxmlformats.org/officeDocument/2006/relationships/pivotCacheDefinition" Target="pivotCache/pivotCacheDefinition4.xml"/><Relationship Id="rId17" Type="http://schemas.openxmlformats.org/officeDocument/2006/relationships/pivotCacheDefinition" Target="pivotCache/pivotCacheDefinition9.xml"/><Relationship Id="rId25" Type="http://schemas.openxmlformats.org/officeDocument/2006/relationships/sheetMetadata" Target="metadata.xml"/><Relationship Id="rId33" Type="http://schemas.openxmlformats.org/officeDocument/2006/relationships/customXml" Target="../customXml/item6.xml"/><Relationship Id="rId38" Type="http://schemas.openxmlformats.org/officeDocument/2006/relationships/customXml" Target="../customXml/item11.xml"/><Relationship Id="rId46" Type="http://schemas.openxmlformats.org/officeDocument/2006/relationships/customXml" Target="../customXml/item19.xml"/><Relationship Id="rId2" Type="http://schemas.openxmlformats.org/officeDocument/2006/relationships/worksheet" Target="worksheets/sheet2.xml"/><Relationship Id="rId16" Type="http://schemas.openxmlformats.org/officeDocument/2006/relationships/pivotCacheDefinition" Target="pivotCache/pivotCacheDefinition8.xml"/><Relationship Id="rId20" Type="http://schemas.microsoft.com/office/2007/relationships/slicerCache" Target="slicerCaches/slicerCache3.xml"/><Relationship Id="rId29" Type="http://schemas.openxmlformats.org/officeDocument/2006/relationships/customXml" Target="../customXml/item2.xml"/><Relationship Id="rId41" Type="http://schemas.openxmlformats.org/officeDocument/2006/relationships/customXml" Target="../customXml/item1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3.xml"/><Relationship Id="rId24" Type="http://schemas.openxmlformats.org/officeDocument/2006/relationships/sharedStrings" Target="sharedStrings.xml"/><Relationship Id="rId32" Type="http://schemas.openxmlformats.org/officeDocument/2006/relationships/customXml" Target="../customXml/item5.xml"/><Relationship Id="rId37" Type="http://schemas.openxmlformats.org/officeDocument/2006/relationships/customXml" Target="../customXml/item10.xml"/><Relationship Id="rId40" Type="http://schemas.openxmlformats.org/officeDocument/2006/relationships/customXml" Target="../customXml/item13.xml"/><Relationship Id="rId45" Type="http://schemas.openxmlformats.org/officeDocument/2006/relationships/customXml" Target="../customXml/item18.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styles" Target="styles.xml"/><Relationship Id="rId28" Type="http://schemas.openxmlformats.org/officeDocument/2006/relationships/customXml" Target="../customXml/item1.xml"/><Relationship Id="rId36" Type="http://schemas.openxmlformats.org/officeDocument/2006/relationships/customXml" Target="../customXml/item9.xml"/><Relationship Id="rId49" Type="http://schemas.openxmlformats.org/officeDocument/2006/relationships/customXml" Target="../customXml/item22.xml"/><Relationship Id="rId10" Type="http://schemas.openxmlformats.org/officeDocument/2006/relationships/pivotCacheDefinition" Target="pivotCache/pivotCacheDefinition2.xml"/><Relationship Id="rId19" Type="http://schemas.microsoft.com/office/2007/relationships/slicerCache" Target="slicerCaches/slicerCache2.xml"/><Relationship Id="rId31" Type="http://schemas.openxmlformats.org/officeDocument/2006/relationships/customXml" Target="../customXml/item4.xml"/><Relationship Id="rId44" Type="http://schemas.openxmlformats.org/officeDocument/2006/relationships/customXml" Target="../customXml/item17.xml"/><Relationship Id="rId52" Type="http://schemas.openxmlformats.org/officeDocument/2006/relationships/customXml" Target="../customXml/item25.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openxmlformats.org/officeDocument/2006/relationships/connections" Target="connections.xml"/><Relationship Id="rId27" Type="http://schemas.openxmlformats.org/officeDocument/2006/relationships/calcChain" Target="calcChain.xml"/><Relationship Id="rId30" Type="http://schemas.openxmlformats.org/officeDocument/2006/relationships/customXml" Target="../customXml/item3.xml"/><Relationship Id="rId35" Type="http://schemas.openxmlformats.org/officeDocument/2006/relationships/customXml" Target="../customXml/item8.xml"/><Relationship Id="rId43" Type="http://schemas.openxmlformats.org/officeDocument/2006/relationships/customXml" Target="../customXml/item16.xml"/><Relationship Id="rId48" Type="http://schemas.openxmlformats.org/officeDocument/2006/relationships/customXml" Target="../customXml/item21.xml"/><Relationship Id="rId8" Type="http://schemas.openxmlformats.org/officeDocument/2006/relationships/worksheet" Target="worksheets/sheet8.xml"/><Relationship Id="rId51" Type="http://schemas.openxmlformats.org/officeDocument/2006/relationships/customXml" Target="../customXml/item2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[Task.xlsx]Region Sales &amp; Quantity!Region Sales &amp; Quantity</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FAAB-4F4B-8F99-ABBE144EC622}"/>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FAAB-4F4B-8F99-ABBE144EC622}"/>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Sales!Top 5 Products by Sales</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layout>
        <c:manualLayout>
          <c:xMode val="edge"/>
          <c:yMode val="edge"/>
          <c:x val="0.24372449091640494"/>
          <c:y val="7.9207879624812447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85DD-49C8-9EF5-5458C2E34284}"/>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Quantity!Top 5 Products by Quantity</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7841-40DA-80AD-FF226710090A}"/>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[Task.xlsx]Distinct-Customer-Count!Distinct-Customer-Count</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Distinct</a:t>
            </a:r>
            <a:r>
              <a:rPr lang="en-US" baseline="0"/>
              <a:t> </a:t>
            </a:r>
            <a:r>
              <a:rPr lang="en-US"/>
              <a:t>Customer</a:t>
            </a:r>
            <a:r>
              <a:rPr lang="en-US" baseline="0"/>
              <a:t> </a:t>
            </a:r>
            <a:r>
              <a:rPr lang="en-US"/>
              <a:t>Count</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1852-4A41-86A2-2BCD0CE0086B}"/>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[Task.xlsx]Returned Orders by Manager!Returned Orders by Manager</c:name>
    <c:fmtId val="0"/>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t>Returned Orders by Manager</a:t>
            </a:r>
          </a:p>
        </c:rich>
      </c:tx>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9179-4D34-9DF1-82EE40E1BCA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6-9179-4D34-9DF1-82EE40E1BCA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9179-4D34-9DF1-82EE40E1BCA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9179-4D34-9DF1-82EE40E1BCA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0-9179-4D34-9DF1-82EE40E1BC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Sales!Top 5 Products by Sales</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Top 5 Products by Sales</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stacked"/>
        <c:varyColors val="0"/>
        <c:ser>
          <c:idx val="0"/>
          <c:order val="0"/>
          <c:tx>
            <c:strRef>
              <c:f>'Top 5 Products by Sales'!$C$3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Sales'!$B$4:$B$9</c:f>
              <c:strCache>
                <c:ptCount val="5"/>
                <c:pt idx="0">
                  <c:v>Canon imageCLASS 2200 Advanced Copier</c:v>
                </c:pt>
                <c:pt idx="1">
                  <c:v>GBC DocuBind TL300 Electric Binding System</c:v>
                </c:pt>
                <c:pt idx="2">
                  <c:v>Hewlett Packard LaserJet 3310 Copier</c:v>
                </c:pt>
                <c:pt idx="3">
                  <c:v>Martin Yale Chadless Opener Electric Letter Opener</c:v>
                </c:pt>
                <c:pt idx="4">
                  <c:v>Samsung Galaxy Mega 6.3</c:v>
                </c:pt>
              </c:strCache>
            </c:strRef>
          </c:cat>
          <c:val>
            <c:numRef>
              <c:f>'Top 5 Products by Sales'!$C$4:$C$9</c:f>
              <c:numCache>
                <c:formatCode>_(* #,##0.00_);_(* \(#,##0.00\);_(* "-"??_);_(@_)</c:formatCode>
                <c:ptCount val="5"/>
                <c:pt idx="0">
                  <c:v>35699.898000000001</c:v>
                </c:pt>
                <c:pt idx="1">
                  <c:v>10943.278</c:v>
                </c:pt>
                <c:pt idx="2">
                  <c:v>9239.8460000000014</c:v>
                </c:pt>
                <c:pt idx="3">
                  <c:v>11825.902</c:v>
                </c:pt>
                <c:pt idx="4">
                  <c:v>9239.7800000000025</c:v>
                </c:pt>
              </c:numCache>
            </c:numRef>
          </c:val>
          <c:extLst>
            <c:ext xmlns:c16="http://schemas.microsoft.com/office/drawing/2014/chart" uri="{C3380CC4-5D6E-409C-BE32-E72D297353CC}">
              <c16:uniqueId val="{00000000-B242-4048-992A-509F0C6A2D00}"/>
            </c:ext>
          </c:extLst>
        </c:ser>
        <c:dLbls>
          <c:showLegendKey val="0"/>
          <c:showVal val="1"/>
          <c:showCatName val="0"/>
          <c:showSerName val="0"/>
          <c:showPercent val="0"/>
          <c:showBubbleSize val="0"/>
        </c:dLbls>
        <c:gapWidth val="84"/>
        <c:gapDepth val="53"/>
        <c:shape val="box"/>
        <c:axId val="1024653952"/>
        <c:axId val="1024653624"/>
        <c:axId val="0"/>
      </c:bar3DChart>
      <c:catAx>
        <c:axId val="10246539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4653624"/>
        <c:crosses val="autoZero"/>
        <c:auto val="1"/>
        <c:lblAlgn val="ctr"/>
        <c:lblOffset val="100"/>
        <c:noMultiLvlLbl val="0"/>
      </c:catAx>
      <c:valAx>
        <c:axId val="1024653624"/>
        <c:scaling>
          <c:orientation val="minMax"/>
        </c:scaling>
        <c:delete val="1"/>
        <c:axPos val="b"/>
        <c:numFmt formatCode="_(* #,##0.00_);_(* \(#,##0.00\);_(* &quot;-&quot;??_);_(@_)" sourceLinked="1"/>
        <c:majorTickMark val="out"/>
        <c:minorTickMark val="none"/>
        <c:tickLblPos val="nextTo"/>
        <c:crossAx val="10246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[Task.xlsx]Region Sales &amp; Quantity!Region Sales &amp; Quantity</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Region Sales &amp; Quantity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Sales &amp; Quantity'!$C$3</c:f>
              <c:strCache>
                <c:ptCount val="1"/>
                <c:pt idx="0">
                  <c:v>Sum of Sales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'Region Sales &amp; Quantity'!$B$4:$B$8</c:f>
              <c:strCache>
                <c:ptCount val="4"/>
                <c:pt idx="0">
                  <c:v>West</c:v>
                </c:pt>
                <c:pt idx="1">
                  <c:v>East</c:v>
                </c:pt>
                <c:pt idx="2">
                  <c:v>Central</c:v>
                </c:pt>
                <c:pt idx="3">
                  <c:v>South</c:v>
                </c:pt>
              </c:strCache>
            </c:strRef>
          </c:cat>
          <c:val>
            <c:numRef>
              <c:f>'Region Sales &amp; Quantity'!$C$4:$C$8</c:f>
              <c:numCache>
                <c:formatCode>_(* #,##0.00_);_(* \(#,##0.00\);_(* "-"??_);_(@_)</c:formatCode>
                <c:ptCount val="4"/>
                <c:pt idx="0">
                  <c:v>250128.36550000022</c:v>
                </c:pt>
                <c:pt idx="1">
                  <c:v>213082.90400000004</c:v>
                </c:pt>
                <c:pt idx="2">
                  <c:v>147098.12820000001</c:v>
                </c:pt>
                <c:pt idx="3">
                  <c:v>122905.8575</c:v>
                </c:pt>
              </c:numCache>
            </c:numRef>
          </c:val>
          <c:extLst>
            <c:ext xmlns:c16="http://schemas.microsoft.com/office/drawing/2014/chart" uri="{C3380CC4-5D6E-409C-BE32-E72D297353CC}">
              <c16:uniqueId val="{00000000-A5D3-4ABA-9387-7FE45DEC4491}"/>
            </c:ext>
          </c:extLst>
        </c:ser>
        <c:dLbls>
          <c:showLegendKey val="0"/>
          <c:showVal val="0"/>
          <c:showCatName val="0"/>
          <c:showSerName val="0"/>
          <c:showPercent val="0"/>
          <c:showBubbleSize val="0"/>
        </c:dLbls>
        <c:gapWidth val="219"/>
        <c:axId val="952299784"/>
        <c:axId val="952292568"/>
      </c:barChart>
      <c:lineChart>
        <c:grouping val="standard"/>
        <c:varyColors val="0"/>
        <c:ser>
          <c:idx val="1"/>
          <c:order val="1"/>
          <c:tx>
            <c:strRef>
              <c:f>'Region Sales &amp; Quantity'!$D$3</c:f>
              <c:strCache>
                <c:ptCount val="1"/>
                <c:pt idx="0">
                  <c:v>Sum of Quantity</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'Region Sales &amp; Quantity'!$B$4:$B$8</c:f>
              <c:strCache>
                <c:ptCount val="4"/>
                <c:pt idx="0">
                  <c:v>West</c:v>
                </c:pt>
                <c:pt idx="1">
                  <c:v>East</c:v>
                </c:pt>
                <c:pt idx="2">
                  <c:v>Central</c:v>
                </c:pt>
                <c:pt idx="3">
                  <c:v>South</c:v>
                </c:pt>
              </c:strCache>
            </c:strRef>
          </c:cat>
          <c:val>
            <c:numRef>
              <c:f>'Region Sales &amp; Quantity'!$D$4:$D$8</c:f>
              <c:numCache>
                <c:formatCode>General</c:formatCode>
                <c:ptCount val="4"/>
                <c:pt idx="0">
                  <c:v>4270</c:v>
                </c:pt>
                <c:pt idx="1">
                  <c:v>3411</c:v>
                </c:pt>
                <c:pt idx="2">
                  <c:v>2880</c:v>
                </c:pt>
                <c:pt idx="3">
                  <c:v>1915</c:v>
                </c:pt>
              </c:numCache>
            </c:numRef>
          </c:val>
          <c:smooth val="0"/>
          <c:extLst>
            <c:ext xmlns:c16="http://schemas.microsoft.com/office/drawing/2014/chart" uri="{C3380CC4-5D6E-409C-BE32-E72D297353CC}">
              <c16:uniqueId val="{00000001-A5D3-4ABA-9387-7FE45DEC4491}"/>
            </c:ext>
          </c:extLst>
        </c:ser>
        <c:dLbls>
          <c:showLegendKey val="0"/>
          <c:showVal val="0"/>
          <c:showCatName val="0"/>
          <c:showSerName val="0"/>
          <c:showPercent val="0"/>
          <c:showBubbleSize val="0"/>
        </c:dLbls>
        <c:marker val="1"/>
        <c:smooth val="0"/>
        <c:axId val="952274200"/>
        <c:axId val="952279776"/>
      </c:lineChart>
      <c:catAx>
        <c:axId val="952299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2568"/>
        <c:crosses val="autoZero"/>
        <c:auto val="1"/>
        <c:lblAlgn val="ctr"/>
        <c:lblOffset val="100"/>
        <c:noMultiLvlLbl val="0"/>
      </c:catAx>
      <c:valAx>
        <c:axId val="952292568"/>
        <c:scaling>
          <c:orientation val="minMax"/>
        </c:scaling>
        <c:delete val="0"/>
        <c:axPos val="l"/>
        <c:majorGridlines>
          <c:spPr>
            <a:ln w="9525" cap="flat" cmpd="sng" algn="ctr">
              <a:solidFill>
                <a:schemeClr val="lt1">
                  <a:lumMod val="95000"/>
                  <a:alpha val="10000"/>
                </a:schemeClr>
              </a:solidFill>
              <a:round/>
            </a:ln>
            <a:effectLst/>
          </c:spPr>
        </c:majorGridlines>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99784"/>
        <c:crosses val="autoZero"/>
        <c:crossBetween val="between"/>
      </c:valAx>
      <c:valAx>
        <c:axId val="952279776"/>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52274200"/>
        <c:crosses val="max"/>
        <c:crossBetween val="between"/>
      </c:valAx>
      <c:catAx>
        <c:axId val="952274200"/>
        <c:scaling>
          <c:orientation val="minMax"/>
        </c:scaling>
        <c:delete val="1"/>
        <c:axPos val="b"/>
        <c:numFmt formatCode="General" sourceLinked="1"/>
        <c:majorTickMark val="none"/>
        <c:minorTickMark val="none"/>
        <c:tickLblPos val="nextTo"/>
        <c:crossAx val="952279776"/>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[Task.xlsx]Top 5 Products by Quantity!Top 5 Products by Quantity</c:name>
    <c:fmtId val="4"/>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solidFill>
                  <a:schemeClr val="bg1"/>
                </a:solidFill>
              </a:rPr>
              <a:t>Top 5 Products by Quantity</a:t>
            </a:r>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5141555610633417"/>
          <c:y val="0.35793005993877658"/>
          <c:w val="0.48584443893665835"/>
          <c:h val="0.57840261437089346"/>
        </c:manualLayout>
      </c:layout>
      <c:bar3DChart>
        <c:barDir val="bar"/>
        <c:grouping val="stacked"/>
        <c:varyColors val="0"/>
        <c:ser>
          <c:idx val="0"/>
          <c:order val="0"/>
          <c:tx>
            <c:strRef>
              <c:f>'Top 5 Products by Quantity'!$C$3</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5B9BD5">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'Top 5 Products by Quantity'!$B$4:$B$9</c:f>
              <c:strCache>
                <c:ptCount val="5"/>
                <c:pt idx="0">
                  <c:v>Memorex Mini Travel Drive 16 GB USB 2.0 Flash Drive</c:v>
                </c:pt>
                <c:pt idx="1">
                  <c:v>Logitech Desktop MK120 Mouse and keyboard Combo</c:v>
                </c:pt>
                <c:pt idx="2">
                  <c:v>Motorola HK250 Universal Bluetooth Headset</c:v>
                </c:pt>
                <c:pt idx="3">
                  <c:v>Nortel Networks T7316 E Nt8 B27</c:v>
                </c:pt>
                <c:pt idx="4">
                  <c:v>Memorex Micro Travel Drive 16 GB</c:v>
                </c:pt>
              </c:strCache>
            </c:strRef>
          </c:cat>
          <c:val>
            <c:numRef>
              <c:f>'Top 5 Products by Quantity'!$C$4:$C$9</c:f>
              <c:numCache>
                <c:formatCode>General</c:formatCode>
                <c:ptCount val="5"/>
                <c:pt idx="0">
                  <c:v>34</c:v>
                </c:pt>
                <c:pt idx="1">
                  <c:v>29</c:v>
                </c:pt>
                <c:pt idx="2">
                  <c:v>26</c:v>
                </c:pt>
                <c:pt idx="3">
                  <c:v>25</c:v>
                </c:pt>
                <c:pt idx="4">
                  <c:v>25</c:v>
                </c:pt>
              </c:numCache>
            </c:numRef>
          </c:val>
          <c:extLst>
            <c:ext xmlns:c16="http://schemas.microsoft.com/office/drawing/2014/chart" uri="{C3380CC4-5D6E-409C-BE32-E72D297353CC}">
              <c16:uniqueId val="{00000000-F378-4D54-9ED1-14C41B261DD8}"/>
            </c:ext>
          </c:extLst>
        </c:ser>
        <c:dLbls>
          <c:showLegendKey val="0"/>
          <c:showVal val="1"/>
          <c:showCatName val="0"/>
          <c:showSerName val="0"/>
          <c:showPercent val="0"/>
          <c:showBubbleSize val="0"/>
        </c:dLbls>
        <c:gapWidth val="84"/>
        <c:gapDepth val="53"/>
        <c:shape val="box"/>
        <c:axId val="1026226328"/>
        <c:axId val="1026221080"/>
        <c:axId val="0"/>
      </c:bar3DChart>
      <c:catAx>
        <c:axId val="10262263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26221080"/>
        <c:crosses val="autoZero"/>
        <c:auto val="1"/>
        <c:lblAlgn val="ctr"/>
        <c:lblOffset val="100"/>
        <c:noMultiLvlLbl val="0"/>
      </c:catAx>
      <c:valAx>
        <c:axId val="1026221080"/>
        <c:scaling>
          <c:orientation val="minMax"/>
        </c:scaling>
        <c:delete val="1"/>
        <c:axPos val="b"/>
        <c:numFmt formatCode="General" sourceLinked="1"/>
        <c:majorTickMark val="out"/>
        <c:minorTickMark val="none"/>
        <c:tickLblPos val="nextTo"/>
        <c:crossAx val="10262263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635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[Task.xlsx]Distinct-Customer-Count!Distinct-Customer-Count</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solidFill>
                  <a:schemeClr val="bg1"/>
                </a:solidFill>
              </a:rPr>
              <a:t>Distinct</a:t>
            </a:r>
            <a:r>
              <a:rPr lang="en-US" baseline="0">
                <a:solidFill>
                  <a:schemeClr val="bg1"/>
                </a:solidFill>
              </a:rPr>
              <a:t> </a:t>
            </a:r>
            <a:r>
              <a:rPr lang="en-US">
                <a:solidFill>
                  <a:schemeClr val="bg1"/>
                </a:solidFill>
              </a:rPr>
              <a:t>Customer</a:t>
            </a:r>
            <a:r>
              <a:rPr lang="en-US" baseline="0">
                <a:solidFill>
                  <a:schemeClr val="bg1"/>
                </a:solidFill>
              </a:rPr>
              <a:t> </a:t>
            </a:r>
            <a:r>
              <a:rPr lang="en-US">
                <a:solidFill>
                  <a:schemeClr val="bg1"/>
                </a:solidFill>
              </a:rPr>
              <a:t>Count</a:t>
            </a:r>
          </a:p>
        </c:rich>
      </c:tx>
      <c:layout>
        <c:manualLayout>
          <c:xMode val="edge"/>
          <c:yMode val="edge"/>
          <c:x val="0.17041910083820166"/>
          <c:y val="2.9348503659608196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'Distinct-Customer-Count'!$C$3</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'Distinct-Customer-Count'!$B$4:$B$8</c:f>
              <c:strCache>
                <c:ptCount val="4"/>
                <c:pt idx="0">
                  <c:v>2014</c:v>
                </c:pt>
                <c:pt idx="1">
                  <c:v>2015</c:v>
                </c:pt>
                <c:pt idx="2">
                  <c:v>2016</c:v>
                </c:pt>
                <c:pt idx="3">
                  <c:v>2017</c:v>
                </c:pt>
              </c:strCache>
            </c:strRef>
          </c:cat>
          <c:val>
            <c:numRef>
              <c:f>'Distinct-Customer-Count'!$C$4:$C$8</c:f>
              <c:numCache>
                <c:formatCode>General</c:formatCode>
                <c:ptCount val="4"/>
                <c:pt idx="0">
                  <c:v>105</c:v>
                </c:pt>
                <c:pt idx="1">
                  <c:v>113</c:v>
                </c:pt>
                <c:pt idx="2">
                  <c:v>113</c:v>
                </c:pt>
                <c:pt idx="3">
                  <c:v>128</c:v>
                </c:pt>
              </c:numCache>
            </c:numRef>
          </c:val>
          <c:smooth val="0"/>
          <c:extLst>
            <c:ext xmlns:c16="http://schemas.microsoft.com/office/drawing/2014/chart" uri="{C3380CC4-5D6E-409C-BE32-E72D297353CC}">
              <c16:uniqueId val="{00000000-ABBA-4F1D-B35E-CF3F11A0450C}"/>
            </c:ext>
          </c:extLst>
        </c:ser>
        <c:dLbls>
          <c:dLblPos val="t"/>
          <c:showLegendKey val="0"/>
          <c:showVal val="1"/>
          <c:showCatName val="0"/>
          <c:showSerName val="0"/>
          <c:showPercent val="0"/>
          <c:showBubbleSize val="0"/>
        </c:dLbls>
        <c:marker val="1"/>
        <c:smooth val="0"/>
        <c:axId val="291191880"/>
        <c:axId val="291192208"/>
      </c:lineChart>
      <c:catAx>
        <c:axId val="29119188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91192208"/>
        <c:crosses val="autoZero"/>
        <c:auto val="1"/>
        <c:lblAlgn val="ctr"/>
        <c:lblOffset val="100"/>
        <c:noMultiLvlLbl val="0"/>
      </c:catAx>
      <c:valAx>
        <c:axId val="291192208"/>
        <c:scaling>
          <c:orientation val="minMax"/>
        </c:scaling>
        <c:delete val="1"/>
        <c:axPos val="l"/>
        <c:numFmt formatCode="General" sourceLinked="1"/>
        <c:majorTickMark val="out"/>
        <c:minorTickMark val="none"/>
        <c:tickLblPos val="nextTo"/>
        <c:crossAx val="2911918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[Task.xlsx]Returned Orders by Manager!Returned Orders by Manager</c:name>
    <c:fmtId val="3"/>
  </c:pivotSource>
  <c:chart>
    <c:title>
      <c:tx>
        <c:rich>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Returned Orders by Manager</a:t>
            </a:r>
          </a:p>
        </c:rich>
      </c:tx>
      <c:layout>
        <c:manualLayout>
          <c:xMode val="edge"/>
          <c:yMode val="edge"/>
          <c:x val="0.14143030303030305"/>
          <c:y val="5.135001689145293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ysClr val="windowText" lastClr="000000"/>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fld id="{826755C2-E42F-4AA5-B00E-7859A5D90516}" type="VALUE">
                  <a:rPr lang="en-US"/>
                  <a:pPr>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'Returned Orders by Manager'!$C$3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0822-46F7-B0EA-A982751C58C5}"/>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0822-46F7-B0EA-A982751C58C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0822-46F7-B0EA-A982751C58C5}"/>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0822-46F7-B0EA-A982751C58C5}"/>
              </c:ext>
            </c:extLst>
          </c:dPt>
          <c:dLbls>
            <c:dLbl>
              <c:idx val="0"/>
              <c:tx>
                <c:rich>
                  <a:bodyPr/>
                  <a:lstStyle/>
                  <a:p>
                    <a:fld id="{826755C2-E42F-4AA5-B00E-7859A5D90516}" type="VALUE">
                      <a:rPr lang="en-US"/>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822-46F7-B0EA-A982751C58C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'Returned Orders by Manager'!$B$4:$B$8</c:f>
              <c:strCache>
                <c:ptCount val="4"/>
                <c:pt idx="0">
                  <c:v>Anna Andreadi</c:v>
                </c:pt>
                <c:pt idx="1">
                  <c:v>Chuck Magee</c:v>
                </c:pt>
                <c:pt idx="2">
                  <c:v>Kelly Williams</c:v>
                </c:pt>
                <c:pt idx="3">
                  <c:v>Cassandra Brandow</c:v>
                </c:pt>
              </c:strCache>
            </c:strRef>
          </c:cat>
          <c:val>
            <c:numRef>
              <c:f>'Returned Orders by Manager'!$C$4:$C$8</c:f>
              <c:numCache>
                <c:formatCode>General</c:formatCode>
                <c:ptCount val="4"/>
                <c:pt idx="0">
                  <c:v>1095</c:v>
                </c:pt>
                <c:pt idx="1">
                  <c:v>921</c:v>
                </c:pt>
                <c:pt idx="2">
                  <c:v>778</c:v>
                </c:pt>
                <c:pt idx="3">
                  <c:v>518</c:v>
                </c:pt>
              </c:numCache>
            </c:numRef>
          </c:val>
          <c:extLst>
            <c:ext xmlns:c16="http://schemas.microsoft.com/office/drawing/2014/chart" uri="{C3380CC4-5D6E-409C-BE32-E72D297353CC}">
              <c16:uniqueId val="{00000008-0822-46F7-B0EA-A982751C58C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5441525860153672"/>
          <c:y val="0.4435040723002408"/>
          <c:w val="0.43138259003504698"/>
          <c:h val="0.434912465838677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solidFill>
            <a:sysClr val="windowText" lastClr="000000"/>
          </a:solidFill>
        </a:defRPr>
      </a:pPr>
      <a:endParaRPr lang="en-US"/>
    </a:p>
  </c:txPr>
  <c:printSettings>
    <c:headerFooter/>
    <c:pageMargins b="0.75" l="0.7" r="0.7" t="0.75" header="0.3" footer="0.3"/>
    <c:pageSetup orientation="landscape" horizontalDpi="-3" verticalDpi="0"/>
  </c:printSettings>
  <c:extLst>
    <c:ext xmlns:c14="http://schemas.microsoft.com/office/drawing/2007/8/2/chart" uri="{781A3756-C4B2-4CAC-9D66-4F8BD8637D16}">
      <c14:pivotOptions>
        <c14:dropZonesVisible val="1"/>
      </c14:pivotOptions>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umDim>
    </cx:data>
  </cx:chartData>
  <cx:chart>
    <cx:title pos="t" align="ctr" overlay="0"/>
    <cx:plotArea>
      <cx:plotAreaRegion>
        <cx:series layoutId="regionMap" uniqueId="{53D95D9C-9B52-4559-BAB6-6314C5F122CA}">
          <cx:tx>
            <cx:txData>
              <cx:f>_xlchart.v5.2</cx:f>
              <cx:v>Sum of Sales</cx:v>
            </cx:txData>
          </cx:tx>
          <cx:dataId val="0"/>
          <cx:layoutPr>
            <cx:geography cultureLanguage="en-US" cultureRegion="EG" attribution="Powered by Bing">
              <cx:geoCache provider="{E9337A44-BEBE-4D9F-B70C-5C5E7DAFC167}">
                <cx:binary>7H1pc9u40u5fSeXzpYcgFgKnzrxVQ1KS5UVe44znC0uxHQLcCXD/9W/Llh2bo0l86vjeKlVdTTIz
NgWxiQe9Pd2A/n3X/+sufVjrT32W5uZfd/3vn2Vdl//67TdzJx+ytTnI1J0uTPG9Prgrst+K79/V
3cNv93rdqTz6zbER+e1OrnX90H/+n3/Dp0UPxUlxt65VkV80D3q4fDBNWpufXNt56dP6PlN5oEyt
1V2Nfv/sr1P1vdC5Wn/+9JDXqh6uh/Lh989v3vf502/TT/vbnT+lIFzd3MNY7B44lDAmkLAfX+jz
p7TIo+1lCyFxwJDruIgg8fh6vvdqncH498n0KNH6/l4/GAOP9fjft2PfPANc+uPzp7uiyevN7EUw
kb9//pKr+uH+01W9rh/M50/KFP7TG/xi8yBfrh6f/Le38/8//578AuZi8ptXEE0n7leX/obQmVTF
8/z899gQ+4AgSh1M8RM2zltsuHPg2gK7mLhP1/HzvZ+w+ZU0u1F5GjXB4+xwL/FYpqnKCwXL5aP0
BTBBDkGMk6cpt6eYiANEOMOU0yd1Ec/3fsLkPRLtxuXHyAk2y5O9xObmQWdFXj9PzweoCzmwXerA
P6AHr22Y6xww5jDBOH7ChD7f9AmTd0iyG5KXgRNEbq73EpHVQ/fpttDJ8+x8ACTOgcDCIRg7Lxbq
DTL0gMEVyhB5QoY93/sJmfdItBuaHyMn2Kxu9xKb84c8N0Parj/U+4M14wKcP98aM3vi/V33gGPO
hQt+5vHF3+LzXql2Y/R29ASn8/2MAFYP7fp+/TxL/70GYXGAKSMEQoAXBF5rEELsgFGKucufQAQE
n3zdswb9Sp7d2Dw/xwSV1c1eak/wkK67tX54npsPwcW2ucsgOHvCBfz8a1xcekAYZwQj/nR94nPe
I9FuZH6MnGATzPYSm+uHfv2BARpGMPGYE47Qk1GbmDQBCgXuCEya86JQrxXml+LsRmU7bALJ9Z97
CcnXtZGQ2tZF/nEKQ1xIZhCmLnef5t19qzDIsQ8oWDpukyfgJobsfTLtBuf12AlCX//YS4TmaaHV
R/oZhx9QQSli2yxfTOwZ5JqEQ6bp8G0uOsk13yHQbmxeBk6Ame9nVnOq7qSK1h+pOOSAu8QVLt9C
AzHYa0/D6YELwQFo1fb6JIZ+j0S7ofkxcoLN6XIvlWaTExyusxKM20eGAgQfMA4pjMB0d5KDDqgL
kYKwtxQbUAavPc67xdqN0mT4BKrVfhI3N0pH6kNTHSA6KXK4wGzrfyZq5PKDTR5EEdmmouQtSu+R
aDdAP0ZOsLnZT9+zKnQtP/lrXQC5tn6epQ8IqekBxUBnvqQ6kwjBBWqNQ6bDGHvSs4mhe79cu3Ga
jp+gtfL30uidKmOKRqsPxIkfgBLRl0BtSoEKCBVcF7vI2TqkSerzHol2I/Rj5ASb07O9xGaZ36v1
h6qQONhEAaAf/xArsAOHI1cgtnVFExV6h0C7kXkZOAFmudpLYE7XKv9AsoDQAww1NiBxtmTBxLIx
ceBA5E1sd7fv+aU4u0HZDptAcrqfNMFV0fzf8Tr4QNhYEOeZL5gUD/iGIiU20Am7w+v3y7UbpOn4
CVpX++l1Fg8FBHAfGRxADYdwhxOxm9bh+IAQgl1A6iUIfx1kv0Og3fi8DJwAs9jP4O0YJqW5S4YP
DAcgsHaATLMxRMyTxNThkPjQbVpkT5zNe0TZjcmPkRNQjm/30t0cr3PzoRwoB7KGACZQt3l8obfI
CIjguI24/cofvVaWX8vzD7hsn2OKytVeorJJrI8etHn4QGXZtA9gIAIo3pqxSfuASw6Yyyn0FG2r
CpMs9H0y7Ubn9dgJQqujvUToD63G4kPjZ3LgCOxAjLwNxCaBGgQB0EpAqGD0KQcFxXqtOO8QaDc2
LwMnwPzx114C81WZuyI36mNpUAbtGxSzbSFUvLVpXAAN6gCFLXYT1O8SaTc4r4ZO4Pm63Et4/ALK
B+v7D2xVw/xACA6enmwbPSYeB9lA7hCXYwbh9WuNeY8ou1H5MXICir+fZMA1dHhAe+TDB+admB5w
AmVOe9sbMGVqOIO8FDuEkS2jNgHnXSLtRufV0Ak81/tJCVxKaDP9tDTpOr9/XsL/PedJwJ84HMzW
tktATFlpqB0gQG/jcx5fE4TeK9VukN6OnuB0uZ+27VRt1Kio1x8I0kZNBCL4uU9qYtwEOUAC6qIQ
ODzf9Kn55l2y7Ibm1dAJLqf7qT9/pOtv6+wDUcHQ/QyxmOM4kyANrBp0525aDrcdHhApvHY575Bk
NyYvAyeI/LGnpeq1Mes72ZiHujbPU/QBJs05gP0CwMRAVXpX8umCybMp4MMBt9e4nL5Xnt3oTIZP
MDr9Yy8jtdO1Hj7W42wiNeBrIPN/Gz+7DDYTIMh+xDb1mXia90jyT8A8P8MUk2AvMTlL0rUsPtSU
QXDMMSHsmSmbOhig2OxN4427rV1PLNp7JNqNzY+RE2zOjvcTG/0QfWjXGlQHoOIMGzrYlpB5qzVP
XWtQHMAA2WtjdvZLQf4BkO24KRyXewmHX0Awdleru6Z+np4PcDCbfhqKKH7ut5loC2z3cDGUCpAz
KTy/U5rdwLwZPEHHv95LdP7QyUcTz9CrBjyAjdE2XZmkM5vWACxgTxt0Dzy+Jgi9R6Ld8PwYOcHm
j/3UnC/1Wn6cymx2EUBIBk1oWw8zoZ0feU2XQyzNJkWaX8mxG42nURMkvuynlnx9MPWnHz1cT0b+
v7diEIdB8gLt0BBzPb6mWYwN+25hb6ewt5WCSTz2brF2IzQZPoHq681eGrRNf9DmT1mqD9QdcCcO
bPV42dA5CZyBeIZqgAPM55b6nGjQO4XaDdObwROQTq/2EqSTolHmg9ue7APBQU3YS/f62yhNIHBL
CMwb39YOyPPyeOJp3iXSboBeDZ3Ac7KfGefq4Ztem2T9PEP/vaUDjhMSTrBl7pZlnjgf2JED4G22
4+wOCt4j0W5wfoycYLPazx6oU9gv/aH9grApB4gYigT0zTy+wMm8buFANhg3An3TbNPc8Tq/eYco
uzF5GTiB5HQ/o4NNUf30oVd3H1lMIwfQjgYNtK/KMm9RYQcI+ACo60yyzvdJsxuY12Mn2KxO99LT
LIvuI82YA8cLAEXjkt26IjCQNOCDkL29PokDfiXNblSeRk3wWO6na1neA2/2bEY+wK8Q6GIS4Die
T6aZJJsIQTMNtAO4sKvj+a5P/v6XgvwDFk/yT8EI9lI5ns8V+lR8/wSl9Cb79qHtmsAy21DvR9Om
QDhRwEawFwq26D6lPRO/8p+KtRup3Z8yAS7w9xK4r0MBx0JFzyv6A/QIDumAPQMO+wfSBmIz2JkL
+6LAvD1h9nzvJ216h0C7UXoZOAHm6+1eAvPUyR2sk48tPkMwgGFvAGwhfJr8CU8Aac+Bg22oT7OJ
Kr1Xnt3gvB09QehqP23e0w6vD0cIdrbDkQMQjG2PF5oQBBuECNu0FT43db7Vn/dKtRunt6MnOK32
E6eFhiabT9egR+nzVP2TmfvAw9zufnre3Gve7807/9MD9wSEiXAMAuxV2JlyQTYMndnQJ/dch51o
9eQYvH8Wa/dymQx/8yT/j87Y+2fIXg4qDNb1evZ4wuGrI/h+fvXxceHkxcnQbdK6c/k8zd3y/vfP
DobtV6+A3HzIm3R3kxy9Phrr1aCHtal//2xBWwPfbDB2OYENdoy7EHN2QB1vLkFrKrOhzc5xYaM4
nLYIBiLfbKL9/TPsDLMRnBUHeQMwJJy5wI2YzU4nuARWQ8CecoHAtGzCWPpyuuR5kQ5Q5nyZkO3P
n/ImOy9UXpvfP8Pdy6d3bUSlBDaowzGBjzUzKmALrQ3X79aXEEjAm9H/QS2rWtuOimXLrUT5SR7R
M6y7cjWmHQcr8nKo5I57QaLzt3sB37bhTAWc+cEhLn99r9bY1lhxlC9d3KHV2A5oFTdY3AwwAydV
NQpgZ352v83nTZ6NbOhXF/IzaGDgk2fTFnbckttwvwwlkdfZZRZ6cT+iVd0TvMzrkOEZ7jm67phy
rn9+c3C/05tT22VEcEAP+sYnD1tZtukLo/PlqOv6Pkszw7wUtfxkQGN/2YejuAkd+1ePvGOKKcwW
7CrEm7W2WTavp7g2daw77mZLnaH+PEllfd/mmRo9oXR/HtnDf3xDiA5tG24HqxfMF90I9Gr9xLbV
l47R4lBaYXHs8pIHg6zFLOPY+guHLYOY7meYor/NqwtmknEHCokwubDx6+0NB4PsMQr79rAp+irx
GhYa52wcK7v1eEfyzB8ahVY8zcnSHRJ0WbU0v8nL0u18yZIx9yLXuJf14DiNp1vatF5ZSnOCetH/
OTj8F6sAorHpOoCS9OZkSFiCcM6DQyby5pngUZzVzSF1cUSurcyh4bGJUruaR0XFg6yKUHeECjmk
kWdqiq5BB4dLS6T60LElY0fKcLzMhpKuI2w08yRLYS2Z0CmOs5GjVa9kJo9a20mzWa5btMocG+ah
SuiIgsYxUexZWjleNzgjn5e0RytLu5aeNa5dHJfW0F+imvXnoRJh6o26Leg33uJyCJge+3bGk8qJ
jzWm/TkDK8ECxdtEHMZ2a32NUynCy0o7GpZcGFc491wzWFHhOaNE6AFWaa8iDykV96c1ES256POh
O8ltmSqf0bjzWkGI4z0aAj1koKd9a/pzq6v7c5FUmvt9WJW3TeyUt6O28ZK1SV35fduWtzzD7bkN
+9wzX1QjmK/ejsUsRpquubb7y0KnyPGyNixvsaz7S6uy0DWtGx6oUdE1HHzj5Mt8EP0tK2qn8RlB
hYGZpf1lQzQ8aZmQzstSAzcUuQpvnDhJdNDwjq7TBuaRjy3MmybouhEA2sgrcdNVI10zi/WXKjJi
VuGO4vlQqJr7ordk6Zk27C+f1qqMI9z4EquuOVVJb+7TuLCURyg8rDO0pVmYrk1H39JDIo+EG6ps
mVRWldUe5NK8mdXEkV9l24kbXoI9DeqkcftZNhBYJ23OyLowvLyVUQnKX2XiRAxa3JRpFkceyRWs
jD4pLZ9EfXGs7QHgx2XRnzfNUHZByxyYUtDu8rbv4yzzoyIZq3nbaABJSISXjYxV6XXl5lk7IlKP
R4U+fJx/0tfUxw0nM5m4biC4JY1f5cJePb6nDsPczwY7BrsxykMLnvVCunUbdJEQ86YysIDlRj1Y
nXTloTFxGB4j09ql35quCZKq5+IS2y7S2KuhRarx6pTb8aqumCmpx7PE6a9Klts68sKiD9t5GtuD
F2ILBuSpQvayQ7Xb9l6UWbk8MqZW1mKwm7gLqsgawsuyzGnqyYLS0stlU4cnziiGWyac7r4drKr1
u9iM6rwbLKf7amD65cLkebswjsw7b7STwrN4a/mFnSjPoi2FeTbXJQ7lrFeD9MJcDHOBU7+SVb/s
cEXmJY/xivKi8du2OwzF0B/XUdFfs6wpfFmGCmC3hhWhCfONK9GfxnaqoJQD8+qhR2cWk/VlJysT
eXXY0r9qkggC68t02I+E6o9b12oPCS+izGtsp0g9uxhXXDfRfWXAbLJMuUe5kmxV2rkIvWYkwwnK
uwwA7y1TeGMcqUVejvW9ULLqAmM1kQpgcYsjEtZ9HgjSGuEh1w1vcG7qPEAW+VLLyPKVrtY5cuNV
nNqUHFYdBpONXAyLTtstLKkhoeZeIvjBA7vcX4Kbg7XshLlUh8wKwUuPWi0GU5e3FNXiJhtkE3tu
xDPq0bbtL8dehje9hNiiJKi8HUzSp16bdOu+4NFNTBkYzMJJrmPLjr/GegTFEgPFy9A2aqFcjJe8
FLb0hAjzANxocc1oNhtVnAcGHiOaI5xxekTT0RZfR1OivzJtWeNylKThS5zpEXc+Kk0/xxrp5AgO
CcTfxqilbKbz5CgVZXjSWWV0rk0slxEX166U1U1a6/WQ9Rvrr9CNyUQTxA3MUy9isPO0ROpIFKXz
V2OFTeensrNPS9G5Vw7jiRuotltS3FhtgLsK+aCX7jEJC83nInfys75x+mY+Eucmk7wMit6Q0Wsz
2QVkcCrXs1JCWy/DYb7KXYt8SxGG95fgsfQXKoUTfhO8U9qrqjIs5iMvVOo5UdIQPzGJdZKlqoGp
y8LSG2sa/Tm4vDhUJOdnrsR2EMMjLVxU6sQfnNDcFj2HWKSsKT/BnbL8BLUAayWEnqnUEDAWJI30
SnMzLAcc85XVD+IGzguOs8BKmbm301ic0JCCeUvYCIumamClmMjmQdRbm6XURLkMIlmgFewKA1ta
MQdseizgc1oHpGG1FCemA2j8NBVgB7MmBplcPnSeKgn8QiY5LMEeR+KEpaXKgshJwN7rVh8OsgU7
2NLImIWgjJ+IMrX8mBdw5xicSeYD69yflxhuz2hXpQt3AD8OMb9a4HAk63GIweA/mkBXNqGeuVa0
Wfqdncrzust57jVlR066prEXbkrH1tO1Ze5znIDnQFjDinDGiq7dFPyjURTsdEZVqoOhKlIZpDV1
IWIYIK9ZPImFcqrTRSVjiCRCywL35Wqw9lWq9WE7NP153ULsm/FOzNCY5sOR0zksN14zZKQ/RSxy
sG9rUdx2TlXKM4e2ILXKSnjWrh3hlrlWg3tJqjI14C1YTYrMS2VUJanXcbt1XT/qCTtqEhNXvqro
cBVaBb1lEoFhHbQVn3Sl7pWXpE1swGWg6Lpzx2IAu5myEzJibsAuuugqLSz7qGyk9b3WlVjIphO9
BzJDlKMg17px+g6WBU81ePJK1Oga6wrcU6T7PJlrlyQjSKI2M1oVgHhKB3DrTckpOEwNpuoq3CAa
xxhgajJYcakBGC1UQdZQO6Ot7YCa0lKzlNPQvkHWQCiBeYLQ8ophZTVXLetTVvqqk5Hkl2kCZ+yC
qyrFiEtwjdWg5kOirAh9iTlEy9Gi72rquQjCjdQu6EzZJEz8MM1UUHdp6HVscBaZJSAGcR1pHyVE
yxXO6tZXlhxm8LcKetggdJTGY3kK8FeXBQfLkrTS+rO3hDqy6ij0WiPB9Qw8O4yA6/WG3rXmadNR
eI6KBbkdSs92xTEZTOhXGb6IOJh0rKNmjuwIBXpEmaf7vloWbR15UZ2iy5yAifEgDNFe3GrloQQi
kpplyXdLETrnbREeihH4aq+u2iIADex8sArfc119t9LhTPSkW8K6hsCgqewzUZf2Gc2GNmjtzGdm
yA77hlYziI3Dq541wzwGJxrElexmPSFnxK7Jae80+QWgDX4579Mj8HzZgmSJ5bkWrn2esVkk0tMm
IcbDMFVn9lBGX0qLNbe6cPCqaLO48HFkQwDZV4tUpHnA2nOcoUuI/PKZY3X2d8pCeoRxS5TyMkfE
du7lbkdCfmjF4wOtGABCGlDhORzF28kga+y0gEDbakvfAg9svKFpNxZE2mAhwF+BNazj4ripHGvJ
8FCVpyZJYZFmEqyNYhpW5NiGgH3Yp9KcD0kXK7+FsDv4eRq1yTrepMYciAho9gdiAQEFMU37x9aJ
BXi88rCkj0F/29uOpzeB78/v87fsh/NNEzRwGZD2w+abSXooQlk3cVGXh2nOwBg3rouuK6Ot1CM9
Ko4Z2aQuj+bw5/f9W+oP9wUejcKZYNA/D5ni2ywRUvIUx0VfHvZxyta1lenDzPRpP+9cCfaryPLh
kjEJtrhqN1Huz+8OvM10drmAzi8GCg5CoMlTDyYG9gSx4rCjISQgI9fONd9Y3dg1YO3rqIR/26WG
tGQTeTuEg3F/FGHLkZ0/YflE9NwV5aBVJLffJPLy4/9cFxn8efxeix+/3HwRyY+f4CjHp28w+em7
4KyTTUnHTN+0kebls0CYrXQbluzND3+j7P6BlHv6QpR/uPhOxm7D9LxC62+M3Y+dDa9ovqdBW8YO
tu3B8cwIvjIAw9mNQLTB4tkydsjGB5t2MtAd2EUGpA5c2jJ2cI4gXAEubdP0Byzblq3DcAjkY18z
c4izGcf/I7aOAvv4emlB4w12BbREIZAANhdMOTTdJjzvGaqOSG31ASbpvJZtPQevwC+ozGWxpCKy
cq82cqSzRLPG+iJrGt+n0AQMgVBv6XKE1CsTKlxYjYX1dTNU6TGH9CA+r1mu/wKD7t7SkeVHEkXp
cd3FTiA2gUNlK5UdOX2YzFki2qBu4/wkLiuruM1lWZxCOFGOi2xAi6gbWz8apVPOs7bT4raFkIQf
cltGEM9UA/uz7fqGnw/QCBu4hZInsVPUZIZZm+e+iEqu1m1tyT8bnZoM4qciiealaRJ2UlNb1tHc
SjOb+A2kVrL3sk5x3K1SCRrpznmVjuWqAFrAeLI32vXdfIhJeFgbhjU4+6Kyrewop4Ty1KucUDg0
gLw5C1fcGSHG9sIU5rPy1JA1XeWHVNhd0LSti3wkQ2TfdV1qunGWSEU720tyQ0ft5XEB3jtr9GgN
HmtyoEJy7liZ39eCgPWXfKwICmhcktFPWBvlpa+j0pFu4vG4Kcb4fgyHwdDEr7NooEEbFYqA5ydt
tHCSPtQrN6utpd3l+tyOeeiNwsJe1xJwwkbmS2lZ7SKipXOVgJdTHjY2hPqQvV2gtKNzJsph7ZZx
MuvSJvWHZJCBKgwk9JAsn2hL4UVhSLYsirpZJHlb1V6VF0Batmmz5G3vu41M5lmWFwFmMjqjjsj9
VqZ9wEiUBKSm2ItZVByaUYQXOuuyr2Fu1aWXhCn3RnCJZ2nMviRFFl3gqDLnnWzdi7RM2luZ8T6I
BAqPdCn7C1gPxXxoC3WTmj48T51i+Arhr+X4EBa3fug6YdAh5a6ESMIbWfb4sJfMOrP6sK898C5i
3roan4QsTBdWbKkxQK5Ohpuy4hBvhSn7UjGUX5mhT5CXhTLqfQrcVe+rTLu9XwzjuMw19MR7ojbZ
rGnyetn1o150aRLdAEWCj8XobgLyknbXUII1g8dL4L+CJtHpd9QRBkyKO1JgF2AnzCxxitEbYF/K
ORxc4i51R6/jyg1M3BDsEdy7JwiCk8iDRCTNvVA37VkTRc4x6vviENwbkBvxAFg3qdEXMmX5jTZ9
vmhDt/zWAQGEKt36wH/wI0A6mw0lJv5gSn46Dml/ETIjj3LS6+sI4fHPBo9ZNhdd79zFhbaPrTF3
Y8jvsHvUpb2Yk7h8aEUVHgLxW81kn4yAoBtfiYQ3f9osTr8Oyai+4q5W1KcVT75WVi6CLgENY1at
F0DKODPhdvVcley4K2LmZ1yli1jj4SwXOT3qeiM6Lx+SuPRgrHWGYpV4Ix1j6cEBK+o8D+P+qLfK
XvtFlGBYxUBVScohn1cQNgbEqoZZ0TWl34Wd3MxL7bluKv3Isv2Smu6osEUe4IE6NwTiwbPa0l/U
qK/i0nLve1okjmeL1k482kGBxXfKMb52dUyOM2DBTiC8LD0WmzBwVbQUxLinQ6chAC4aczWmPA2o
tos71tjcK7uxOMehGL9VXaErD1lp74msK4+jOCJfIkmoz6rUIV6XVUMwjiI6hS6/5ramVpAXaeSH
SWb7Y4LQ6Me9PmpUGa0Nluoh7SCTMW114jRhN6Os6wPZNvhPR4bqEFuuw72+64YTpwfWnSSsM15d
OxZoHJH2ClW9NdcFsoDQsHlxkcTGVH5ZIzF75C5bOKYl9NJQQbIrsy7uD50NR1p0xHA/iTp81dYh
/5Z0GURrjWogD+QpZIlhKIdLYoX8pGhzum6oLo4FCyH1GmoEdq6xMZCNKAdKoOHSeE5H7FM4ehJd
D8gyKzcSzeBFDe4COBU+1Z5RcllkvFVeOSB+YiGnWEE3fwJLlBZ+bfd3Ffi8SwTZ0DKyQuPDh0Z+
FIdmSSG3WtQV6U+s2lG+gOrDHSk0/V5Y5F6VlXOC3NbU/lBlgwfJ/qzSMRBRmZWcdr3kpwInyYm0
CxZ78XgngUvzqk0AT/r+S2Hrq74abZ8jLf08hCRQNUzOFUJ0YatRXFRIFzOLORL7xHTmMLLkKk3a
aE4aFQY61+grpLtkEUfUnoO+38Vjzi8rB3IhWaXFdQTEiIekLo+6OMlmGsLv9JQWKPKpyVvol7Wj
Q6vrByD9MlYvoKJWXMDKzSBlE925Ggp9X/XGsj2nRCmEPYTfRCwkRyDhEDhdmfsFLSHHThOanWeh
ReepMxRLlNeObxu7DwZjqxNLR67H8rxY1E3fBKTp61tHa6ASeJF7rZv8VRv0La7KxB/BPZ60QAY2
HjOdPCe8yrzcFEnQZ9LxB9yb7wi3yaxBQ3MV24zOWtJBtB3xZA6kI4es0gqvVIvMitluvegErkAK
pc/aKMZoFo8C6FriZBwYb2ktu+ZYKyJ9mnfftE3Sv6q+a+ZRx5P7DBiB2TACpQtm7y/J0wedKLME
etf1bTdJgorC/4XUFd4AVavDVtX20o5TErQKOXNggtDJWFrxnYg5BdsprUVNc8sjJkwv4jrFR46J
1bys42oJ3H45a6pUHGJSmLnbQ+RldQVdJI5sj1VWQL6W9mUV1MiyAnsYa78vi3aGXZPf1bRTPsh+
rZoI+c0g2WHXYmBC6OlIgNrOIWeFXEA48wLRu8ouL5oGWKBc5bFP4nEBJtryBmz9iRQZPCmZmqtk
hAgjtdkssYuVW+oL1wY+ylSLscsaz86SLrBlfsmtOjmKizGa57rkXgXlKY+p3PGIBMJ7TKN5SNJT
nFnWpTB9t0hZIw7JEEfBiLMLK8nPIe+Q8zqzlTcWVu6zdLgQbYOCRCXpAojYIqjHMg9IVHCPygYt
8hYDy2K5+Myqe8cD2+5eQ41CHY5xWPiCoocqZNaMDnHmqazJPEeVFBxZIsEf4Oaig16ZO5UNFRBj
sPwKYx2yvs0vmNVycMaj3FDDyLdF2Sz7DMqOcR5ZXqRGfpTVw0Wq6F8kdL/8/1zq1ddEvun1eO6r
eWxk2BQrX4qzf8ukJi0jr9MpGLdNphg7EMCcQ3s09K7AWSmbwx6fkik4DGJz8jr4HmhmgOaHTSqz
zaWgZwLDqVDQ7LLdrbtNphB0j2IHtiUIBBtHBHz75H+STGHIC1/lUps7wjZtAbvpoP8C2gOcSYk+
RbHOUZfQB47CuhEzpySllfp22arxhtKmTNbE0tTM82owAwlqp6ey960itL9FuSY51HacPnGPhKQD
EH3CyqvDTkC98DSlGRRWvSLpafmNJnXcF4HFWBpDHcZ1CXpw+2JoLlPZu+mac1qGdzjDFVtFTFUl
9jKkDIhCSqqzM4lsoIaDKKU6Kb2io1kGjm2oQOQoy9Bw7GQ4j79bpi1gzCtItzTC6/6QtwTOpqgP
X9MGVDZwKAAfcBpviRQXZaqRTPKHsCvyuDqsM5KSwxSqPNo9HE1Uq84fVQlfUJraoXLC+c9vjzYN
Cz+IKrj/5sRwOIoKij2AFAjz9v5jDPQvs5m6j1GCgaipC/hWzE2JxrGqeK77LtJ1oCEjJNKziAXW
6LwjePhfzr60uU4dW/sXqQokJn2FPXhOYse+Sb6o4vg0g0ATCAS//j7E7vc98elK7r1d3cfV9j4b
JKSltZ5hMdIqTrZsYVdT1qhRllpbkDJ3aLhk8bff3+QO5/ztHnNYZRje7YhXCKA94L4sf73H0LSE
No6Rl4w40PCHesvr3J76IplYVCo3Zdk3mUZiuvz9dd89m/26CUc7T5h3Qfay99c1ftW5Jqx4qVes
ORC+ETD4L00iqILapWt9+0EBgJsmHBua0uwVYnp9Uep/WBq/olx4tyh6uezCFspRKENl8w7lqtO5
JVFo2AvJ+9yyCrVwln7HRiLTpd7avL9rSazjWyYt0gE5RhHCN97B0WNSfj8Rv4qYcCcpRRNgmMd3
7AWveXz3AKasjbpVKvEDaTjojrO2UPoAIBfDyNfzCugNT+X3l/zn4KFiQn80GNZ/tol+py1qACP2
3Rq5lyRbsMtPa5xtMWBgt/gxObaFSLJvzmPWbTlmcMB909E6O36cWx2Z5Q8LIX4XyTABUNVjl2Cj
Qj//D6VTzbcu5WYiz3jDST6QiwDGFRtiCLrB63L90iVbgrx3XKkpA6cMd5W2UeMfBpN1a6VI7NQD
H5rBKSRO2tH7YW7V+Pz7OfsVlE3yHQiGSQa+sRwxnL0HZf0ioMqwW3gObnJYBJGXESYrCgtLSRkc
m8mDodLum2Za9P4DtZD/304WXo0Hvw6L8FqPhCUIbb9u1wIZ+LSOmX5WfUoQwztErw06lDWa1vSa
iRRxf6w9miQMHVLCvnJmcHF6UQBKmGVpG0TbPfKvDf4thZJ9vk4go4AI5ffTFb9fY+gsjhcqADUs
IGEDlP3ufApsUYarjT1D65OR4dhNo+n9R7tNLZL7xa4WN0fyYcbfNGocvR4KpIbkYTFGXI7c9V1d
DRuS5OuhsZC7IR+LMjFVPo1If58NvN6GijIeEBIp6dZYXUUb7/GtshWLtX/YpvGv4CUiVYa33uF9
qxEquwzqmncRAytT2VnN5lue6rRLKwOBI5aiEB4McBVvqNQhi1hfo2fvE/zN/wwnJhYF/gS+jGX2
5Bf25w2dvI/i8DIiGYGsMqYQXP5jWcggR0BB2nwzDrvIHtkoi+SWxg1br9kIkNSWXECMAyI9rGte
+sYttqkQ8JfsvrabIBduQMb+5Igfs7uizfYEISTz0POz9On+ePTIOJbQOufpfG9cJ7enrc/kggqg
7/dDq8Xs4wFpxRv8kiH/3p6KIQQ8O5Z2K36MW1RPxQEgBxtPWe73ZydD3SLBsD8vD70ZAZdd6NDh
KzSSB9x5S9SeG0wmHeT3MGbKmhOfXTw/JExv041zUriy7wdHh4rUYggXdYLD9SsYaZE8zdEcY5Hl
RY08YwYsiBTl94v9fQjH7EOmmUPhvCPooKd/3ZRMrKqOwaZ/A9s4oggMNMrNWAI90v0l83ZBoPj9
Fd9HI7ob9miMcxt+Sv6PK44uGptlYMtXtvl9MS4+2cMfHXOJwzubbZp9Ex3bsAgX6qexvs0RWLBO
f38bOzfwS/bA0K2O5jtpAEohQZb868g3NntLeDY8DVAvTlAzaZ+SvzREQYhGjRxVfHQCGPnHeSxq
RBzTpLo+1sVEZ11CArr0M+jp2l73osgeAnN9sZYj6Kf5fipI1FY23UAyYRFB2tKBYgbdmIgs3jd7
E2Ed6rlBdnEpOjntO39OUvZh765n1pJJx8J8/v2I38e1Ai3eIqQbGPWuZ0dN8OuIZSYgkLJj/jh7
FSGJTZ2jSGJnAOdLmSDJSi6aeAlYtkECIbDgnH9mtiQz+5Jm0GhR8SBCti9patsN7F5rKNtDpN3G
KD7ZHtq59rylq8SuE0DesGBjUODYnXlssY1+PyT6LrIVyIAKHJuIaniCeGPEu1AN3eOw6U7Rx2Jq
GPbWZOr9BibCIBx728doE7Hi3kQDocpUIVbuIcUZi4OGQCu5Au5N919pC2nNd8BVeXLRApLFr+y6
6OxO2IBPtZBz4WvWesjGkyQAuiGPcDMbqxXnBYb7h6G9yzIxNCjNgUhiq0CX9Q8h8wSMPO+9Xh9Z
DS2VLCG+wNKC7KLVP6aokFQB+NN2e8qp2s/HgegYDyRkQ1+vx23IYtA1nBG/PCJLdZiOJQfYo67Y
vCGaqJZwLLFk6c0e3TzC5kVLzYKwNiEjwQXbCQItWqHGijEVQ51gKqYpb8hUpdCMYEtAp9Th/73O
zx4K9zYG/6+w/Q+p7rs9WiBdQHaV0xSoElCS96luvGxJtmaWfJ6HXCM6vKa3tCnCLCtUlk2t/hQW
3h1H+yUTNLKi4BTxP2RNv26SCGxSkpmQfx49tGTfpxXNGtszzn7MDyD6BHoRsRDouYAEsRUT3s9C
IWVB0MMsLS7008c8GwvRncSUFAgG2JDzvYOhHCfAAD3iPfR6OKjeHlttF4WpDH2hsFewi/bHUcuw
PwjStTF+8LXj832kB407SaXE2SSzaa9Tfz/byc7Y/j0mYvD7IYAgAa8usqD3lQ3SwZHUUVg/N5A2
Al2bvGSmEkskuruMbolbj7ZxGUAtTiHLaEoHqY+9inrPQloaZDvk2tUDSW7F0OSsAjQf6h9R20cX
i/BJdpA5oPeXpOs3dz/obHDflw3cyYdkjqOwHYpO8dRUFvnj6E/LkhbznbONCBpYbDTENyxyMT8o
5XgM0H7yTpTQttkNLIWaXRKgNJIzNsO8uWXtwbqmXdKdOHD/5CHrpzWpqyjEfvFnSPmaWCB/E/V0
OTU5MrMqh3xg21DWYimayyBX4Us7mi47zTyv2SEdSNhgWtC0ffJQzAkQwRONqxX1qQY0WE8jP/CW
LrKq076+yCmbDlZHy3YtuIqic7zEDT3VZCya6GhAySWPazrXkjxyHYXwOUyBTbcEoihyjxMj9y+p
yzL3uOWgLXVptI6b8RMPWy/PogW6cdp0Ugy65FIz2lS520ZbPMdDV6gXsMB6DgcsldX+xf20LFEl
+2WMu4tJKJsWYM2itM/OAsB8dsfjnEh5njMoj/vmr6ZQbMIsB9geXHK7MT1jSW+xG03zCU3hpyw6
KpVA4A+cVrRNf6PSIG197OZ6WuYbSDDqtgXSOSw+vReKMnuZdUlTFyeslYzJ0szQc7qqH4t24WVN
ksxOB6hEtm69XOqRNO15aQecNpXkS4IAO5vWp1808Vk6XmJxLERUC0PaEt95g6yLQ4zLipB96Gme
48f0+kvStuBPwDuhqnfVBrLVPm/ecjpfdZkzNb2IAyHQy61dCjr6HFQXD32ZJvN+LkYpaTGcmqU4
VL4HsaIfftVBopnWH9bFLCb/2AnSLf0pl4xQcyn9yov5Q9axtOUAf/mOSeRuShv5lNdCkO06SfoR
M0WgHYyHW0Rt26TXhAmX9zdxa9u4/9h1C6jmI+ihZayPuoXX0VUIWfstrTPpI3qM6mZt7SEysnPF
QU0RSdUXWlOF6w1dz/mjrwtrK4c6GDNLC9/iBKnirNm/BPePlAX8I99z+qQZMfrKNLFi2alrln3G
WA8ROAcY3EzkQQ35HvITaNGKvOLLpLEANoV84zxxsM68NK9Dhephw/TZLsd/cJaMAlfrmxhFporb
/fHEJmlo+l9xH/Z5VgnvgCVBE+HwKIiSRZP8ZS0KGntybYtMq1qKeM0B3RdN6gmeYOKtf5o65VuF
+SLNpqFK3JI43BZdvt9yiydttocMKwtXYPiTfRYk7AssA02NJ5+uEBg+93zYp2aeY3wUR2xhF9zD
jDcpYIxv43GOMfsMwK3B71IQDNmDTBPBwT4tHABQaSAIx1y8rR6xjRxfmXdkH5yY1p+T4bFqXPWW
4/J0S/f/x6A5uGVR68jD21ST14//e5JfPwekgMrbnBpwL1WsSDM/yzYzrTu3iq0YtKVbwLWgGK3b
6AEFeK15mb4+KL3NE5YaKm/v6ksV81WkkA0285p94FC3Y5ZmOvT4CDXA2FwFmEPMvJTRuie99QC5
AfZoXkf2mb/OoDbYQYhrr2NqaIsarTJaZUt8sYJ6xL8WvT7a1+WRCdljfrIEPF50TKGuxTeGbG2w
TuvY7ZdpkibDL1coRPLmcYOY0U9XGCnbp/d1IW1+9bhLDHL/lrh1I/49+DoZVtc4Nfutv04o2RbQ
WWixwHSSH0mUKtldbhC8BHOud0QrOi6t19jTUCHvyAdE+va5nXNqnyG7VVg+Y4qMFYN3cIxkH0Zg
2fsX0nn/AVVIgR+9ivbtMGzpfv/KZ3WzPPq+7uv2pGrYDx4ay+KaXchxzePpmr2ulbYb+ZSf36ac
Q8SJ2wktk/gSnAAaF+9MK3HOz7HdsugRmVtXzAeIfSYFPmusBS6edo1GyTT1BthmD8AAkA0eU+Mv
c13v29njfMXv5OqzrjhJJIthvWJ87KFrgFA4gpi650k/zKUYa8CGMY89Pt9MdsQPJI1pfzdYj3+u
wwIQLY2WGFCRBZbf38EHJAAKLK7D1eOm1vNTpkRAFSDWbV/7C0co706BWYoIU7im98WxH3DEDsdA
lOBgkDmOqvA1ykKHeFP3Wkt58QYngwVsXHfyTY9698eajAljF6ZrMB1n9nPPWF30mLBRLFJsT6wp
9DI9wvDTLNnF9Dr0wGuYAA/MhE1iRODVx/SYbVGMKDc5kNVwSASzrxrgVfsSf8VPi1HCH1HGnu7j
ndqW4ofDAsfnbQsolJRtvwFX5gmVipeALNZsuGUmdvhEtsZ7DQuqbMS6egVZthhkuzh5ZZ2gl7WA
S4mU2yv0JlCWAzUEWS2Bl4pYovQdBtROCswogIn0epDZvp+mZGkBwteymBAqWSZWnHnjikjTnVDr
7ZPnW7ZDBdQXElh818PMll6jETRG+XVBeibI1SJG59o7ziCQaErtcdzd5lKwbPqU7FS9OAbRkbU5
ZYtJ+xEqCYImBxBKo8D9ltQsRkmOw5Dj4W8k2TCqTA37sTGkYl9ucKPFWHyvM9lNGkg0a6OWzVfL
lg4i/yQ3v5AHh2QaqMJmLM++Id5ifZHFwONz7pJoH4MwiiD4o7zcUaq+Rb6KzJoPejHfMr42Nn5O
IPju77LMmlWcEqrHifxraeMuiCNONNan5dgD/yaQTkCC9AREcpHT56i2XQ3hR7qyJtwvOXIb+8Ln
drb06ygKQBNnJ/088IrQbZRPW+JpokuP0yGg2IcQADllnqfcxx6rfOg4rWb8kuRzmUMeluz89M+R
vD5LazoAxBU0yus+rJ/hpu/nPf7xtd6jCbL/ffO247B/Qv1E70VH999B2UvwibVe9w8KBnRiOKJy
37mNthcGW7lGtijutmmNzbHDRt13JR/2v7wtWeSUiEQc7kn86RUP38MpqSsXVsfyMqYuKj76Jq8X
6KcjBfQ8WTco8y4Xq/ZdXhN4WIClgyfCDxipEC2gzsD6TiLwD3fALfc7ly2Yxm9vF0odx5FmsVTI
w2vFptpuy2XZKeOTT/I1YMF3sH8zjMk7GE16u4OQ8Fm6JDkM9WC1KBsLGeWDh9sCY4Y0v8NSamm9
p3ENdFXkIZ/7/bb8zw1HtMQ5UorU75vc0J1mPKgl7GsyFxvkxuDKYXAbjk3XYzeeXicEOPAe9CR6
TuN7EziOuuuGsj4v/gB8vSvogeXsZvMIcjOeZ/E/YOVmAocAvJo+NFpnuOu8hnXmwUHQ0N9Zkuw7
qIfBE7Mwt3a/9z9Ud7/Wdvvl8XoGtDTHO5liXP9dYet80GQZc0BVr6ER+ot9X6EOwE76/aXeAejY
TRFE4LgWICv8M9vL+r+Zk6ETsYVAKvnvNRLJoHUFJxM8BDkHZ4WInDX7Q/VthyesE5fgkb0Fx9/f
y68QQhqhDQj+u7+mGnQ41jn99V7EzCjg265+QM89hLE2jfd8fByLnB03jdT5T/P8zwtCJgzgACJ0
CnCRv8MVZeOiGCJZuHODwkFRS5z4uyUaYe5tZ/9+gPEO2/1/GnQfIbDbKIW6r6BodvYeyAx9l9Rq
6rP7t4ixNNsO2q/wOaTpKUBWNp86Izb3yS9s7WCWUHs8Zw6hgYxbgvPoD3f060rHHaGU2ht8QjKd
ok3R+wYAK4/Ikq/M3vevm2pBXoc9HrwUiOstNGd4BDDvrdiZnOFwQGpBINgjSH6Y9Vs1W1T2p3Rg
Oo3KgNCyQstnLD6O/SHiO6iaUU9WyyufZV7D7O8H8f4x4sHBNxHhFcGAZOPiPfSEc9dONJD5rhnl
Hpm2n4mQGVPlP62k8AleQvI/h7pSECBo7IgWXT+bkOyvVP91neYB2Qj6pfq7t2Mv1I3tykgjsurS
jW39v4LW0CIhLqBix/gKhq36j3DAFgEkem67u9djCUny/jRy2WNfqNHuB8bvB7jHl78tUywI0E/7
i8ihR0mAaL6Dapd1C63bUnmRK+JkWuXDkLNvmcOG+dMW/Oel8OgK0F542xaKzPehbhB0WH2d1Rev
qcicAh3BOqJwWf2JAn/HreHbodDgIOMxi6gDEFl/fW4qmhqIZg3/EXWAqd+2Fc3knio6Nuzl5FKg
F0QVDYmjeZlDWY+jEF7WeKwmpkL+2C0RguDvZ/tNIvK3CQeGiSlAxxL6UzCAlyb8emdRBL4ob5vx
7DY0NBiPNA27SsKjdYfX/xohPy6ySo81MF8ONTb6BsDNnNZTPFwji4A0qK60NECkbmgCTCSCljGt
oTNfkbOk+k6EVsZhrQQFFfZ1tBausaPraKJgIOv9Rqcq0lE2DofCpYAAbxicRyz7yF95RpmhSGIf
hBogmL2VdTPDf4vkK2tjYDUdJCQXKIBymLh60hkskbfECUbqfTvK13QHlUOBQyz7GV5fSyD5czaX
ZqA4UlCy7unJMsMQQC40LVC/KOox3Uj9Mp/fsbHfk0zymnMZkLZ4bpEp4g3OyHEa4g1KS4cmBIfM
5H3ny39DMRbHOQx8rwnWz8wOjN+C+UWrlT25yC3UhpeoeWRGjwbWcvIwSFQ781UEFqWtqz4MaJ19
Bs/Qd/0jQzrO2V22wrRgLrssIjtIMc4O+O/6Wh/yZR2h22ykHwAHAxnKwX6UXTPBBlsRr+slGkrL
oGqiH7nlsEcea4ugYz+nK583/Rk8yM60ITeFM+1OTyPIjc+tAQpeH7DOIXM4Nc7GcVcNMZLhf60o
icfiKs3CQr/BLblOxR3gPGE+Kc47SY+dggwWFToMOmGq0GAHHP9R6RXP9gCd++bWcu9ToucKKWOc
FtWarGK5kXycxq0ETb60qPJ54cDXtg20lEnUT8tzBiUlTBIiQSGgyiFXg/uigAgRXxavVOBbjLTg
6evspoB7HoWQgkIfwu23/A+A/J6/rgpdCpq36hgyRWSpKu8lSknHodQx5eyibIgRYWud4zaohER9
kWTmn3G46OLBQEvZn4Y2rdOyqevlIV3btDus7SLObTKzizZi2+Xg9s4ortb3uctoFXja3OXt1EfA
smf3WWBRXyR1CmcMdl/z3DnTf6mjVh8C3BeokXs2nVGEA+qiKr0uTPRNS2xHhR4PN9nSmkMO7Sie
bkTcqctDcux06z9sXT9FR1QL07FYI9ZjxWbDj8b4B3iozLVLSH09QIh9TEdA4xDI1Bez9vzQ8KX4
lJvGQm9g2pd2tOLQNwZ+6ESpQyq4vSo2OpxWocBOK5Mm+OpiVRDGqvy04CsvC9SJz7DW+TP0GOLF
cghTZYh7+C14l56aLtIPBh2Y4PcFdDSWhOn6EV6O4ntPVAqIwQ+fl4K2x4hO0VUS8aYtNSHsBn6W
7eSmES+V63LxCaBmCx3VxPhLDAoKdVZs4nvYKBuIhFdFjvE4TPfjnAAIQSg4wFvir9iIvh1lOiwF
TCvwQhZf2pny9RLKCP9jpEkXH7U3E8qvdmjWcmZp8VcBBzfM7oK4q4FDJnFI4qn7FGYmUb8N+jod
pxiepKLR36NuNDcBLZyvR9hZsEJFunO79bxcBaTZt9BBz5dA5clVK1lDDwWi30u8LHAmbWgc06Cc
N+TrYuzylyUkVLSNt+9otaEplA4GssZtG7Fym970JZRczh/Mtshwlfnawr8Ym/ZujXMEYpR61bww
iKaTIurNlQvWnajx9Drth1ACgX5Kl/VH5IW4S2Jsn3n00wGQJ4TFdRjm/JCumh2TfFJ3pknc19UE
5IoRaPcaTnQJbYasYMWAmJ142LPBmOuS0V6dNQCMkkbD9CnESn4am3WSlZym+tHCHf3FBTPQ0gYf
KhE7A5k/7g9McAEsEBsvNFuVhGL5yOnY9JXa5u57N5itBPk0PCnd2tKYOf7EQW5cGopeNN5F4ipp
VfJ9LLJw04GHQAMhAMG4qJhK4YlFpezrm6wgukXDJ8m/O4Jk61Agb+zKtBvtx2zJ5AmBPssqDj/Q
xYTuPx+hH4LmZGncI9XKnGe0lzl3Zs6+OyYeF9Tvj5tFu5+zNZCBd3ao/1oxIedmyr0/Ij1dHybH
U1G6xIJJlvVURs08X2ZcmrNFfhzvjY/4I1cTf2bBsM+dE/p53ubtL48FfphzTW8TCB7OEU6Kgw12
ekDeS+CQUTNcAqP8tkVanVkfCyjGAHPfNWuU4CwLiEhR1xbAqdCX5CIHYVSZUXVnmXr3CM0Zw/3P
9CqOFDt1GRu/Ai+0H7lq3EW89vxhQOeM6xrtAY4hR8hFeT60dyqJpivnk+WjGoX77Ioi+cHkjOBA
7TrfJeuAzQOs7UPMJn8dXL5ctktgGnhSoc4iG5IDynYoPwHH8MuNwCcO54r7tNGieSwA6Xy1WzF9
xoFfX2Cz5bdbTCZoq6Cv77lIb8C8xwxOPN4fim1VDOvdqdNWE/1Rghr4COOuQVcg00cnt3T2q5l8
glYz6bbdOJ74awioJFCLAT4PtvEBMXsIcATI4iIGF1nNZks+FHPNwBg48kIEhTbuZk2TreUVuoEg
Bz/kHlB7cSNTNufTMdJO9hNsLP/uIgL0p78jyar+Lx1EIEHyjy2dZ3tuaA+/2N8bh0SD4lfv+4UU
fBty+GQm/tYvRBPoEK7RCSfHXGfRMrkby2cQUHFw8XKpEjt8YCEhn3LFW1NlwTX62HDj7tFEZobh
pddrcz20UrcH4lQKpaYQMTnDsjNu92uhnG/Oe+oRHbgNeHWxxKzppZZXEliB66s4R+ZSpYMX8+1/
7h4BGaGI4RVEing9ASCYntIWValDHHHoQpIhcaoV5E4X85TlVykNkeo+b2wVdEafBBtxf0UR7KLL
IgFTcbb9qhw8WGPqHzhc/x2UQXXPXQlbS93LiiQ8PLQMap6SopPJJw3H03ZeUAB3MKVYGt0svAuq
og78wm3eI5weINzbDhqI21UHU0qVxbm8mtCTa+w+9CvJ0DsC7VpUFIYD8KNB7uoxQ9PhwzQlXTEd
1qzLehgtPHpVHHUB2rWC+4YOxyT2fXMD22SXlYMC/FxtU7CqZMMKQir3nbxQ6NWgj/WSLreyBXx7
6EIbLtClLEbfJXh1c0B1nYsvZe0MaFKf5ivcXGDls4lOdyTlIa+GTqDBApprMECEwBKfYkPcy8yR
mjBn0L9CaxGzYz031NMKKVxDYOpC26AxQ1eLJrtfSaJzJGa+WNu+QiSd8AEdkRa99RGEbJEdG9Ob
Mq0terQd5ZDHeXM0NKAx021M5syjm4YaxEVni+R7Pc/ftq2p4bsz32pu0q5EmTA8LNCcHEUh4E7E
4REhSGQOtFy+Xfcr7e8ca/1pbhyvjDWbKXPIR9GUYUiHB6f67OBctsLN1iaIr/M0/EBbje2U6x70
Yh3ELZjPIqriMC72sOGwST7ysWEPOYRNDg16gEFhPWDBlNDpLS+xNvKTsWosjmOe1zejVvrB23Gq
jz7Us7gEmg1PFhkCv0TnG3ugyvYnaUX6oGQUH/nU6GspUnILV3ByTQ3IVF2PINU5yqIDpWL+rnzu
z1ugFB2echzCB7gd7Xg0aEpwB13jMl0at4iSj0sU0CmuhtcoG2dT8hhGsUpDqOkvxwyDO64A3x82
4doXAT7enjvwfgeHTYkWV6t0dzjlcfi3mewPbYf8Arcg7nHqtCePdpiVV6Z56to6/gZEMJwgJuJn
eDOHU27y7iPpIlfNQ9Z8Qce6R3ToAtCLwu2UU9F91QuddJkyrb+ySMAYSZkIcMeGrqhagLZXwlAM
uo6AvLdhrlCEsw8dypKrGe7gH7Jh+Tcp6viLjNlyAyM0hBPG6ksGKPsJpACVB8S0YErWRfY2E4Ih
b0V7pX0RJj8SuRfpqxr2UzvQ8Vmj9x16v2QtCFqA3Dq7VKlqdTW6NkzgwDYNEDNfurhiPeJIiX4X
XXrbm5E+N00zyZL2uIey6/MG/kp8bwVYDmuiWU16OWSe5geU8DMckQTH99Vg9PRfBlVbU0nDWPQN
B+/iSk6KZb6AsSs7TKYjF3AY0sddz3CKt1l6eNaJ+ZCmoXv2c2FwPKDyPGkvoNLSImU3oBTdtVkh
dil387m7CaM3z5JOoa1GwJ9z2c59+DFNK/YKNiXqNG+Arr6gxxz+CKZwPqpuZlcAz9FbZmnDhmQe
cta/EkhbxWnImwmtZFC/lQTpyHTohSXpkVi0nKuibU6fprHvv+YGhnI5svHQR8RGd37J4wewfgWH
Wgk5XJlNS9OfFyRVV4h+Cn1fbNPAphw4Uk+oS4i+Y+j0RSovdoXgOkSpOTozw/kApQwWUbW3FukS
OZ/qOQPFM8gKzfsmNP/Yy1i4yFfbUuTUTIntixq9kh+ojpfxgKpCSIQ0nukNDv3Y1/16JhHtVPIh
80wUpYxty773kLPCEzeTInTiBCJPhuhWNjrTvEK1HWAh9lszjL7K0bIrXQ8NeDU0HPBQmSfrQc2r
GOT1WghAOtXoUYCZj/0M1IqVAfJz7k/OG9t+qWuZ6PqwYKuA3oFLiClXzsHqbDrVyNUU2vB5Mvxr
tGOYU7Tbk+2gjqkFB/ggIgpO6AyfY4tWbG5N0PnsY+fhuU+fEgIZFxqowd2+gFUKDsP/C92G8gjz
OHZqPXCY8dMvqUtp8/AKIhOzEyFTz3fIlsYimGs0J98lBdAx7CwK9uGWv9SJiEJ2ht57w36z8cjb
r94sDazIqgAAR1DZim7JcEQgHE9PvgGgUNxMSCjDHVo4RitaO9Sjt/K8gXXD08KR1+numRVezcMh
7Se/qmvmMbytbDXUHyOaSY5sEA9sSk2bHTMIaFt2FXlvVw19VDshx0HtUNuTQZc9xGMy6YOEOuqW
QmSG1N1wRMyVt2Dxi+TcTvmwrgbo8AyEt60g9fL9khxrFZK2P5oFSiAO7EDp4mZD6lccBRqUCbBz
s4A5sYwTy5Njvm4sOYOPHJ5M4ftHAtXPVFINU1wJl3DYjlDBDC+RkujKBlV+4+RRZyNvDrODfiaU
G7UgRTe0QPqp/r/ibT1/BIg7XwCfbm90JFglaeZvu3hdh6NhA0RkMwdBbUj/0PGw5JcWLd/ykimz
JmVQi1RnN0VQV4bCLHD4ovfei9kiIRFaE7icM5yj/jCxbb0fW/iPkSCQ/ogMFBWi6Eyanl2WTMNB
oGnDM9lEWOFirtF77r6ALTQ9LHgR+w8XgVgvx25GaaDQ+wHViOvi5oh0wo0Xvknl/FKTsCMuyKip
gv+9qU/wj82CnAYfFxANUYsGEyJKtD4mazRexKPOv6IbRQLAMhe01hUAxTZFhZqv491QZJE/0Cj1
0xdIMiDnKJ2B+q+C1sTOSJBiCr0TwK27GpX3UCYWefhtABEYyoXJ/JjLrP9v9s6st3Lk2tJ/pdHv
vOA8PPQLyTNLR0dDKqV8IZTKFOc5yCD56/ujqmxnqsqZMPrlArcN2IbLks7AYHDH3mt966jEQA57
BOGYPtD8NThRA30e+tCtLI9RmSKSHX4KLowzYTwFHtzuIZ+1WTDQMPu6IKRgbUTe7aCoNZ9zaba2
BnwTKO0Uml7kgidF8/FdQVRF8zBr4iuFbbj/wuFSJrdOBoCCqsvAMUsFYx872M3pV7ZIY94Zo5lh
zzeia+Sb8be4AxoB83aZkNFFA52RZUknv0lV+cmdrOEiuyLhI2CvY2rtlDW7qVNiosgt706jfQh8
K6vlQaNpkYYSzc5naZj4G628N7ElZxmyyc66b6O43gq9Up/srtd8z0EfmXTFgnOgx4eML2s+4/XU
01Af+hGzWVEh3PfS0RsPsd2hmuurBZlqHMmJt+sVq2SD03DQVM6ME3tFXPuqgeExjEfc4/Ro8GFA
DmscZI9G3LcUBdXcXxtDM1zFugYMS7Xixtki0Gge5OQI1NCi4lOiUnC+mF3iQvWjAL9plbXi7V0T
QzU19eqkzyMPmUzepknIAz1DEUa75LKUdAD8xW4aPNUjwr/QUMt0s7Sr+z62kPkhZymbcDSaNwlr
BSplPwVSWPOzw24xniaBxTos2tG9661OAOxQLKvlQJDSBSr1+tooIv3kJkXuIF+KZohqWuSdFCXR
v85Fmq+wix74WJ8FaNP0F9w6Q8X8w/FmnOJ91gVgx9I5HOSc9X7RuSLaDEnqFuy/nVGcMk2fra2w
pfWoRBBRznSu4GYgMFnJB02pPaceSgy/RCByrlG+qBtHWjOHAk/HbdFGKqTLUsuSh9yaOhnw3KSq
oz4PEyh67vq92TfSkLShDb0GlFOUxlOL+iP2x6F4NvqyfupEXftJWtF7ROmJgCseWfJF9xyDUoup
rSYlUKg8rrsB21FP3+VLFQ/Kocu4qcMuzZ0bMYj6KKwWD0rn5Ff0BZy9EqnuIx3j1GEZxPbXRl8M
KHBqfzd2s37Ie9C9QTa6kHjmSi2R9FS0eJy+d/dQNCo7BJND4VSm3rSrLH0s7nDxpmDtlj7sWOpm
0BrWsKF80U7VXCdoFqX2lETz9ORFQvObflCxdFo5TOsiekPurIaA/8Qnl3J/p5mR9rVGGf+k8iuW
r0x8cVgRnvACudcT4oNdMwruOnd4QTgtLs0AYcR3Ra1q3AfLBVoTMLBOM8sdz4MO/qPbGyH0thNd
NOVKtnr3OaPZEboTBxXIhdXiT4lWPypuYd5niWGWgUlX/9A0lcaIDgVobhiv80D3v9vkDf2g7isP
qLwcofDis3GeONHWZXPXmX1tWjciA+Q6bXrXXTVTXYsvG/HChEO/ZdbAILS+McESIYuROh4SPTRq
dRLJQR2SMlsOCMxn8SlKJ2m9WpVZ5/usdkthBpHZqUIJ3dGCAcHmlaOyYdaGbiPztNRWQwSB2kLZ
6KpzGnS5DbH5MMwTXUwot5O1Nc1Kul9AUwg2FfgTBfQX6ViJaoXUeegnQmW24xihDfyBEZk0ZTxq
rxmPNjcN8nrTQqKaNPV3tVVmpw8ZtCIg3PSNhKbMJDWNc1RMTRyt4nbWIAjcHdCWRW1vR8MVHGFS
Y7K77rF2ZTRmIQNil3MfVqZ0AmOb1f1Qh70kJVzbqI0x9O3XIV9GDbxJFjfpHMjapCTzlyZhZ9hH
2DczL6BjvX4S045Vr9jBHhqd9jMMwUW3/DRyV2YtGn3Hnk6K6DkwnzLAjIUN29pznXH76/HczxNy
poYoQFRGh6uTlwHsRzo5rTJXAOWqvpd1s3qbxj80LoZVdQzKQQybA5K0UZ2ALyVpxojuN2/g5/H2
+gYQCmDe9RgAI0P/yDNLrRlvVJw63/I/3kD5h/KkzL2CFafUzMX+mP/+R2S8fwe0+5Fn9/+Ez/tv
SMazIOb/sDj+gnMIXjDpc0z5V9zXe0LE+2/9CXPQSE7TDBxB6mqzJp6CP/gPMp4ONU9FcsFN9G6p
wyH1jywLAvI0Zrgu4318+Uz7/0XHAwFh8AeJYnNRaaDV+E+ADh9m4O/aBWxK3G+OoWJZMtfF9oPe
R2AOaFqAwOdKGlitJU9CvzaQYge5I8dbW7HmYwZOJN+oai6eRW2On+CDTujKvKr9/MO39zeeoY9J
Be9KCoAF6xJXGcyvQSI/vhuzmpvcS4bxrLeVdo7JHgCo7dQc6KdRoIwepTk8OyNEWb8rXcifiK14
FCDcdkyenk71zRNCveFvJBS2RaF9QqDiarvZtqLvGrrx6Tf3ov5Br/D+jnHeIBhCIae6+gfth5nS
mkDYKM44I+I4tPF3fBpJuDC2wplrC4v0pGVh6nAGXhyb0mjOVWNX8hwGEzvW4hu4vV6DTttYIeTn
mtNQmYCXcjorRzJdZ8klH+gsc8DpQ4Yi3mOftCe8ICB44V3Y12kHYHn36+vw8xa3Lgq2GBVoIoBD
jcr5g97MmRUOME3RnzFAe4+wiCBympB7Gr+pwB/LqfPum0grnn79sj9vbKuuZXWzktPN8X39j/Vt
/bAWaXbFZtPHYLVdAkdQug9nBvh4B6Lk8devtOonftBXvL+Sh1Fs1Y3hlVqzP398paZCKdnSWz8z
rjVfVgpZsYuEO+t+3iQbtUWEHRjq7NYBgzhZ/m7RfJR98SkxrlogOkxylo2PL4/QJuUBwsTGIXEC
y/xgveTF+h6wX/QbDgC1P6tc+p0sWskwLq+d73QQcM54s3k1gWRUA0NmdPczJuyf6BrrRpi48/y9
gRkYkhlT4ndgBNftLcNeht/IgbS/XihEVWwbyIGw+PEs/PnrU+3BqiwrUq61ISpfUgpn8iqUXFSm
b8y4ko8ySfOviO2ZtS4tomQe6mnAMcR5E86y1MGcxA4lWDZ+T5GyfhutJnGOv77EaNU+XmTcgCwi
m3YKJi7LWR1zPywnu3NTFV26cZ2Z6Bc9NxResuxWn5a3FeMwIKRt1duxnK0B2kfi0Liqdr3eNbvC
bHCIF21510ClmXynkPFnmZX1AZS+8BurbT4xJ3PDCKVtMNRZlmK5NDgaRVlfnWWj9BykqLnjWPOI
ElmQygT6mJR75inFnZ7Fl5j52OQXg9OeRdQ+CL1UDGDK+hr8MevsDeawLL4q3eyqgOL3HKl0bxPb
BcFF+eMFUk2oYlnz6UFxCQHx5ezCbJQQ8pZsem16ZpEDMl9OjqVwtlHfDgcoJ/pDm8Dv2UWOokGo
SnJg9RjzaGFWrfJlKJmjN7RfD+jYm4PWesW3dGxs7nujzO8JO5kcf6R2PHYQF4OZ74FqXvdumBdM
G2rWdqtpkzZuCiSPDOwkJqZghL23KXuDEJDGu0kiBsUhcmyx51GjywAzBgRy4RRPU6kmJ73zmnuL
jtRu8DJFR+hbLi+uXXcb8GvZsgXmCsmUovqF1rp8QwLVWAGCJdIsqliHJDcBi+bmkHIzx+PggvOL
Vsa7Ue5JtEG9YJtdzRfNBB0EaAbbzokk0q7amhbfFEUUGEKpSho2+SZeZY630tDMMO071DIZKwlw
rJBev5sMZ7oiHWcpIsSZrShLn2kMw65vSZTo+vLcS2Vamwdex1Zev+pzmQmjo5c5DI16FrlAU0Rz
ql12yKdEhA4lRYqQ6UV9r0J1OGSzAWt54BpEDGRUwO20Rl3cYlHE81AUuWw3cBBiNegKKII3SUsw
Vr3PZweq9jwVnriye2GwomRUaxD0Bp6FW1tJsuhm5Nax46CF/seCM8A4bAn46DyfopuWy2ZiOhEo
kad5nAcitOWIzSKcJ4kHkWQrC4fcnD6iKthaVVwugbuQ8BBUes5Uv0xWVvXYz3EPbV9Bs13Hqfum
DKOTqqFa6wLxjTu4Z4sJYHSsDEc4VhZUU98u875X2d0YVsWJg+y+H0lP8bq+AgNf2OW8V/u+bAJL
pwEQOJM1F7sO050ScFn1z0pTAranHQzwj3+rCvRUVUENIarqcwa/tzwYnScKKLTCvlsGYTBcp5Wm
nRKZ9A45PImeiF3UjQ2kU0EvlJONnm+HhnewqUURLxtXmxYOJBlpL9eli35mA3St6VBmacOxg9pV
hHFkxEPooNBs/PSdXl3BZFq+c8j0bOYngtkS9uOkPWhqau6p5IkmQbzUGsBlwSAuQ5RzKpZd4+FP
lJkZGIjKFxoR2aKcoKKbW62JUBA4iec0Gw2oSn1IUk3GG6JLoMKtP+drHu0Llk+M2HYiOGLxmVco
XzrO6zNOGO4j/awtsFhS3x1NxXiYV3bm2W68uQ4rzrXX1lDxSIqRPPILHk10Y4tZVKuemYQQ/9Ji
oJu2vbSW9IRfXTyYmW69WNOKfXQ1Fi/GGXRum95eiA6gQbnGAxgY9QOOhpsUs+RzISWVRRZn4z3H
Nvm16RKDyYiMIxKULNB7lRvxd6yixi77ntPE7Mkwb/s180kTTBh8aePIDQQmw2mDNStL9x0jPEbp
Dj3Lm/eQg0qFbhxUWdb25EP0SX+ZZlO4gdpKasdEVryxGs2FduIJ5j1yuGZ1l+ySXehq3lQfRO9F
+iXrUNXc6W7lmYfJzIgfEpNYi89kni4W/OBpU8uSl67rhcSESS/FgjDEWT98R8SUZH/ifdFYIoym
4lMMLc4aojOICAq8fOTWaYo4T28rvKQMTQeqgj/igzRdVMlNq5kzvQ6jgb55SHCrD9cl2Ui9n6pD
y5gQXb+xmccWHR3/m6E2n4gNhCHJWieLqiQ8zfCOKLhT18eOmbMumD6/yIoZALOMbL4zxKT2p5gy
NzvVDbrie5enBRE9qnZuvbh9hg5it6vlL9WPBMR4wwn8Cz2ruXNahpsIx3eNzte6ju7n1xyM5mUa
etq6LSin/LO0y7jfMy4t37CbrXtI2hKHwTnANTYpajRiK0DsfFbUqNyWsolpH5tsc3Mnk7sU1eOJ
mVRmhZbe6fhgCsvkcZTo3iOM0jHeFHrFbbIokeEdzKrW2u8lG/J8dDWW1AalC2sksxiwbBm5wJoU
lmxPWjfodhB5hRh50hqjSundZl86DxmhMlOmHxdPdNo3ZG1zD2QOPCqqGZ0/NZXaKoaSqJUPDZdF
BgoNG2zd4yiup9lhmDD2re86/d4saWrsF7mKHJlH98uuKfK6vq7syQTESsN+k7RVOZ5ifMlJ4Fp9
mTxQiZDegn4VpaOT9qOfJzBTfU+ObstTYG7vCwb86ZNWE/gx+ohx8vlTI9BS8McQAG0SXOHxUYka
+TWJVWXEC9rb+SFF7X0LBTVadh0z9HSTLgOLNNVFZlymvFisc2k366C+GVX72tQSFIhEy8h+I9EV
IMl1ycFiougQVuH2fbHRJmPqwrFAkLMj0IvVn5tT7IRzxBAiiBrG4p9pnWoPWdKx1njSeY+s9bK/
wDYGATbojYcbrkwQOEzDM3Zn6Wp+no/OJxJiyEySaJtNpFYFUIY2AtPEw50VvWlSg6vJwWGerlJD
5PWVAw7buKBKKewD7AHmTek0KfF13ilr7kvPeI8UqXIQ10UR8f47/IXbPnHzBNmrqh7m1uS+n+HZ
kykWJc71e1X6H3VS/kdmDEDs4RT5T1fFX1opd0n97fv/OvQFcbU/ATX/+MU/uylQLjVOTpxJQWLp
2BLsf3ZT+L+IyDRVlLZ/Rob+0EvRacPQTdHotODr+WcvxeTP0ZmhisEA+R9lgmIZ+Pm0YZKesXYD
yZpd7RJ/IQu2hL90pefVewWErZ/NSQ3+G3kS2CGvZHOznhDfjteF0qQk9zVPRWytYHrnrNcDOqiS
WjzEnV1Ciy2rSzGojyTmxBCemZRta5Nk0YXogUMHWSYwsS1us3kCWdU75wbrma9P2iWbZPfiGeW1
LWHUKpIjbROForM8eHYkfhXUw4im07dBHdJzuWpNWqehfV6hw1AVly65pRPppC4nxq0XW+sNqlf5
gmJ08q2cm85Em9uJ9K0vsjwsDWA1Tu2eHWMC9+AwnoqrNy+vrqU23kWMDHxmOVvcttfDvFzMbD6p
MT/FZk07Pn2ZG8bJUHBeLZi7CD1ea8dmQNJvgQNDkCsT43PUQrbpXNuXKrmA1KBI+hX3rAnjKR+L
F0ddtK0ayzu1y6/Xb0CUBBWaefGW4UMNQG1mW6OgnjFKlIVDzGlolCPqQnm3RkIEdKDiQ1d4rzLK
vR373D6O51M+6PVhKagwMd3xxahqYFrpUU9QY005yXLAvGVjPiVGfoyn4oXHxUvNpkl8V2f7ttlv
TD4Qs6e3WswXs+BazYbYIutH4GHmx8UceN4KNOGVDqNdr/migGESYMMYDDqLmmzS3AM5p4z1SdAU
38TK+l0m5Qs6NRz68wLvQBL3tL5Ww4wLrchykb16EbrcMUE9aW7MPGhUT41TK8GYJ29GwY9ZWnqN
Mvikc3H2bo3mLkNA7tfm/LhEsGsKYSNJwkMe5j0vNKZuhuDcRJ5pZUcQ/49MRqhYrOkB7Ug4zRXH
t4R5QFSnLxVqF57A06tbLyfOsWnAZp+e89Z5Sif1q9saNx660sCWjB51sV9Quu7baXxYWmvPyQc9
UGfsY8QwvqK6QLUEE/BhWE42kseNlFxPz9AMEh1ZCdOyzjf00mDUpD6CQXv1gOsDb6RAEnFx5CH9
0HbDA17jtxLQZaDatQiHcnrAgsYQORXNlowEb7NwHgo0sjaD9+9dq4CpeOZT3VbZ1jatM/p5B5oz
v8fnJBrDYSka9lPqdDOUZZYjLcVzA0D+CyQRL3CyZA5RNo5gVlh2xRRHkNTB2c+eGPetM4/HtrbG
Q1/a7mEaFeUmJ8R00y5NeVMpzbwl43NERtr2ga4UxqvQ+i8wMO0rDWs42qEJfbXJCA6JYuiVHBgc
6AMvoM46iM6NDhCGE2r1CNfzsZxItAgXEyEJk11yPhOE5FX+pTPmEfpdsSH/YQ4WIw0bMXeb1mRC
FkKsAeyeTl18dGuR+TbtiUJJLlVNhSIV8xFlW4zyxgJTTnlKLmn3WmHK4a7MEoRea7UzZz4+ahvf
RUkPFiXJRROWYBDJ8l8y/bVGzOf3bdn4yagicdW1reEAruZdrOmJLMOWwJBwAvx2g1l12GH+4gSc
O0+OYp8HystDNHZvnI9Opp3/pmvE8+PHxiC7OE1PQp3X5jPJMx8tYWlmo3eQORESo7Ji01oQWe50
Tq32eolwdfzwiPubfveHPtr7q62EYMjNNPpRW/BufuhQeaYcKnt2qn3MrR5SCR3RFSe+zeTvN6/0
oRe2vhKxPKC4IKbp6JE+vJJ0nMnIoqbe6yJ/8Vad9bodZ5qcA4P4VhD3clZ/0+b82Ups/fGacDht
Gpze+t8/f7rYgMjo9lG1nwHobKx+fID3BH3TMPcSSgUqE7b9Yjl1Pbvbr79Y42ca1p+vjacPQZkG
O/WjY5GwKIkkwa32fdkZYUZYwmWmbbJuFydUUfmefsqrRP21zeUITIh2RYhVjPF/Mr8mNhivajkN
MbqJxbD2nlfCPB26je7Kk7TZvl1bbwLiO/y2zqjiu20JHGwq40fVSmg+TOZ5cAs8SXXt7Syrbp5R
RNgBoVW/Y839zRIyTGTMFr5wFdf3hwurFylwBfSf+0Tvt+BBLqq3XMoFLeGvv1Hr775Rk44vY3QY
sLD7fr6antTg/7jrWvUK89BPCHTA6284KxMOa3tZ2Lv5tYi18rYY54sj1PI2iXmGmkv81o7sy2up
kuUUEJo+neBoIaWVwwPC7zN25l3ist0jQyMyN07sXTvp01NMn2eHDbNZw1/T06B2/R2Swcep47E/
6Kl5FKnLccQW9Ylo3rcotfBd5UgZusmtd5OSvUU1MFBi+RbBvJrewT6ZrX2SwGOhbQVlsJlOubMi
EYflAh4cY4zO3yZ69wtNuzlwNGqsX3+Rf7PDYKVlFoW33YGO9+GCAWytW9otFadBCF2UExM7m9Xo
Nh0fY//r1/ownHq/Axk80hoHteQxb/j5moGIBCmN22GPduzO7NNjWf9uw3y/k34Ypayvsc4CTBik
kOn/Ei5OpG2OV06t9rU3Nts+nfTAjJbXdadPsQXsRBcdc93ce4p+RuWVbJwKzdgUfab5+tUlvMrX
mYZho8to/WQ8xHG4oZyfgWtp8duCmXRDhnO+Lxhk+JllSH9Ql/6qQLCIWveTK/jHMPvigzkjHyCh
UvpAlUXQejAl6RMkvuG1+m6YGgR1evpmkaHjt2l+PU6rKyKeA9fOKFA1jp6W1qBaTIgPVMUdEskE
icty+s01+Zs7lmuB7xg9H+oBS//5olQ6vtx6Lqu9VnBQYCiQBimwPl9Xcj5zwjeQUm6FxeyeS4to
TMgvKod77AuAct0orwhQqSDsRQtwGVurwyFRnySiE8xqDsFDI9TLwUFGHlnnBMpjSJipAuRJ1pCt
5kfYu69LD4fESe/x/lBVofoMOmXa5Yn6OFOI+Q2deUxLcuc18i7GeOdnHevTbNj4ensEQKaYsAgi
IL26tTxiTxn/OCb/W07639wkPDPWfwFH47z34TuScUtYqxyrPa2GkBKHEYzk7Zh0+aMm/s0VgQnA
V/5hDTOQo+dtQTJ2/3JPwiwESmAO1b7TafRqdl+HaHSOEU8q1P0p2DKW5MKAxR91tqksowKMi2sU
XkhQ68j268ojw7Qc241nL8R0rOFK1ex+7XPtihiOG2BlPc3zNTy8qg3QRv0rQqC7qQAz7awPY5ZZ
bOQvkVyrVIk4a1Gv26HCXlIziUrFZhTQoASX9P14uZgTzWKLH/TW0GSifEByy3HbRANiwgWp0USm
7vshKKrAHEtaI8dqkA+p4CDp5vEQLC1HPWuReGVjZGCmh7FzfNBz7YIA62gYVGuaM4Rplc9EgQ2h
UvJPonFdkM0wbjWz6zfrbdRP1rl25AMERQ4Q9EG5n8hHL1qqJdiT6LmYkzkNP90p1lObwYhkqtxe
edb02gmIUwNfcFak16nBmcWbKMWJS3jKkvEObaUdwJGA6lYelTE7LiW69S7mBhaiOHIo3pURTxYE
vixM7g5b0tbRrC/0yapjrlnnsSfjWe/mYD0YIRUDS9h29Qm5xrkQ5pPeoQ/89e1t/83tTa2DcgT8
OCvqI9a2oFHWIrMo970zv1b9eNerPPfWRmBkcVuv9df7UbuG0LjFGMbzcL3nq0RsZ9lL4Hv8GrSD
kGZ0tvFyDzkYM1JGWDG6WtrPG28a5n2h9QoHtLwE9Wumm7Yq4lfY5t510yGFXkj43hD94l3B7KTK
d4yzrrDHZGJ+xDKLh6sDDkpsGP3hGOsAsI/zEHMw5HmYGDUXJKbMdrLhQTC+8ztd3HUMLgJvKK6Z
nN6ZFrGsdUHLO+1yI2yhZMKdfcgQOIclBi7fqudXu0fKi2fszuF0sId7dx55iHDIHB4Me7qs1bxw
/vF8/f8dtoe5+f5//vfLtzKtGDeKLn0VPzbKaHCta+3fd9gOdCzw3/Z/80t/dtdc57+QtaEo0+AX
r100/t6fWiVP+y9kITYgIo8TkvWumPhXf40aA/k9JBIKbTgo/+yvGSTZQKh0UcD80a3T/xOtEs26
j/s0GTaGZ6kqER4WhJoPApHUTsHPakTzTa1Gf1Y2CGysbLZPTesw50NqY4arXv2+ydu28Nku0yhQ
R+Kqw7gXdbvv8GpFgcvKPS6LY0abYqzXx6iqTrc4HUpzp2WoX25zuJafW5BaFv5JA6vXjJyQNrze
MySQpQvaDFaB7g+luph+hDUOIiHTVyDiHeH22iLMNdyS/gJMlm4zQjdLGErX0bHvo2ZEAa60X71s
dl5dBOehQPi7QUSJy5wGuwBL7VoEbGIRMPUrTxdJ2HulfS05DvvlONz1ha5snV4zsP0Xo4pJy9bS
+ybL5tspUcUZGmd5V2bKVG0IzaHDkbmr47iy1BhdctbcFVYz7lYHAgHm9byPpe0d9aZjkJe4uynV
aSckdVoz3eXUgtGbYHIheTaEkxW1W1M4+ueC7qafwiG9p563N15ifonHGSNVPUP5XQzjMuhZdxhr
UoASTb8kNuJhq7LhOs6p7U+YLS4GpffZqOQdkEJcqUUBc7CZnOTVjvRmZzq1EXROlZ+0sqQvZU8t
+mU6rz4y7vi6B4pwlkkFO0EMy3Clyk2r18BNmq58y0abRMvcnLe9lbpB3Dn9nW57r1YU1aEWaVFA
4wf4CGIq+lnLZ89UAEk4ZcUMzsIMRzKFw/z0Put6486YvOlkAOW4pD1C1yaHAqEbyYtV25KtdjoV
q1eJfhYNEz0yfSjLyu1YT+V90eVlwImkP+uk0fMUQpUeefkt/AzcoFM+BEx8+0/5xFnE7PXpPIOT
CxvasBvN4p0q5AmE6hjFD4vrKITEQ+kYgqyqPf5slnVoaBvtZDD6P87q8K3g529i8Ma3zlgxWJun
yLtz0KfeujpONLB/WeQ38bKcOYEISoZR2eWgK3eLMlR3sAN037EHccUc3zzNeGSbzmDYzLK/ridj
eR47rBUbRYjkaGa0ixpara1v4LII2zyn9ZhFiDPa4WQDrASVb1+PPPgcXAIV0ySC1hmcT8reqNaO
dc8aDCdU6v4QQSK3F/GogOtIMDK7Kc2IyDmZI6qHvq2eZjlkF9qrRKQVj9rcgWouzDuN5MFN5Tav
feM4B7LJH4EDVn6BN6SE1bPNGWnNQZnCVICVHlTrlZq/4V1G4qiJxl8G9bM5eKj2Zy/aUz8p19L1
iGscmjjMVPOZzbC/0Zty2io9rgySTC0GRL35aNqKDKYMgTQFiAohg5S4TDk6UWL5RDo9j07Ubgan
7HbE/OiHrD8SQHIlSlTtrYCzUWHWj3omTLaHrdosw3LKOMjKJqUfkU14CbL+jtl3cdu4VnwYgd75
dH2NA/iy6bacimVXiVxHq9MwccsnpnTdeAQLKA841qIc/3Yvb6WJTwzV414hF+EsGeQx0IcJbEr1
vsoUs/BCAhn1jNaINMoraHbnsnO/1rQoN7a9eA+ZgZ3L1KucJN40ukBoTm/g8L3AjjYPWA5o6KXa
i92M9Pdgp4kvfcdHVsukCaGk6Ke4qMotvQuWtBoXuFbNYlMAx7iQVLvQTWW/Q/YGX86p5i/LQKdy
jNifqTDEVTpP8xdvnpg0lqna3rfddF+pdBhjrMs3dZlQsY5eMTSXmMTwg4FXrmf4bDqkN1pMcfsl
qw+49qIabZMoQubZ3p3InLemVmUQMy3YSjIQB99ykSL4ii0IJsVGDJDHpHMJb4BQCaBBOOMUjKLJ
snV1AVclaSdu8aohZWB4TEgg0cz9PFbvnstk4NmitK+5ksEUT8xsgBCbSN2+yTswQj7x6u4+H9xs
uZrMzr6deGDfG13ELZJLlt6hE6P11EPIPSZLybgZea71VbD600BDykGrWokcYlHtxrlrCwVoCq3S
7ljrqoseAx+Y8Ej320etOGDZjG/Atxb3hPBgFwIZ5+zQe7FwvUUmz43L8GDE1rXXCEp/YbqlgpJy
OzxM8SxMqNkdCjHHbCjZFjlEh7FxuT+MccRROS3KbcPW/oYLT4Xla+ryWsAguMw0a9UQoevUcWat
QE9kFgRT35yW4TPOu/al7dT0mWdyXKFMG657onVvIriab+RiDdikisi4IxNh/KwwiT6XqnOgS1t8
L0vD/maBmEdplxjtgPVvLDaxZ6YHCydDyW4b9C6WnnDG6lNCY+Fb5KSWuI/DOFtXhd0X3/BOZ9Gx
HHScS1CY5S3zJfuR54i3we0fb4d51rFyO04TBVoOH/eAUXl6zdPUM9mM4uiR6dZ4maCwsCrnRLnQ
MO4bXzfK7jmbo/xsFGso8Uh8gBPoXrkcPByZ30zR5nc4B+8LNGsk1iBrPuQaKiU0rtys2Jbbm6U1
2ihgwE8Uid6nEZnEZO9cN7irnyHByO/wa9ovrmmOW8ppAApK7MWeP7Wzcuy0bLxUQHA6H36O8mqq
c3+DWISJgaG4mAeduen2DoDTL148VcCcyOw+NIzRZJilWTtjUSuzzy1ufdN3a0PcZeZqj1Mmoz3b
oikO3HNptht0tZkhQaH+5p17G8Pp1OfIE5G5qVJIkaE2Kgj3CjO9w9Gp7rDgOXBPhgoXsmtmO7bn
jNRLbSwDI9edq1mK9qghxsI1Y6rhPOIaLGgkI7hslgCro7lpVTxhdqYDQkpQ3vha39xqQy/CniPY
VaGMBGI6EcOdycmaAzJwzoNlUXXPeZcJh6PhgLqaxJ/6KSfJq9oI05tB1BB68t2mgLqOVNlwRLS/
mnHifXKSqnwBDFBvDQYxRcgWH6HrG3P6JJKz2EMGSks9pOTyXHuL6XwZaa7sm6SZ40CPrYVcD1oJ
Xx3ZJScBxOER8AC+PLc0JtNvu7H3q1oH/gqTtsd8OIA2yQzGiW4etSMEq0R7wQOo4/OzYDGYkbi1
PIGMK5t09XlYKCA3sSoH1pLaQ9SqHO0bza0WTkNpxwozmyx6Sj1RfSJQlagTo0qm09AP827M8M2F
S4csCHRffsji/KIi+3hqK+ccz2NYJ+UYYNdH3DFgAIVldmsKD5e5A2EshrWehsSl6Td2QW3oAuLc
tTaFhW91o/nVc5a1P1Q38SPKapAXmP1NJGiKoc2B1qfqzivi+NwLfdlI8uIPOv61HfhKES6NUWwH
VR2uNCXZ2MzQvyeZjoMG4rjz3c6Qt6MlrJIwt0X3Kbac6Ktt1tH2/7J3JstxI9m2/ZVnd440R+No
zN59AwSiZd+IpDSBiZKIxtH3wNffBWZWXWVIT7KqcU3SUpkiEQG4O9zP2XvtoRTkEPA0l3aDYau/
io1JHSO2WS3hWBIURdJEqUUch5V+rUA5FEg9+EelxRlLizlelWEdP2fhRMwsLuK9SCRpVHrYXzbV
hGhXh4R2oWjpbyLBHjEfaYktuUayZVP3BzehbLb2b9ULOFK98eNwHGKsfBKXYUU1d1uHy3KhNJ2o
YtvSL/mGGTC+JPkSLklHc6zrDlRUsNp7ZnGsMyIqDLU8VzT1+w3S6+Yzwj3nFqO+9g2ZYHN8P/r9
55T8m1MyZfBfHpKJCSu+femSL/3fDtd//tj/ilCo3wtOuwZkAYOXyj+PyY75BzV92msYc6z1CE1P
7H+PyYK+lEFvkZMr0Ud8DkCMXfzf/2WJPzhVk4uIPJQO3b9o6bGstaz/t3KmY2KfEDRISQ2k33fW
YqBrwnm8TIZDSWc8MIiP3MZL4W1k173Mtnp1xUCPlgyzLW4Ob6N4h/nTNCuEcqraiM59dAdXnTQy
JK4mhu3AVgEft40rpzF96BMoZVM06PNqBAcvsOwsMxdBHVUmG8Xa21WeRkOdaOQNHpO7KhzQ/cYh
qhjLVVu9diY/osi6IsOGTcouYSMEu4ZUtS9D5j32MinRnlH4tGX6amuVCDKCm2BILFBbBqc5VkPz
ortxtVnkYMJXktoWRvkTntl7YpJeh4bL2xKNTYkGI+qgQ0DT3Di2ccf5lnj1gu9DUBCAqKZ+sfWU
9BHOmf6o8fUKdKObCYBGwIbp2DTuMcJNiRSZWzMgjY46Gl5Lqt4MpU2+bXMrS7dpA1HzSzOqBThl
og98BW6DcI950rYBiuIUagCfYagsbRuDheEMy4sgtZoKuUuUBTbLKUIN6471t9uuP8kr2PUTD9wE
i2vhRzO3oAI2uJWdvtxFZXbncfjfZi2XRJksOeTQv8LGZWz7mg9kVrYKxBJ9gGIMA8ZBGeOVxdtc
1MgxzQayUDhzUOC1GPksz1/CjCMwQLRHT4huyxmt2rSC3eBqWeXI77qkHPBqalKvfQQLpCBX2VDL
tGzZwUJYKNVz90wEhqj1nKOra4/vgySpZzeYrboNKodxgDD4Lh9cOg7CgyKoDyif+Qd6krsh4UNF
qbKORJJ7Oz1lN1CCADs5XmdsB8SIgej4u/RVrpNWJ6+8bI2tM8Tpxg5t5PGIMv0+Qx+eS3nNeH6b
PAzd1ExdPxuTV9pyPPuFP6WhnHzi+QoK4y5khKHkZ/L1rKlXbmA41XIF+NDbNG3z8v68cw4d/pAx
rECZL7soZsjg/eTR17wGetvNToJuFZOcUW3zd92Y0ek6DJVynQtR3c0fMlIwfdsFyaHzQZh5iLEq
lVz33C7Hch5nFOnbsWaeOM4YnkaCLK5ih9mB5OXFQfOxQY5hMuEYTC6z8f1mFBWTYtT4q5XKX+Hs
G9sQ8e2JQ7DcchKsOLW24WkuPP0eq3y1MaoRBleDCMTsqgpSv2FsG1WKIG8sbqkY+AxR3F64LS2h
CH/YJftSEvG6xdgqgHdEppmQ3lLy1vuSUVbwP6exUFeuwUSFAQC3b4jR2M9RthXME5ENyd0QcwBd
p5eZLstB6L2BHz0jxqh0J8hSaUkEO4/bij00VbEo9hOvd+pm6zRU2LDen62G4sXXwuLSJtyDJYQh
gKjEo7DGvXkf5ZDql11JCXzfRpbaolD3drBes2DUGM7vA2Ad4Uzxu8RaIPPNLGMeBIattXjL4f0x
d6C2mQcMown93nZI9fBztW4OZMxXXTSuBRlDOxAjw+olk1eI1jwCXb1FSPjpojB7hMZszglh2hiF
Hp5E0xeXuB+maznJvTumr1qUzL5G8MBlqAy1zRxmRL8I7RBJ5ilqMv1yRt6/c2wGWUF66qWGkGez
FCxfEC8+A/hzfeT7aHWsvRdnwEmp9l2G+jhsrNa0NzTgzaAhiRuZVNscR1qkqyXBDaYkFwdRShNu
PyItJ9JZ3EYeneaggQt74y42PXfP4W3eIyY2EJgNw0bWfO1w4COMvc4scpCS5C4rWO7Qbn9fmwxv
omq1TlrMIwOJmNojvzu+lQ1DopHWnTGn894ONU4AeDl57XAUmuuJprEN606VQAIoZBX426yJfad6
I0SZWzMzA97vte1JFShqKLdQ/LydVWDRsaauDTRXsgRaErU4UaC3hr4gwSjrbO+G9Vvt8J/zPt0y
6Sti71lPLC1LdnrTfHEFnKVilTSVtfOUryInhdpJG/trZ5U/maMbneZkom+ncXTTA6AyQFvVWJKz
+6e+Kls+QcQhjcVmR0AZ1F37MsvSpK8Gp/1Ar1JPbhJhPMoI3FfrjlV6hTOmPyUks7k+lC4OaRC3
rH67evHXsmt3SxKxHUa+rWeRs2tQqVCAVuBipxkvzHax4godHTvDE/2+z0B5yq+tN3yxEkGNITIn
9YbaTluwVWkQGzYs/+MB2Ea5Qz0/eZXfaERPVymQwDxF5xREvIoCTMjhlTeWi7bLKMm21/g9XefI
mavNDx3nCe1lBuK6iVHFZJdh7Jmd3zSZjoZ0VnVyLQfbQKloFKF2X5Bkcood+/G7fsVP5FLskM73
NRZiIszvzoroP88DyJAQLMS/9AcnmWfQ2PFboni5mIX72DelybBi1lkJI/3X1/2hG+3QaESfhbmB
FropzvZTeC4N9HtVf9DH98WOOWgm6msxIhGbKvX266v90EBcr4aYwjYsghO9HwQiI3FqVAj6QzYz
QNadgEfVBg1oK/78Xv85BPzmEEDY6Dp2/v+tsh1Vx+Tr5791yv78mX90ysQf/Aoh0fBgLPuzHfZX
p4wmGocCGwYApzTSFBye719HAFP/QyA2J7uRXyZoZbFx/+sIAApAcprgXIBJz6YT8S+p0c8nimej
KEQWRjoN/yrO5RMRTobFrcr+YIDi7NgBeHj3gFd7l1ZPZd53ZFNcKpsMtsCLeSd8d69+Mk3PBrBc
Dx6cirg/aMWgHqyf7jtVI5C7BWb51O3H3hi2zpzbZH4ZWTA7SX74Ny7luRxyHGT3LAp/v1RjpoOu
57LbWzq9/cxAxGO2cbWlxVn/G9+KW+mZNu5tznDrIvHdt1p08l9my+qgvk8J7s+lDpAvqE03Ob+L
Wz8TTr7fQHJMhSVMBsUPUjtQB73KJDfQS0KK3LOBJay336bBDqIiTDf0xUjdCEO1wb1ebn59SxmD
3y+yf12crdA6inFGnH3PDp1waFZdB0jEsv21cbktILP9a5EZXEUajEtaw5ZNw/lcG9pGrtkOddjv
GwLHiO4xChQzcqqdYZtWOW7pX3+pM6DB++WAaAgDnwfD5P3E/N3Dk/VAv07v+j07FVoVqvnmmMab
G5W5T+DLhQ2kzf/1FX+8jdIw0MNx5NfRZ9pn74wwZnvjmjDWUyHlhuC0jIflldtfX+XszfT+vQwM
1mBs6IkTePL3QYmRAIR3rfq9mQxET2vaJa+Jm1k3OMIKHB+/vtrP7uL3VzsbGvTrgZiTH7x3oYXS
9YbzNeTIxVJFQ83z2A8o9frrS56lRMv3b+hCQpEmIgIGJOv299NujinDjTSycGfY1o1VWtlTBBT9
CGnSPRCcoIK+vneG2d3UmdV+tTs6IcA3D33UlPuh94ZtPyF0akan+jJNpnacbRpHRtjVDwsZB5BF
I0r99fKbhUn/yfPHDeRQJUJ1bfww4tyWo1PZMY2SEZCUb2mjciiyyGELKR/1XQuRviL8LjC5e1sj
m6xPYnEmtrZude3Q99lEVeTdYIyMfjMX5E8/GuvzOsPRKJ2rQlMvw7YODxIUQgyVLZYBRVaQtq7d
bck2bT8Qagh8GU0AXbNsKU4kiDSX+L8HPD9TN1DJKDD4tRT1oYf5JmbkICxctsQG7pmoN5prw160
48I+Oag5XAUgqEgG5uT11ONEfurA+2LmSMg3tTDHkCNN489s3G1fTqdONWTYa1m/Qb5BfyMj0d1S
H3AEsiW1ZpMK+6J2jdkD4NO6m5La86FOED7OFieRKczCSwEU81lr6mGfFujRQjm/qdm87+BT0eiI
1KGz4+6G31zsfj1af5wgLiPWBPRjES3jnGcwwyCVvRzXh97G15qikJ644qgn02O/hNW273P9X56S
XBEPCkp3CTDQO5seXjMNAHlVt2/CECyhtc306ItXWJeNiWkfO+rLr7/hj+92V1K9dAi0WJOyjLNl
rY2oofNsun06A5g2Bms8RvAVty4iu+DXl/pxmKLENGxDAPAQmPbX///dmh3R4EtHCDl7InnlBW1V
/ViOvfObG/jTq1i2yzYFAzv38O9XIexLyzsCBvcaMLUGGrGnHei0ure//jLnElPWMb6NqwN+ocRL
jfjsOgoDvm5XKzdiQrILjwF/EX6BwG4Jh7bCluxik4HP8QO4hvuMv3lfWir53bJk8nW+Kw2/fwy2
MAS26Hgedevs+dV1CS1/cIhrmTKHYpOX7SAMdDtrREpPgWSxjnoBM7wR5besHJ171aXjPpJiuMqX
xTxBsgh/8wSMn34mmDeoKQAG4oP4+yOILE0DwGi2e9CGxVE0cuuJHjd50dXXYVv1mxiq/8d3aSlJ
g/NNv3LibM7UwPkKRM1F9o2ozOFauVOwLOOnHm7Ipsbi9TATM+xXXSIPkozXUzED/xfd7zYXP/8C
HqpyuKAW8/+MJkRMhpfP7shNpZWH1Kja9aMVfYhZxTYo09IgbHVB383ueGM1+Qlgw2c3cR5JTPSO
fYXigVbnsMXX792Vi1M+utbybZFhcTJdakD44GfqtKnGu6LLCFYGBPqb0bk+9h+GxXff4Gx0jh2c
3qic2/2spdEpXLwCpOSE/FgTQZegcDF7m65eKo5mSeWwraDB/vojnDt2/hyZnHZXlaGhO+fT3Z1Z
SyDxtCstHW1On7nylW3VrWOhks888bXMhunZMfT4C0yorh+iDakr9AVXyc8QtTtDINtubMtZ4ytG
usJGX21iLrifJGVsK430b3Oh6yyVzgM90K0UKSQYzXsGbkysxiDFpSb17LCU5WdK1Q/2zIUg+8Nl
APgif3PPf9y64fcSuoVqUtrEq53dcmm45LdSS9/XafZchEQ4pFmgLeDcqf6Zv9kn/mTZttlyc/K0
HH7xuSi5JTWJ+o+OQGZ16ALU4q1NFRlVhvebK60nrrORxJXQiHoWVQxxvrGHfNsDoZWMpCZ6hCIf
PafZQkxSPnOakLMCKyBszT2FNj7MXw+hn7x9bWHh2zPRm6y9tr+vI12U1DDwiaJC7vARmteq07gn
WeUtc7pXjrz2b15Q73vPH76rNKjpwa8kKvPsEUL0bpGrM2Q5hhf3vcm+Zw7NYC5iiuuExECxeCyT
DPHpXLG5sajxDm3UBKtN49df/aeDSVKjoiUJOu/8tZz06IZI22j3I7bNQKyaHQsMEZG/ZbSRcfr2
68v95KVpw+FZO5WcvTnk//1O4/ZSERIpHvLc0CSokFMupIf/5oz40/urU8lgJHF7LfdsB5C2elQS
htXuOSOTbj5MML4LcKB26GrHsSU+I4KaAtK0zrZjiHuAagC+1kG7WOAS/2a+/ngoBxXHqZBDOfYt
eT5fx7mXC3mSfJiBSiz8MrARzXI1D0g/IjTv5PfkxT52OsMvFbqvX9/xc+TaujyyLtrcbPbt+BPO
xlqHxcEwC9HsZ92KXysHMwVdnKi7aRNdQv+yS6KR0CGjENZmWk7+YNeZDERaIdPNaydWdInm8WqI
TQrORtf1+oZctPbrrz/nTxYamlwE5DL12eec+2djDekmIt96jzm62fUWmBWrrb3tKsX+zS35yaVo
wluOB80PFOZ57SdJkQLVjVPvuyXM37DwOHdLESOB0mzxb3wt9qASesRaUvthVavosnUI5uq9NJLm
jmQoe1fOTniRNh1VxH8WGm//XD3+T9Hnt1CHu/a//+snixhXoizCFhGy3nmlAnFMlJY9V0pMEQVh
V1QPeUQ0H283cHBTbiGzieffLB8/vZWcry2qzgAxvLP5HEWCiKtY1nuQQfRiJaaMJM2NoBFG+5tL
gdb48Q3BTkN4Hvp9l1bn2Uh2iWboo0VniFiNqHf2PJPmlsTWuATwkIpsYzetEdjsyTMw08Oo7Tg5
9tN2ASaV3+WuZHKhbVy8Y9jO2ZNRDSidm0K5ZK1lZI0g+6/jzyUkvCtFrHNLtzajgdMWeoJih69k
ogQoAal5g4RFMMKinC+kFnv7BIzRsoWaSGpGpGL90e5xgwaZhR57l+o5MneTgAfjBTNskiNOolgS
+SSq2PHFFBM6thK5m/hDm5X6fMyg6BM2lug5Edmi0k/5Aolm3/ZqaK9lTo/kyiKTIbxDh5YVO/6s
jUCPSA2ji20hNAwKoFDRFZ5b6QQ9oS7prpd19jDgmQ1PTaGVB73B6u/PUWMQcxInTzkcfBILetCK
R3LBI3rQfVmq3aySOdrmFXi6y3R14aCPwNyX7dsWWVsAnGiegLuDertA4hQK6g55hbw4R3S3YiDA
qzsQhWakdt20WVy6MA+VhK61B8qUzrdj6AwPZCM13ZZwK8+5FziuyeaZh6g/somddrU7eQk9uwgb
hbVK0Dek5nn7AqlGuc3CtfxHbqaHNbOV7gf42tlmynIMAC0xUjrhwpWk4djfUefd9YOsnkmyyV6Q
wIr7rrABL+bpdNDmNNuatXfTZ/OuqNvdRP/8nhxBf7Bi6GjgzvaGpUaiiFW+i/rhZA7zSEu8/Zwq
2/KxdIRBn07mDtrZVwuEynaA+sRnaJy93Y5ii97U3iM6K1EUkD+RFl500VrV9Op0YIrgBdKtdYbP
S23jWkMmS+rI7Mske4ICvLU1u76VXt5sdVEkt4jQlk0vEv3CzbP4CmZhtue0QJpGEj5NKH/3UtPv
kgTsKoix8Bh6lkJ0rno2Fa2zyXhLBG3rLHdgvo91Z2EcXcCpJ4u6IW6FprzVnNQ0EWsqFDlxHdrv
lLQcwL6KmFgzDhKe7G3oWvdwxKatPrrxjs7lspm1rg9CgySqha3rPTld1Scaz+KyiB20HF1to9vv
mjdbq4uN1kEcdSlY752ylCtNZfGdIpyOpkiMYzuTxU6R4mSA3kUvqO+UnF9yiGUvRRIeHGk9JP38
AjWu2I7Co1DXhy85GT8NMzB3j0PvFLtBI+QSkc+j8lwcNCHMCjsqXdQFiAyzsQbcmHpIhzk33CeN
NtzWUePet/3Ee9FsL8nlcfxsAnQ3a0RT1mN1cM0uOWC1AAqZu8Ob1RI/MCcjcUCBGpJumYF61phY
OJobogFHV6KqfFSlGy++weB5zg1hToFTc47gZcoikUb9+LHi3l/XI6MMMTAiEKUfRQ8kRyu7klCL
xb3gX8rtxITYhjh85vbSncdobD+S/uO0aPyxj4wqWFqj+ajp5k6kEYBGDeZFtXc0o/wyOYuqDqbK
jD5ArE26zVzqjnupoV9PfeW4TeRn8yC1E+VZgRSyrJND03Cn/E4VWbC4+fAYU9W/NbLUeAzzQiXH
MbWbrQRFea2PhrtDOTaCAqopxsUYXl5tEbKfpL5bbZ1FZBcVL9kvHZZrm+Y8kSLpKBPzcppa+8Ea
VPjmUdzvN+wCwGu9a7+W2Z0+0GfK35qqQco0563+CTZgQ/xFJW88LNEfMduMAWw+DOPsWB7d2Uo/
Di2/Z9YywHqdUZ+WkvN0MhXW0SBH45kqHG2QtEWZD82VkYBuoX6JQY5+qTGm7NSk1S+4L5IDsY1d
djSh9e0wlrTPsoRdCPJzHAM7lDmW26VlcmCqktDZUMFENsavlA3XEUafChxKyFtOpV6zU5ybcoSb
wHr9Dt/pUx2OKxVSJrrre9HaHy4FOTYImjzzWJFru45BbTxFXho/4IzAf+E0PVxTbqf2RHedr+is
0OuLyFj4qLYangZj6serKAyjm8StkYMIBEklCqxLK7b4rWaV7C2R2A9Dh//aZydSn+wqjm9AtFWf
KN0ZWwpn8iZqmKqE+ubLbukntRvLicgE4NvRTZZVg7OpZCxvmEQ1k4qnSxG+Pqncs24c5EuvzRA1
BOk0+mObcL8T4A2k/SALcWNuKraVmTAOAz+UbKpXYiyLhniuBVOPqtMEoYdMDnLK+bUazGgddNCp
Qmp3uQxthaehal6GmPu6OE4NEyaCWLH0hKT4cPDCE5Fo8773uvarN7byxlpqDR5R6UU3U7ImtkIS
zOevYDUt9EOVMZrE3JojMZuXOq/lKiA0MNpoiBHxixRxWrBC9SFaGCIkHit9ljdEs4cfKjuOrm3Z
l5/sCN1aBzoJFBO4Xt0fXDaRWBcMBH9ujbVGhEEEw/SiAaZzwEY5fcBXwboYhcnhXWpXCS266b0a
HkHsSnbgBZbJG8uss2OjVihmB9gAFLhC2xXnHX8BPY3rk0ucdUG6VGg3FuY5ZayifZ5nitZkF7Rf
nQh8UBjO2VFvunWU9zFZSRWszQcScIcnq+x6sodLPmQmhbp3u6b6bKax/aB5CybIqhjjm9nOC91v
raJ5yeplunXttn8S1aTuk/VxG03oXkqETvdEHnMhpc07z3FWAKdWxjcWoZWPLmijWxFp85tYymSv
TUAsfYr24T3UTetYixhdljnyG8tF3bNlnz54go7MMkIXPWG9buOtRmTvm1NR5tuEfYwzh3pLS0ox
bqoCQ16JBtNKEVmDQ7fDeyvmyOVXfVvPR9Bp0FvinpG0aFiBAgpIjDTWrPgmU2mpk3u9lLcauXQk
fc0Zz1q0bkyYq1m6xcZru7fS1TgzDSInpCcf6zetTPUnK4IKOIyt/g0hJ0hopl59x2qxvJVGWjUb
2wAXgeZR9t+gEi64u0AxHrSq4rbYvMnbvRgV8m+bLe/jYmTavdcJVjPHHr5NlVvfdWFB4b82qusO
d+RHcs/qO71zo5vQrpN956H2QrAC7beNV6qhy/wmXbN7rpOkEHcN7g3W+FLl8lgCbn1jR+1ccSYO
d8AYGhYx23Com3ZmT0PYdD8trdtdh3kV7QdC1w+WnfNoeG1emqj78Do5UXILNazagUBvPzQVxvlV
R9NFJf+pxU4WhENlvkovIkykAptaWXCsDJMETqS2Np7RCgAZHQns6Q3zEK7yfK8ToX3LJoSUICsN
n4wssjaZVj4Q73SFEw59oBAJZxmSHUeoztc19R+iUMDu5FXDZZV9I0awqDFAyb1tLrTXRaJdTUh/
b4pZhg/YQcsjaIA+YtHNF18vaDbWuhRHmXSnYZ5xhzI3r0DBNZdF5BRoCAsCzA2TLaBH+48S6mdP
QtxVTjHdq3IwvxKKdaoTobOkERCwmG29LWz4H1NnXUxTaj2z34aLgDvy1RvXPlPZEY2tGcc6LB26
ZTEb0gGb17OLR/NeFPG4c6bqYJdZHXijhm0tQWhL1tRn6n/5R5U7y4qZ5iYZGmHeqc0JZ+PMs4U7
V6n2qDRBbGmokV6QW2ji+p7Gl94ToDSP4y3CaQLK0rR96GvNZqnzovu+5SK9DJ3bHkqoT2F6Jtcr
tD57iWc/wX7O4Ko5T1Mq8j3lUuwfiM2oxCUzib/JGF8lLoWbUjeOobnor7EIxx0OELHvUNAFbtKb
wTgwGdsq7kifo1QYzXit2VxYz6klSQaayh3TiQW4TDmdRnbtYfTwvDdSFY3nqbL0ay/3FlQLufVI
MF66wY9q7SRr10Uetjg5pePczQNPSQ5ESuwc9oXwBRvM0NNUfVtoNeGFibrkGm5E+JAAOUgwJRWE
a1fVDBIvT1uoPphqaSD43gIGo3dsNvRWRCr1DOAlGotDp+qMQEpLuyzndLpbhPHcwaXeMRVJq1lQ
stJjY0Pm9Ne5JcMPkFnZZuCzUiyBCOXdLrl3RbOgPTTdi3ZO1oi1eBvLTPnKbORNXkk8jPHo6TQt
suU4z+VwZUuN107uaooJZxenKpqIp8Xtg7Y9BRqOeK7gWJqRM4gssRyHK6KT0pfcsOy91CnAU1or
eWOBhgManmjTrYd97nKmmL0qi0E/+BiO1QmonriXjnVqUmc6hEOHi6dVV+D+you2AG3eWmVGc3Rl
TIxtd0ndd8b3nB70SfNePHqmnHM+N2WxkrvlsqnXbFRiBWLUyUOnv8BKbo6l4bzqi/0tbMr6EzvW
7FNGfBWLVqt9cDKw4ubQR9vO6fO72WbHkhFzRdPb65YNYa9IR3MxHcAzD8mJNPnRCgZHtM7BUfBY
WDTs8kYjpDiCmeKUN5Rv0FcabhqVtAEghDFGZfopz9Pizqjd/M5OqCP7CWmU+xR2xtesNcRr0abx
V0K5CKA0NH5hjQrgJJu0fEC+544vDTsenlvCIQfOLJGhg2abx6yCk7J4U/WRtyW1syXTMVgjvzSP
JUbeR/bHnEwVbtNTpKb2a66I7MB5ThGhnfv8TcGdivGaduEn0ab6q3oH3AJUnG5bjKKfDNVwCLfC
BDhgtYTtV01W+LiNZfCc7aIklsB6YmFo42ksd07UDeXO8kYqGv0UMzxio18F0gVQ+NjuwYJ7ZMV+
krrkZ7xqyhqYPh4JglYhGEaFSQ5oMLR8SkDHyKWCApWWwyFm4qJpYhXtRbLIjnOjKAY93ozVmEQ7
Nq/85oVUzvJojZQfA8y1s7YnAYotQEeHFDDflHuXaSysIrCbnE1rFto8JW3hVbfBCht+GpqBhKio
JzQMQavM34y+56p9bRJ1MgJO/fTnzZSDFhFSR3sSPXMrUKY5+jKVPueJcg/9IdqYNeEKG2pB3Hrg
+8UD3Eqj2GdJSrkHZQG2VDBg6lDpVIFujFri5e0kDoiZPLUHOaKo4BHSb92MYc33U46kHtJUQqUX
LSqGYZ/PCD+uEH4Pb4NNbdTvDSIormxNJ81tHox90YOMz3XPuVOOhy+TAEzxiMy8nQ8TZfjwxur5
0gdjEHxGduV86qQIeXg4XwuN/l+5Au5Ewtyl9g/1jboMd3Egn6pjkTDarwmnl8Tnw3qXczu03xLS
CLK91zdQyntvdVsK/OvTJhPMH3/kcS6HgvrfaST2RfiMQ3Z0Mraq9CjshiIKUecZOvo6WSmihcWB
m5cw769N3q9JlQVGHUIoFgJqbuLBFETnsIXMnMKAGIQ28IOeCmNbZ6U40ZNuDphzcWrgVETrq5In
EqLHDyMUgT/L6v/RoP5Gg2oycCnD/rM0/AMQ+fHb9Ln9XoH610/8pUD1TIAsZOSgw0BoQt+Z5sg/
cqWEvUpQDdp8ENmozdEI+4cC1YbwgiTzXZFEr2wlqPxDgSr/WP1ndFkEus13tPL/+79/A3a1Z3/+
voytW+8Nke+6Y6zckoUVnswqf6MjtzZUvtNvEGSnDXVZiuO45vENGo3ZNpu/vGfywSqvt7GGk2AC
SXfvjO5V21bDC5vw+qEqtYdaNO2pn9nz1ySOX1EyRrkVmna4H9ZIpJ60ks+9A3AFo5uoD5Ybwo2V
0ohAijsSj5FlJcrIfa3IdAcgS0PaASBbUVKcrQ08VZpaSnNfqa6qrtyqEQ6KJ8oe0+QrlgXK7Mgr
U4t6WCTYgFdj09QfMregK87ik2f6KfYmm2geA/vz1mFdbHcx06g6dVaUQM5AeUTrmRSAefa2CRYq
/eSUs/FkIf6vgYlBQZWbzgondw9OapbHPimlCH01J076GM4a+1mfYPuhDuJSlp/TInS/RnYKVX0x
WvD+W+KLxADDuMVY8gDbKq2Cjo/Q7hXMsAtXmEj/e5vCQpiuxrmxc6iFDzi6hu1SpujmcQvjeIFN
ORVJB1ukMLsDzBiXQpwrP1JEwgtuRjF1suQhomDAw+rTq9oo8K0Z41NaJuY+7UassrkXHRSuocWv
8yh+Joce3v48JEfHna6op5Ov0ffPbQRepc/WzE7ebX4xeBB1IvtLN4Vr3W/8uKQS7i3FEzWZpIeq
J5SwVIs8PT3RMHmNElJgzFD1D4vb46ReNPa13FJgimSeOxVBBU7s7FxeFSgm74clebIz463Mku5i
aUuwdSq6XuLaYUXsPpZ5e8qHsjioLqkCJzGDCS+U384VOKFK6LsGpnIc5aWPQeeJw30S9I2GQSQf
vtlJYV/l9hLejl5p+yTTEJBBgcFv6QGouVd7a7B0f1qGGyM17QBmwrSJdKjWFi7hS6z1zZXbYdWi
/imOTpkku2LicEmkYcw7sXZfE6TTpIThLsL1P52mZp63VS21+wgRMmih6FtohuWN1LoH2SWQMXij
7UWVU3VIquRQKNtm0yg4KZSz1CD/9LvOlVTObGLPm8bwdlEuLVrDmrcf7PFbKVV+7GKA3CFrhw8g
bt3lTslraaIwHiSs/SiituiJHFNeaeb0U2CryIXDCOIgIgA0cCauMT3qEk1gk6knLQuPy1KMfk6f
Dm+G9izpL/immtJTXMMk10BXv5m9bD71i4MPFLCeGtFKIgymFo/ThjRTThIXtr1afnoCcAMEStpb
2dmAWgfUVpJimkubrEkHSrYzyOODoUR/P+vD6DxklqpuESvkBWdjUNQV/dUdcDNyp53QaTd61qeP
rZ13m07oS7RP0JMAyYuafDObFH0CBpZafJh8X/oMx4wIh+EWOLC+GQaGBVK4TPddjLNfqTcKsY0c
az71XVIcjA5gg7cn4yeZyG+1eQnXfFoFe2Xs3vS6HpHOjmGFBKzv47c5bSEbkPO7VrJFXY3XiMna
jy3UmsEAI0KFk6qjuACAkANad5G11JqxFwbU5FrBaZtTksNjZCsQ4A0KkJG2lezIfbNaIl9UtbkN
vYXmArUq9tXLC5ws78lJyLzNUu0zU+qZ2iP6TU4+27zuTp1WW9dsB1TQZESBFFryNWzdJkiMih4T
4bMl9lmZXCH6ozeT94sZAKiEHJiHH+rMUJRCPdO7rKysPOkeiUmOOVwOfVLdsw3UHtCOOp+NXCZB
pLx6s+Srk7LnyF7644QdMSyLibyfWVzZ4VzSO8bjFaGlvSa85X/YO7PmuJErC/8idGRix2tVoTYW
lyIpLnpBUKKEJbEmdvz6+Yq2Z1psjzpmnh2OsB1tS7UlMm/ee853qpC/p9xWhsABdHlqgfC652IZ
CKehEISEniekvAx3eQIWL53b/ShFQuYDNDzOksUnz8gtz6M1v+JfdOA8F8F3bbZnb7pE55AATE64
3724cwbHUQgjNK3hYOfS36geBdiqk3UHVta2w8zojCtkAcnWH3q5KQU35LqaGDPQtN9GVInkKM83
6eir28VAQTencAXKufegKk4mkfUkVQ3IlIBSIPcDtD6tBA34dZBduDOSWf9lDsKs4hqKiAerewbU
YQasxG4qD50irNUdtYMTcrzv/YXwOr8iDN0uqPb6Ktg300QN34CVASHFJWoi24Sm1fe5rgYsihCg
8DEaGxowzYZwM+6kYJzbxyDNgo3lw31sLoigtmsOgRHE2Mbqnyj0vxArXIVLMPZb0dYYAudgIbX5
EmFSTskWket0NFTzPqjlOu+i/kpOiH6WEY4HbI/yFpSsOJkTP2wp5mw7pp04LKgC9wbKU3zf0IaI
qk3XPoa5lUGo3apXWb4yudTcOo37dSFMnGrWk2Giuq9mpdSVg4ZuJWcgU5E1zsBjM3liDbS7NqW9
Mir1s3dxDE718jUmFBfyRsBeltFauiYaKzJXA9NuDv74W1HLcS3yTt/hy4zWjB5bwEn+wOFu1itX
xK/cRX/WQfPD7tJ8i0sDI/FkPxcasW+h2uYp9/mrFm1rOpdT91P3NmzOlrgE+qX069oxueNukJ0D
s6oPwjeX04DGcjt66mtfRFicB54udqnh2Z8rDozOekhTt1wP8QRAaCILoXfT/JtZ0uwowKsfertw
t9ngzesyMMotHMziBFF1DDHt2evBmr+1xCyvBoRTqzHgPYyJIs0zaPynVpgLY8gWWFG5YAVZobSk
0zeqmrc/dCp75bFX3XU3YrFrvIvOhFTEB2Z0B5d23xreZHzuYdrcgb3IXr3MfXDoaxFLF9/YZtXu
rd6PLdDzWQ3/O+KLThj0f8HHCT3LcbkbdT7O28hFr9l6ZG33wzhvloYA7tQdArmOKxPoz1Q6m5nf
eWXWsrodoOvtBWqAPQFg/tdRtaBRxPQ9q6PuFoaekYXDkAz7rO6sW6dwBxh32URnWdRo151kBvU/
BOQ1Ow4rQhT3DUm79+DPW7Fm1zQoMUzi/xy7zX+2miTWy4Ma85uCfSCX0dPuDuiawyNTAp7e6zZY
SFzC3LWZY+sBbSoDnU6ccKNkLy3cxG9lTGt+TKIFDjluAxK53qEROQ+lm5rfZZwZxXoBBKZQa/XT
oR4rRiGpSrIe2t48fRe5n4MI6tuHZdTNIWLzRMVjcFcs3TvIalf0IztvM3AcTHvYmxnL2R289yj2
CGwzW+826Jz02YGSQl5j6mx0MeYhIzvyOqp6IUa8IWqt6qzqHtqbTtczX8UN3mcfTGgEYdHD+hhv
Fu13xWaY2vm29FNywaTOYLSN3RYZEC5h3hesZ9fYZQ4YUAbZefrMbqaeOeL6lxxL2oPKumgvMi89
CGek4o0a99iUg0HiAKIDtZrJLXmKzRQy/WAwoQuWRB8xffJAJLTZSfvJg6MJRgcmwUR/abLLeuMO
sQgX0epzh+fsWfhL/+7Actv7bRVcEc3Y3YL20V8qy9GK56/Kug0NBpp5DvdqqisAxrorKjqETjti
WWaHXXNP6gNS0GsLIV1ez0OYZjwPV4Fvk2fnA4P8Mkb+4r7EykiXzeBPnKw+qg0eRD11q1m7Uxza
ynZvXMB/8ODIKaNY6R/wU9AOaZPSuM7LKX2NClwIjF8Ke4M+JD8AS4KEQe/LX9m2wivdFmPxLKIp
Og/8X/dTwfYKleaBWMeSIqzpv5UFKmgj8VCUd0t8pUtK0rwcmm7VFUPxCF4WBrbwzN3oF+pEBHez
nXFRw1ZAZFEbC+ZxJnjOdpTleMZGTZveQVK1yugxXuzv/akol54mUlZCkpriO7MmE/3e9zJd3U5x
MjkbqFKicRV9SdekWCjqJJhbf9X3JtqKd8rN1Kd3r7xmtB+qjllbyzY2V76n230WJEVAg2Melits
MMaa5qQM86Uu9QYzH/vo5Of0wJC27LvEdZ5N/5IssaBu8fZa8Sx+A2UabYQBffCUDgM0N5awzkLT
j5nwmv2AuxyvPbtPp6vT0Bn1vm/hIUxNx11ANsZF54C2sAOl1Yy6PmjW5KbvrPRUY/BfR2bv/Sx0
ZX8X8M6WlU51l+0YbT62KojSV3T2NE9p2113PI+A7pfFQdjv+z8qv473bl9QgmOFN1Cla+9pyRCS
pC67cxigzN22Zru8CQrrq3EmoTIns77yoGehfeyPi9l057pO65eE4e39OErnuIAuW5tMCTZOIq0a
gHBB1OilUVmBWCPXDpXipAa51rQ/b2y7IW+Q9/ilpYoMuwnky1LKLES3eSnOmzmcTIQ7fe4djLoE
BcXF/R41bbDVSphvjj3Z+0LpehUpdqa8qv2Vl1bJLo2tYaMrh+FSCn5qpdpk/IZJe8CIad9aUxK8
i1Lf0m8DrdkJOvmmOe8byYBE9X18QrpEbxO/7BiybhqoMZMTYibnfsOiFHgPU4JfoiIJgT0m3EYM
9bWlpsdr5hV7I0Vqi6uKCJrRLUm0y+GmGsKYUXqTGVhFSNTLwDNuO2uZAWYle0bg+fWkGD46cWkh
MEGfj4IhSX7UtWtfR1GastE24PMqg2e3vQipapz3eZKvF03umSaThkNnnM9JJ4KbYYpVmJWpu1eg
sPBwod2mdV0dmSrd+QgtVm3bTtUamuQb6ZLZpqxoz1LYNf6NYogJZUaAw8nBCWZ5YL3GQHmZ7LS0
6Yo0KV6Nun1tLA/44uDvbJqcYlXVwzsTqRb+lGDOUDAul1w8UXs6KFimEsjirIBRZl4MU23J35zA
SsKBXwvozfRCE/MKgcSG8OP3Mstf2my4rLdeVCEZmapaTZYV4oE3V8RKREfCgQgmbicS22JBM5VG
rlgb5YTISl9SBmN7ak6Vm5WsFgwskrDDtant9ATsS93RfxBi09tT74dDLYYbCLzOPhODuWku7Z/J
b+tDAKc3ZES87OPMFz/Gkita1mXDvkAbh8GrMc9g3OgI1EhOkqk7MiLMVsJX3pG+FpKfuT74tdtw
ABukp3jFcF5UEm/Rgn/jvkYpBmtz3thLVhzKvh4UkuF2fh66y4B4GK8tsg+fKKUeU6Np1p7uvKuE
KfaapjyFY5UconFpWgbPht6UQ/81kA3pVrjQksx8Kg22POR0NqmF2l+PeBifk0kWK6vROKuFD9wG
Cv/jUtFedxZlXpVzckqN8rWrCQWc2+RBu/In9ljqv5nqqIwJHk0q8xWzKoKVobTfW4cev4gJMWFu
8DQx//1Z14UBg6bEr7ei60HxPdV9slrc4t6fO8iEVZzJDXpVevICteFqGiAirYJ5vG8kU/JV7kcR
baduHLdOS2wCxX8huePAJlH4w8E3YKle1RZ8Wz4ec7GVr5PO4EkoQlcofTRLSskljSeuOtGGn6r2
rsllrG8HNJ0EyiqjYsShUrlyzSUvw8GH2hz2IqlvyHbzD/wX/idV+j/N2Ly3s4rNw0+TI8xAdZwd
Dldpjd+B1/TNTpFhGE5ub0PFIajTyacjMwfFoy6fYJeW6/yCcu3NSy+wLmOSlvCIIUzGpuiAW42Q
R+9QydhroC9sCe6kh3GPxHbvDc3X2F+OpJqIdZ7W4qBi4zoKWmqd3GnCrPEQrAwdClHlhWS05hhL
af81AZmGjIUaJE6EXUR4o3U8nIOsfReQSjd9NONgmspzY9doOIsZiIaNCNszumTH3YUGIhKHW3rp
z6m0WziBBnoVjSQzBryxS0Qdh2lVyP0Esw9wSt8eShD9dC46KDnKea+J0Tj3hqANF43pOqnmryqW
dM662dp6SpMv11nfImeQD6OPfMmd5lETX1ONPxzUBA/sfeBqXUevPZLOj7qhGSVktpaRYV8DzzTo
s6QpVCCh1D5wS2SqOSmOi4XW3kzHoA+BxhTEJ4tEHRvOR4keEtjuXL+1sqpeL/kxxUbBHvkOQySa
1nJWxlvlFvrWE7mxzzjwAFUSSbT3Fc5ST3FFwnSYJcBpcL8xHg+RFczfqLN4tOKaiPFM+rf4DKNr
sg3670bq/oy1nGtEr0Z7bGhDn5fJjtZOClJnXadi/OJPTn9nmom93FzSYBiheEW1owt6iWTurBqr
GCFVskqlt3FVOm1qM0XBhISy3qY10Hsba+ANEFEH+g2HwT6Nhsc5dr5QITgP+FyqbdzM3Z7nYA6R
LEsuV/7T6Lvs8ElpPsTiAtBKrFtfttFbwVRonRWRv0YQbaZoigtlXI0mRc0pL2mtNt2QXFFDdNM2
JgAeyUnq9ke7ZP9ZYWqus10cEYNBkygn0pteGDVN4cpVyeWG8m6saucia9ZPurabq6bxSQRNKsTz
xKXQ45vrjCQy9oVXt5oC62aEefg48BcQSNz0y3OP2nrFYxzRNKJBzRwP3eu11df9yWP1NGtRjwAd
mjI9LahE9IYD60JN62MqppnZMhm1WMFRKFEJscu8Fsr1vqKkRr6o+qzbMwRjNmVMDUWrb/vwzIwc
VJFvTQ9OX3c0n4SqCVebhc8vYQRPAKzid4cZaLxBYxVPG3pq8/2siG1ZWzxo4dJMM5PAlos34Myc
QbMoUEtY9c+R8jpkRHCe0fisltYVxxp85Mape7yMKQqcKR7M5yyjAt84Nhv2oh3JwLaCeEsCNtpR
ZmhUvDqu7vLFgEVLkOHRShr6MsUS+Ncaieyzqg1xI4px3pk1aSZcXlvrjHrZuw+MiOsLMMkAhVxi
fiOtWh1RTA4PpmnRDJ3Mnqe0KtlWV4XjlyY1Y4Ie12mRMngjiX6bfqQriL6KzJAbOvwd50mgrZzI
LnN2tp07OvzSBeDPDszlZlLt3RK3NgDyuTZDizbUI3by+JjZbJWgwOefOcHDr5FsKdQWtyOmgQYT
+TABGpI4S5vn3nWq7XhR/saVzWHGktpw2UlDEbfZrjZGDN60Rq80GfCHYQRyVcN6O9WyLEHzofc6
VcSkfOmysgOLN6XFJjFGGzG/HbGddPCCVVPfEM/j74tExiHR3vWOzEJ7bdXqInLVY3ftkyb1QvfW
4BAb60dBfXdCcjBu+47qn3amR5fGSO7nJBvWQPMBiDPLwCrfFtd9F3w3BilDNqdo7ybARY15kUx5
eTSsjDCftGGqn0j/juzH6YDbcCA6xYP/70b5xu64dfRUjGv6zfqIHKu/NrSnTvgmvpX+JMOBNNtt
5s9vMeHda3Tk3AxAOScrGRX0yvT8ZKRWtPW0JL/cXABssdB3yVC360HP5kG1yFjXlSpnk0YbemVr
giglmc93TkUtKxb9mhLXtOaqsOyRf6Ak9GTb3/leRR9YBnm+KR1zyO8nJ0k3c8Jhk2HIRYWCcPlk
eA3kPcY39FgllUaVbKUisiaolhtHLfxzEZ1ba5pvx66kDzyop6A1X6yYzdoxyjAlhGZDp+QtKDVy
35iBxzgm8aY1AHOVxFZtTans/YiEFHnNPYAZrgo2cIuAQCZkjMutlaRwuLLmuW6b7M6N+31kmHsK
q243LPbw1ZgYg5iW8QJnRWzFQoU8ETazqwcO6snv34oga85j35z7yszRb1U+R7u8XAST3LjFPTyj
4DCTQ1MK8wS56h18QH9dmaVGxQZhN2UMRqMnsF+60QGFVUynoa4nROnN88cs9j9j678ZWwOMuNif
//ex9d0Pnne4k29l+gs/6Z9/8F8IVfsPaB7gSTGKfUyosUz/i58k/kDeJGmzuBcMEsCW/55e2+Yf
/CPKMYR7gHgsh5HyP6fXVvCHJx1amBKwBWACvIKfptW/m16bH3iWPw2vbR/rFXZugvVsT1KSfrIe
sg21S1GLee8gNWE3vtQJ1J6jdUN2Krke5GpJC2Zkqovt2CF8g9mt9cH2K1b20ugRbiag1IC+ZocN
L6G5ajBciHtSBr+z3qPb0XUJf+JGteFsmVCO4WxilmK0bZhJMjMWZpc1yQKtNJDdk5VLRmxEo01n
ybIzpFk96XbWxzlrkhvJUD/0KLi+RKZhESuAuiXUAVVDmFRF8xArPZV7QSSav2EK4L0hnKalrGSF
06lyLfwzosYHhKcT/0tS7uFppD8MAti+j8htrif+zIszV7QkmQTYp6TII8a+XkselwdQKkeGGJth
ZYzOXeDH+dVgBdktt87uGm2tsZNRtvDkRoi0q26YQp+83S13VDZxhy9lPQE95gAAnpl/YDiDmkHh
kDvWF1/zNUvQhLyEmYhjya4Sloh/96bZxKEZ8M3bqS2P4xIUd51huZyNS3EWS17dZb2vbxMMLnRE
hSqP0B9qolCWaK1GBsXQNES3BhZ/DUebJuKMdJCsI1Uv2ZqolGfped2pr+yX1om7B9m2JZcmHUFF
MXHJ18y9fIWBqbeeplxhEOstf4fylviGYYkiNAuKTdoSKJmqcrl2nKG9vxjPstBFG3/EFCB+tkS5
hXYh773hrgjyctOOWP/sWNzZ3OqrdVuZ1g2j1f6VYjf+ouGI3w5txp4LVMtA67t2qCNXXtIVO6uc
8mOQ6+gU1CjlHNHZ11TWz+lo0+2shNrM4AuxRcXRA1OrJnQNUqpGUawFaRhrpbLsPuobcdsbrbeJ
pgvaA0WWyiw/LOxxhPwnGA8vFUPmYKgiGneRs+3dAlDjOH6n2DG2jMVQdSddLu9Z5PGqnabm0DIb
RFgXWCFuYrxXlmlv3NI5V6w2ymGatEiciB6gKWsk7ctSpIjRJs/YJvCA8Iz7vMs2cdZxj3NV9jIl
LDoxXmx8DAfw+M29kyPimPE1Hj2/pS9vJHOoIUKscwrQG2sgHaVk2RLw5+JpQjiKnI2Uv0vEx4Wh
5fZOyHR2uqeORSAep3YVY04s5lh+4QoypVuahSN9NkfSp+83Gadi4t+P7kQmEP6UwO+p65QzPjiU
mqgmnAbz4BMq7TgLhZOlVy76knPn48h+nuyFOrmXWW5ty6BCAoZlceb1h/Qm8GfzOaB4E5yikja3
jogdDm1ZkZxG1V5mhxHkAQEXFT3EFcLexS53ujL08DCkqT0+dCrtL5TLmMiHG2XBeX5VCLWXckOF
UGI7TxzoxkgcsEsNLUO4Dcssjl8LMiByAptlyu9jVAXLc6xAXU4UUDEFTjrx8f1x9uJNnpW+HxJQ
1qmYZFfffu2rkhE59FCQ6a98RwHKFRAx9MG60uLCXEaqIwKidCO485BHwUcnou+ix1L1RBCLBhAZ
l1eN984kTvkfNuH/nNR/c1JbWMY5Ov/3k/rph2bj6X6RmP3jz/zrkJZ/2BeSuEs59o+j+L8PaTjn
NjZ4wUYrgVdQFPzPIe38wT8wTVRLRJLBOkfl9s9DmvPbMxGs+VSFvuRJ8P4vh/TlCP7TEW0GDnUC
LhRoDzAPbPHpiOaJ6Ze08gky9+l8FwmCZVLrrNWfvpN/48f+xLOwMf0DUnTtC5sGGdtnckbUD41p
VXG077MSweUAsBPNR1R9LTnI7gpgFId8aZSG2dvVr79/7cvv9eeP+PHiOCxJXuFr8/iyf5XQIVPO
J0v5wT62A1y8TEswq0yS1704fbgKVm9EM9QBcyCUEO0ypz8moytL+hGutcm1hIrV48UCuJWjqsXn
1SuMK62fXboRRJitCd2uw5bi/bpvvei+cPNx8//4EB7yP+kQichC+oTlENquraJbkCMs2L0mu1q2
hYEthVbN/KVhj1pHUnnclgrIMtiG6ldaTP7GqeKZ94ea+M4tzemuYp5CyxZzSBAgiAFQnx8m4hMR
X4zysQCBsZ3LBROkUeC//P1n+OSP//gdGEFAu0BnxgjrEzWpta2+n70x2DM0HTea4oKeqp5xvP4d
WeMTyOMfr4Q2Dx2m4zuUxr/+4vTs2osEIcA8HAu214tHyMXapTurOQsHxsXvP9mnh+jj9eAZUAKx
xJGOXFbgn0SapmzLsmCMv+fY02d2lBYXXhz8Dcnj33x/NqgG8Fq+5ZvWZ+pUoNku8tHw99oc0x26
w5+1FaR71fqPv/84H2zRP20Kl8/jmBIc6AcF5i+bAowfMxhZg3tzoYO+eADik4A1M8/8cHNBXB3T
MurMqurUPRJH/1RDw9vYF+9bQpLBFej45qxnl4PZHaBn1zIVtJKlxYQir6NjlWOAhKoyfxnwGZGe
vghMeXE2Lnr1YSbD9gIG28ck2Jpu+zy6uDp//yGtDwTwL5+SKxC4KepVyIhB4FwgEn/61SIzyrEq
6mk/EnfAcKZCAxZH7YGhktpWqqW9a1U/cQcYG0dhdWDxZvu8yPrtIOtuyzBF30CeR4XGCb1p3JJi
14RE74A6/uqNRfGM0IYSajQfZFBgItRjzjSRNsmjKVSwTRbIsTQscfXGpUl/Lp13KobYP8Rf2c7U
3u0c7KeI6vfMnqorTpcE02xEZyp2sc+VXOQrJy3CBPHwrsWi96gjJztkBh3+Ujb4jahSvyccPOuC
C8LBhnJ/W+dybFbD4tknisV8N0SuE9ZEWK1dG0qY2+O9WncwY/ZKV+qpa5kNkIsKPn02bp2gnt/n
mUwtEhc7pqWdtXMimx5b5ibmGlc11ae32GcnscQjpsPi2YsT9bOWSYUmWAQzuhGdQFsA/g3Vn2Sd
F88vMQcXpt5DA84PGe6i00IqAiE5ZN52floGK6tIx1uGa803Bm7OG7ECoUG8zJrcpx8G8/1rFMrG
Bs1wHBqePhYF97LclU2ozOAwDUZ5U0U1wJaJGov+G3McwytRemany/cJnxE3ELx2LpfV2KLEtV6d
hOucTQ7kAQd9cbKjev5i5AoujSSt8kb2BjimeUjMUHC+0JQerZ1ZBf6hX2zrTUdue5fxPSEwEwR4
NF5rPSp7WyY1K2LA8oShw3qriNHdqsSEScZ4vlhdejBfaBn39LemkZ9mgrgxVfEebs42SayzGRV9
yN42HLocudFsTOSt6cR8tzS/OWOw+jzr/DqNnGRtjPjwhzjvmaUoonWKricugiaumSFnjMmoyoIp
JsIuvo5i92tCJNM+6TpIBXKZw0y7z8xZERiW5DvoNlsbmRs8dU7kby2tUYbhrj6WjgpWFZhirEnE
aPZZY6y6AQE2AMCELaof17IoL9iwaroy/DjYMQgtqfb9iMFsMvNmpogbirLXibKqagXLZGBxITwl
/fLiNI99F4DamKIbjl1zp/FKXTmwxU6dUYm1Rtvzhl9bnHtgDj6yQGCIOBaz+nbhPsQ21crmap6l
fUBWl++llYq9V/G4uMbMZW4VNEzY+tAcGVUkHjGWTEYAyYms/K7BhrxkkezfXa+dX6xBj8eCgcBB
Dfgmh7gGDymMetd0ipFJJIZDj0L81piZrUPOQMa0QqXTykOZQtdsNrJxi7AQcbGajGX6YsP/3MK3
Tg5CxXWIyNNeZzPq5wAo5066TXlKL9a1UnDTwWtfnrKyV/VHgOfHiA84fz8DXISj3rRCbaNsmH8O
nR6rG0FqxCZiWrxehhkdcYUGtTZJFU5jTg65QEQ3RV+HzG6xjnfogzyXcJBRE2VCf2C+WjrRPiNO
xNTMg0qeJiOujYogftLiqIYfMtMj4ZGYaWbyM78n6Fm2ZOV4Twm3lROkFfloCOoLZA7JLZmWVCcX
l3ZVjWLlYuLn3eVT03CDwy0zCVfd43ZtXrLMAh0hlnGTGtSFuLzmXQ7+7MB9XjHDCvonSCn5AXcO
lmgjEfs8Iy8m03zIBhzKtZsTDrtgUdjPs1XfWMkSHb0WqDVxGx60f4tBXlbhJQ70wCdXaXKLFnvc
fFjUP8I5bMeObxei62jH2wt/xgzy9vkDZdBri3ei+kDs8PTxkQxXYqW1vCVeo/JzwNoAAiBbEKFD
2dKQJagLoZabEz3SR0dqFWddR2RVUkfqI44psieILftJDTw8pYNmX68ANMAEHbDhO7a5k6JodlFp
OFdIboz7mRdINgayt9USoQLaOHPifB0jh2lxBIz1XuAKR18S9/damJC1vUS+4EK4IkA9A43XVLs2
M+nUUy9aV86ER7VhU5A0X24Gq2FKiEr+UCgukkOeJdvKipIQS+MjM00T60OH00qNTohV4k5HZTCs
EAkMO10Pc7Lj6/fUd237TXLSbdFgf5yZf6Ox7WckVMQkaAuH/ClAqwW8ZppbzAu+aSc3qK0nMv4+
jvf/XFj/9sJKZNafKqG/OKKe39okxctelb/eWT/+2D/vrPRq/wiojBhfExCBTI/S6F+2KBj7noUx
ClcUBeq/YrkCmPwmuF5qbtcGoc1b+Nd11fnDsR3ayfSguWBK3t3/oaf8aw3MI0Ljmr42CDHsUCZX
419rtqVaGhprPVr1IS+WdZlOPTHAbUcU8ti0X//0xfztrfXjxcgfCFCkXphef6HNxg7hOjQF7XNi
AB0o7cp8nLsheFIpEk1EGaJ+xdeEU3yAfPn/eGkyMgRINgjTn9mAqaHk1CFdO3+4astAG0GIhd2b
Qq935aPFJA2XjdAXB2108XL+/uV/vUBdPrln4m0UwGTxGFAg/vo1m1Yal+zS1jkvDAZ0vjF0DK8J
iK6PgCl4uYmT8G+uN58g5f98UZYK/EUAakACf33Rsi6jPq4D8+yYpflYEmFyMLEHYWjHiPRUd1wz
7PRi9+xlDzIi6fru3a3ZaHODccu64QDa1bTDp31rXGhDy7LYb+AA0Zgg4xDyaqgjVKPpAgFn1day
QCmBXcv6m8vg5drwP9eKf3wMl4YN7RyHhIrP1zR/9K1+8hKTgE0G8Iocz8OU92ra+u0kHz8c5ZP6
W2TgxQf4l1cNeDw8yPzmX+BzroH3bnK0PGdykI9I/1LEw2XyU2SgOGa5TPeOXcsbzAH4y+aEEuP3
K+avD6ZnSe6lnisC1s1nsuIQBBeE/iTP4Lmm+/TywKAhmu7ioZE3v38pyWby+bMyueLJ4orve39J
dohmryuF6OXZpq9xTx1Zqu2QYgzDuGC175Oy7bdBuJen82KMrr2Rh8XA2H+XKeSjv383/+6DW8Jm
t5QXquTnVWvaRhU0IqIC5TBt1rYX5dUJGQf33bRUf9cD+HcPyaUjyHPJvzznM3aeJCSgHtZgnnWL
/AAlHMZ+O56qq94T1RWuIhvFW1uhXUlZ5UG+yJuC/G8UXZkE/iOzpboy3GG6j/H5AHODmHnqqGhD
2bnTXZIMlBXlnPGUoaiYxmNAkznf/v4r++BXflqsnsnvRzfDseAXfuoEZXkc9T6OxHMEabbZLp7W
+491M3VF/ao1uIzcH9lyZ77AArVOGKdLngILCJp9PRcwDlJlc3ldxgVhn4ygDPlaTPe/f5//Zhe8
WIIZ+9m8WUd8epsGApPBxYF0hhPAF/LxNcta169SRPKxoTP4Nyv7coL+srIZbLCqOXNp/uI7/vyK
RRebmVBzex5rq7pyusJ5i9Dz8m8Wl7ZeWNOdtlxk31EaRZr6PYMsOOIdgv+mQBdYRM6+WxW1M1ON
dEeAGhQd6E6M+VkTH19Ry6lBIklKjE07eNXVLK0L+CzF1Yjm4maZ++rq918jn+Dzx+KT8DtTYttM
gv8yB158FXgN7MRzxSpZ00NY9CbzjOy2sXLEXyVGkxFaxoCpwHSob9fpUETJNkhiZKo5f7dYz1NN
DFxGFA73IW87LLHR7elBAWAtZYyU1IgcvCH4dfFYCaDhX1B6xh2U4KrSqzGmUl7Dm0qImDQFT0bW
jn3IEQBIEV8UhDq/Ls992SVE9hXZictSdTNkVNkYfDUDWjiJxoucPXUrqzn/LlQL0pI6AEnwvEDL
mKcheZ+danaP3ZyUm7Tj/D6KwCksyu2svgPtVBWYeKBOAh8lhcrxAGutBs8z6qe+zDNCLCLPewiI
xOU2Q7Swu9Lm0Axom2KNAMUNZkhKnel/awz0heuyaDu1h0RAT6Lpe/giZjOnxiEiSuVkxgCuVoCJ
joLW18M8DgC4PcK39dkYMdWvMqcrHebqpsJxlcR1fefFRY6aOgB5vPGzMXiKk55jl7TCKw8zLkFq
FSbspkhwJVMaBKEnu4V3VznOG85LyoTSZ7ehBGQjHmpOgRbCSIzXpwXEEVk0y/0WLeJqYmznnRAf
q56TWSIlIoK07Lm8HGnXZvM1bbfmRH/Hl9t4rgrAEnU6+QfaO8nNoILuOx0jF+soV1UChzO9Cawi
vtGmrbc6QBHW4MYehVheZOunRxNfyeaCBf42gw1E3AgagkDVaIu4qPpawCR/IQnIWTXA395ZKNOP
uI8y+BJ05Tai5+ehzdQxIYxrZ1NIj1C+Iv5od0TlNOGENIyZuO/u3W6Qd09OGtePhuOn6moA96js
Y1nmQfHoDVElAhZAPlfepvAuTJtVN0NJRuvI1DUy+U8MZyA01spOYWjAZsH1WmwAIAb1i5EMrsXb
VRlCnhn0nr81xKX4WZi5Yuu6cF+MoboSMb1jdnvDfmv8kYkAxrJ6pr0Z5V8mo+UXm6OOQ4ELMqAu
D8LbRduUgm1lVcJcIwoHwCjjmjXDlPo1gKQK5pSeAayYrDLWQmgfMBwUD4TWKNtbNbBlpzYWNs9f
uvUyu/Zb5IwjKYGCerXLfXajYnTeJoj4TyPN8fd2SewDnUY2HrIqT55dBGGhEyTiIJZbH0WIxV8/
N86lU4WA+oqyLnrqXUK21FxUV6oEbtiIi/UId19w6rqB/ZntDANjbgcEQkh5QcPFEFFayKv/xd55
bcetXFv7ibAHUiHcdm6ymZpBJG8wKEpCToVUwNOfr1r2b0k+//bw/fHFHlu2aHYjVK1aa85vUvjY
mFBT3GcIvXZw5dwPabNTr/rC4W9IWI63SB1ZYpCYBKe4BdMSgpk6I8hhU//ZjdBrJDVccIpoQF37
WSvxOATdtzbUlzKUrvXUdQP/evm0JeYMsg9bl6ELZaeNuCOd79tLLZIXKLzvKuwghzgerdth4Y6M
MMKuZ5sxDN68cGvb2XweUo4bjmZMwlFke+6VbsDr6nG2ufYWPdkUWoBm3OQJmDvoB+qc6X9jsIIe
Ns6oPs18FB9MDtDb6PKoKdht2zBu3zJQTPgK024+XwqFJW+r+QpjgvdhK+r7rCu4tS0fRsERguRa
+FwLRonHutWizYRX2qsj8xbuY16feIy4dxciZlW3bDxdLQ9dxCcyM5MivK5BWAsrb96w7rObz7lt
yG0EA//DQycE16X2cGK2neSTg1iggqJhNKtTa0jcHJcCByF+CIE2Ax90Ofw4uvSZs5DuZyFmF6cn
ptkMQT9S95sJ1QMqG+F+JD4ziz3bDh+QlmO2EOpYTdkWNWf0tTASfnl1eYUsGuhqNyqpyyB2nn4j
p4fAnbpvRdhxj5oooLjjjyEgArmtXMHaVuujSp6AXbNmAHYsA87R407fVp3jH/k69TWOSO+MqREf
LtHpfFr819BhJnZcwAnU5RA2bk1cjNhqyaOSW6yo6t4N6AjeNGQZ0vhPIs6Allfx1DK2CEiL4T8n
OxI8wD2GHv5pBSG0BzIxspzW/rZvzXTv2JpjjvtGfBC/zjVVCF45AuhFIC8c9BppxVUp8jQ8ebNw
jm3IG9Z4+teXUx+sM/3WFxi23zJ06degk+SBcr89gMrjrqY2SZEY+/V1mChBQ4i0L2hH1L2aY+8D
vyPvq4kiaWuncA42seCNl7Ljk1yeRFeBIL+eUpYAYVGjby1ZsPi4hGR196GK7OkY1PoGZa3L0mQT
OH8opRW+AJhViKc5jhLm6fUURbAFqYHsKS4fZzMT8Bsz68k2As4ASCLZmlRgPU2O5CI7NvrYFet8
SBc/DZs3L2540VtrUveXb8hORI3cgQqhfUoD8XLgXSajeVssh1eUic1TytJtriaOtE+0860nhOLc
ll5XaQvirOJnxXjZNufF5IlqCsPRIGe++yKa8FTZjByywaZ1D5PxfLlqdNNUSMfbKpYNsyNeeo9v
kacQ6Zqh532tEiaLRQ6Bz1xmSBm+szg77MOgU0UXsxylOS+X7QasjkknCXVNeOQHHvBInZM08hy4
pn57mFMSV7ciHApxVnLS3FG4EfhgpCk+6M/x1PC3w5dKmRxbi8E95m0NuoMYtakA+uHx0wzQ7PaR
Ju7EIxIxKFkv+rlKs8vap+zM2NexxSJPKRLrIzkmiAXfKc/E5QL8XIv0wX2EN/p2WVhl7LPjXJ5d
BOtsa6pv5EH56fyVUXz0cHk+XSxB+4xGwH6sWje/IZebRyQwB3kg7na8SuJZ0uS+PBBYP4MfjY+D
bl3KUR4gyoU41hrxQVvXero8FZ7KeSkwq1u3HjCyvdVW1m0mdLch74Brrz10CxUSYwa963khDwsm
Lk0IiTBpWaX6CxlTydOH06FYS5eJCRkDEYcTzp7WLSomeeCRs56YKxFXRiQtb5YftewwhFFgtGt4
aAhwZrV3UuuOmeXywEmdh9pEpUiK18SifVkB3bzPy00d+VxsTC96++4Jklg5WDNpBrEBAXuJHYDc
aMdYFOpYjtEOWCRgzAoZA7jtoec1c9qZ3xs3szqTKiK9VcNR7SUkHPclFsiWGXdCb11Nttsbm8yV
iCsltdDyOFpBqg5Ex1TJHQFMZn2sWEZvoSPwKQSYP2TMKWrzjWlFi3zqxUAREht5+GJOIHerBnvc
jlcFHCN+o0fIbOWd7YjPxIgMsray7iCKFsYC4L7rKY+zHzHW+pVvt8StgIzJ12Pt8AIrtkegf+xI
Gjm97ml5hlQos/eSZzPXOW24obUARrQ3hgwIdEU4zipua5ILR1Ue04YMYcftLGvNrlkeOdmrQ4VM
el4jhKtAGjD8DVVBveDZisWQIhPcYGdjtofS3JtXrV78r7DL0oikMU9NBTGeE0xRFUejtunC0GUb
SNSLJuMxzjAtrMnD5p9taHGRHAFClg7gBJtikgcmeKxL7UiNU+qSrk0CGJtQG4nKbI310E68M/qg
nBesspMT8qqGScso1ZR8vGjxaTZBQ4CfHk18UnXZTKKEdXsRaZ0DpwlZkvKwCbeZ3sMtnL4vRNDz
BF0OhrEZV80V9DNmCLJnTas9RTgD/TR5AIsSntIwdo9TE1q3sRLhi2XAFbYXEEiYs90jZzDua+XZ
7J/Ybnhay5jVasGe/zTym9eXdZPME00KZMPczi18NLvQ9WYTwVYtJY5kpla0ryblNm8XFGrds+7J
lleoL3h40gh/olGLHaRhPveyYMNec7ZLDjZi/u/u6JkdHIuBN643MGCKvA1PAPF1hdHSI9GwwhLH
nHv0gXD7Rw5sqj90nG/wnQ9Sc/iHHQAq8CHIoRg054v1BCKnvuYbsyrR5+GS+JnBtgGIgZNE6bGx
eOPswQM3PagLSJkaXKa3con1cnApmYVZ/vBiWwF0qUpzx0QZnrs39/aO35w8JQQzPKvEW04JPsJn
OAH5puMNYXXmtLPs2BC1G88rcf/ObmPcS9CMCi9ZWAVbRzrqYMfC+BwaR3zLwmH5jnN0hNikOsrt
qcAFgmLz2mpgz1sUZfuC5sqr5o1JRsMRTqi2rbJ2C6q8vRKOSm9Tvwk2cealX8qmjx/hCGI5GMpi
3uSdMPdzIObb0Gmi5wRN8ScccP6fABalHZUyLP97kKOcWAtAspamOMClkeHo/dR1/d+E5z9MeGwT
Xf0vHZh/m/DcfMi5+Ki+/Trf+ccP/VOTiLoQYa/pkfRE9wRJ3v+b7/ghbDuTpZ4IRv+3GY82B/Dg
051yPUGapImD4Z++Af+vIKD/S4Cir/WM/E//xYzn97ab4Neb2p2AXo94ExRVWm31iy6nModMcuhf
DhgkQVdHo1udYoVWqNRq5DhmjPrL5bn/2Xj8FbP3p3yLX0hvKjAFsD9IJH9q6/oixJe7eEApVYZ8
yxhH3EsMyv/+t/zeob98Lc3xo6HIiIzs2D+6ib2g5G1Fon7q0Zh5tg95jTw59V0m8cakxQpM1d02
M84dk57nv//1Ivy9ba4/ACpTUIb0+2z+8GfKJeK7gHxbvz/UBdyZnZr0gB7o3mF0Ga3g/pOc/ZQu
XCguLEIHnIijcZMaNF45hT+iEmXeXUfBfAN/h8UttrAiBMtEMoqd83eRpFCUOIVBkwGeMBAHQbgM
8kPwQz/afs7PThaQy6CC5ZC4OEIjgAVXpSfa1yht5z1Oc+qOJraw/dWtgz4ALjcj9Ja5CRPJ5laC
DXuyFe3N3mGiPnld80F1n5pI/BE/JDrFYKyK8aUY0Jd18GpOkUXcgYyANGNEt6tTEpn1e5IynsCs
wA9OinMPkFnUZhgKzuHok2Qwdg1ljR4zlADnaNRiUcPpsrfJj9LpkujhsHYwDazZ/XyFGFS0S3Wq
3RBlXBHbgJV9hIBk7SGKGaG7rLHfAyHxkuVmYYE9RFp04EQp0SID7P+u7JEtQAXZs5sgb+gXPo7T
jy9Ap8cXQMfeI3cHwQKooW1lU2EOnmo/Z3jH69gnbCidqvk56aMahs/CnWmbyjx4U8g7NMnoyukr
DneWkR7aFsHBNCBmMiU/AuCj+6JjfE6RYnNv456jTLF0XzJgRSdVs+uXZcAV4fyELZIDISxab1gg
p4Iy3HYN+/pUIaWoWzs/EwSAf9OK8bvbtfx0I/4YAycmhRfZQXyAioiexR3aTzJeZ8j//bz30qE4
1gE3d8aFv4GNyEGycypZIaxC6tFowWq/6PwI16CUs6L8zLZCURYk7S19e7EGnzR+z000IBVR4ruS
YzuLhlW/p6odXyLaEjdhC5C/QWyxb3APryzFNwYv3txGuX7ZjVbcGTFyGTfku3jkoBAzkJTrMafd
tBqTCsULzuz9nILkiF3uxEXOAjhn3pQGTNpN0QxcV4Q8H34RClJjoizb9MpA4VcTBX4m/aP9RNq7
3FRTMj/bnBX2Vc3LUEiULUZe9d9QilhPqYt3IIkLWHVaR9LF3Mds0JdaP6I4bcfvGgq9W/LZjsFa
cyfgPs971+L5l7oVV8R+dFV0+dvEnJzoEVnexcEPRGgcOuF1o+Ahg9g+Jp14N+25fbWjaAAXxLMJ
Uj0n2Qe/4MZ1i3eXNKLvves3t+BbeCiVPdK95EZ5ePDBxLnNXVM6LlykSdyRwES9m3bN2yC8+t2A
xbal2UbtYqPydkoxX2c0WR9VMAf4sbIgXAfVhPA68BEYps4MWUHinbp8uUBzG7q6M85qbqoeP3u2
3EzB3GGJNBCc1jQ6EGBxfazeiq4U/ZS1N5npoYewbYFHV+leqFR+oko1IQCVOdkOM932VytloJSZ
MycSRsbtbe/ZtEu/MJ/Qrgs4llgwUmBjb6lFdy5GP7xUeNb7BWcn0/ppuJlb9DZXU+wM7tnJaefQ
4JufLZAR69rD9LXCAiM3bbt4O55DYa568oarFWUmS9NQ3UKUAwbNE3ZFp+oemZXxUJvF2RDDrVs2
5S5IfPGwSFIhhK+cWyniRwYbt6XROswyeIkIOEmOpZ0/d8LFaltEw3Zw569pgDLQHYdvyAnLo1HF
n/PgJsdkwalcAcA/1eU4bQtBIddFcf+NQrBlqtZdq76NdgWNqCu15OHGmiWhSL6IN3ETp7dE2c43
RojCZy3RUnlZAJWuaTcpmlBSJcKoPbq2qb1cyl23ZiwA4+djvSqL4kdM3FvAMafy9wOAjHXoVue5
8tOtXRrhdcbQ4Yb+yrTzEl7YNiut63SO1HbA+3ZcZi29skbzaNLVPpRQX9dNj4eqnpAiNQ5iyRH6
DpwHX5PKwTpOIg3JK7ceOaaFO8/1uxMBB06xtbn2n10zTd5atKGx4D3nHq7iAgwNJEafSKHpvaoj
eRo6G9w0yrhjDIV+Q11AS15EXruZo+4T4jrJ9yJmz0NQHuzGhG0usVUPvcZrz2g4LPBEOUlp45Co
VZJD5AoD9R4IMkKhX6jrCsM8wtk8f8PaXmORxkm1D8mPmoAOUHGHIkjW/ug6VIgI1anOgp07MHQ+
Nqyv5mZmEaFYzxv05Q3v1Y1bdM31tETErdmmfbRV022cJOGt6gCN5u2qgoYLHg7aUeNJ9bxMRJKj
FMX13VWHqdjQloQtKb3loylMcbTncnlqsoa4S6sLD8BUw2MJieM+zXE1j/jaCLZpUArbRcnjDhSl
ADi/RdnvPvhAhSgOZgvHsCQ41mwCug6gkjgrLSuoLvBjmGK++h7pA4E5Tzs34kBOtjzRdAkTuCEu
HwrLYC8HPHFMU0cB1R9H8mJiOAZBbIEu54lnOJQcg1FF23CK3BsSJVx6NJNxLnsV3FrtMl/NARJb
PVNJ3G0LZ/07zcRbyHH+KVQ94jZseCjmCmEzz3GT/KbBW3ckj0l3txNPXhO16rwNmQ8j1heTn9FS
LLrrZI5zuqEAvr83ZVnidfcrT5ENifJzaeHtApSR+8EqxNtUDAhWkRdmJxeoz2fpZJ55Y3UuY0ti
N6xYvIWjaR5gCMJ7NWuo+zqQAW9KIsavJKrUa7KEdV3QtA9K9cXGa8eq3gZjmV4bgCDzFSKIzOfx
K5OjRJp6CtsOAalUHTZSsOnpQVVB1K0zeht35GGlhyWpmq92ExjdWjZzru+NubqUSBfVZVFYywFy
cHViNCZYnJv+W5BGEwz4CTrkjoEnG07DKvyj4vy4aWYjOjMc1O9ATpngRyYB9rHAc+InaXlJ9rhb
0tQ4G3XDGGlMHaiWeYqkO0Y+AjAM+//G9VTzFe7O0hAEwU26SFPngarwZ/HVprRRMPIytcj8LGA6
nPD9IBNA2VTzjC0hbbxHlbeUZbpgrLb2SPJUltiAf3yvOhVyWQ6uieOn1NrTXmaMSmjCEIWWiI7N
nWa3ca60sjS1nfgOnm8OHsBrbuPl8inC9tUxtI8halu9KC/l/KPPqEkQ9VKeQF6y7lkGq29O49Xj
xojJfegoE688iAAgnwiM2cwdOtbEMgbksSb3zqIbV63NEu9LXOJfZozP94fauLkENtUUW28NnGf0
Drr8Bc795veqONpk5wEWYc4UlGr+Ecx0RNQSgQDN0pCR/tQhCUeJTHZq4xRHtO/tw98fIqzfJ/k/
zxD4JTB1I+nz/T8zLgeaYmWTtf3BTam2194yiLuLdjjuCWSaXYqwJOTbgNpRTJTrcpt1wjksff0e
I2Q9GxXhWB15gdfV1LSvjK3duzG11fNElfufZCYcSH9RU/z8sBjZbcfTusHwzw8Lnz33R7zfUM4c
nNBd5T3ODQ83mJ7kzhi40yz/3FRr5CnLIYtsTPaGK1rrMIAbalWfHKWbv7+Cl2Pev7Qv+kNpxwlI
Fj4Uesg/D5vx0HJf0rg7MOQEh4z8Ltp0wdCeGC6gpYWAumE5XLa001js0ckgi24wMPlYsAkgGXGs
oYa+cgpvOYDFqr/Bc/QfAuYX27BvF2ARoD4A4Qhj8/ef/A/Z1c/LaXn67vvagXQJGv7lXA5/MK/x
xPaHmLyyKzJoCKH2QbKRgdDKh0JXs4uDN37kpXzHVY88aap40YZe/MfD7P/yYWjIBjQv0Cg6RGT/
IQQVg+E0BUydg0JdsZ7BMGdoE8J5V8+K1SklBy9MHP/HaM/jIYXAvqOP/hFkzZepip1tKiiXDDHF
m6Ep65sR8cAbkIvqJl2c/BrZmPMOmiRRN4CTKuLK8EUeCdvON6abLrtU8UKXLCWHOEzFnWklzVaq
knq1YHBMAbnsKkUeqptQzct2mDa1XmFsdzDOSDC8RyC9848yiE0BUc7F+kSLmyON61H3TrXmV7KA
Ee1Fzc5hmXNJnPOXFlc/rTIuWYkvtbqqlvahKlq9poS6bM8p6MMSw9Ul2M518maLwaLBxGwxzh1a
alDtiI4R3LzEC5z0VSjs4l06Q45upVj88aSj+LhIKUQbgza32gpCXE3we04EdcpxMOjLtbB7o3M3
fKHKfgESSCpaC4Dm6EPLi485JQ0Wd/1fRBT0QCW7gBiRKPUseEqCivv6EmrmM34k1mWippemjpeL
Ij0aQ3pKuiOLcLIqFKW8r2D2EUrKeUzb+Th9s8QGbveFXEcsz5Ul1p0warkuw2a5UZKDW0Cix9c5
G/KdTOmgDyPVlZlPvB1Lz4EiqbzhBfLwuy85Py6KHjkzLQIx5ZyOHCpT7zHMJ7QjSEihz8F3P8uM
HEOLjeMBtnW6j3IyUdeB6IsjutT6g3FZ/eHOFrWhXdgw6BT30+kDec9JNDjNrcnUduLQ7xXk0uGl
6r4ohbHBRCX03uuzXZWEhZ6MoYRyl0Ih0yhgQ0NUL4+4bzi1VL6DdyL1H0pHDi+mNRBnXOFdFdrf
YLqcsBqL0zMhvovOmyGn/outbRqwAYlN81Of1cRlZSNLLdgA5+ZkFLku7M5aLLwjUChw5iqL/7E3
F8IEKzykQYlJs+N0SPoqpooqYU9sIeiT3zmx5ahQb6EJ8+SdQOYDd8JuX/G3ByeLUfA7kVfhKUYx
d5XOPrl2MRdOsoHuAc+INYly40uAZXgFkwo/o+4AIXlsbkt4Owc/5ZgcTNXyA9oB2ZBpsDAS8Mr7
UfkEHw49x22cnHdWhQGknBJvjfZMrCtDF876Uyt0IIDlMc5JSMr6HjgToXz6VVV6rwHLxkCWZsm7
aNWwU7LMPGBsGGKGMaUzog+vKQlq1QZkKK7RCuLdmsQHsgT1Xgwkj9ELvZ75OncCHlWKXvo6iPNW
NFb5doWPjSb25htigYPT5TG0FS0YHu/WPKjBmG8uTkenm9uHS8encnh8ysknu9mic9KWnIKJP04P
hUtBVSBhOg2Y9daX9oARG1wGt+VkS8ORS68beUsazPgSaQhNSfJDBst8s/C6VWtG8RQjk6IXFsR0
r0wdWtg2LtmuFMAh5xRKsoFEtvt2gCKZkNDBFG8yMQcvfCM0ZIytYvCP65rU5icbtwntv9zE0DLo
kXDGI1jRuJu2FRB5IGKluLNzTzxS8JiSxtfYfemxlFWsYXn7CgSPRpnop/YTeom97cx+fq4MXvPI
lgzPtFcIAwzLGif6iHAuOjUwzE0AX76eUy+gvFelTbOnxXK4dSx+/aV/c9mwVU7vtqqRGAEy/Y4O
TJfLvsHtK0qKpYtZ6uejmdK6bHRWYwW//GwSIH1qtFeqxVh8Cvqufa2h8h2sTo9ySDSuThPKpLvR
5aS1js2exd1AzoQEqX5XMRse9rXwNPmss/VEDNiKNHD5aVYONyQHfL/tOD5tO4/yvM94p/Xz3Eq9
DHdR3V0XXUFHMkx9at5c8uNs6PM1+k3rKdFdb2okvQtwQHtnBluyTgzdt4EkvY/EIuXUHxraRlI/
PwjIDhx1aEZ6fJ1Id78u5W2gTd8x8qlziTtwB/iCFcm3kBfpvQFilrwagji581ny6TvRRB0NQZBp
bAi2iokpXRtSErVId55wi40QVMgy8moqYfIVIEprrULjOd0qHbiRGDmK41yY1WlxhuokbF6cUt+D
hBLhjdRs2ewkvLNNyZR8a7vx+DJPlMmgzIKTWRf208WGHrGOveJcb97w8uvoYpb9S0sQOAqSLBtD
MfGk0yZTlCAdqwnRbkaX74hd4gmpFYVSz2Gn5MXeo6CgC1oTQrOezbF+v8TV9hM9YyeNOCr0FM6O
x/Taprm8ZbPn4bksswqf8p7O0XwNwjj+wql+Rn1ml/o8Adz1SjGHu5c0bZ4bZosHYwH9sR67kYtp
sryh3sNRFjrsWt7YcMZzeNYMMzqriX6ZXagyBXAp2qupKWgi6qVSAyWg5TrkHgR2rgknmquC2sVp
Q/YHOHp0pwGKo4Dt/fnGD5EXOK0/fNfB0Xvm8Jh2KTaddYo6E+1J3Xzt8GGhdOwWfLYVLxkpJ8kd
cQLv4yi4aouPPgViOa/KmHMN+gLeTTVO7StVCeHHg5phzDB/Dqlb0LPdTobJIju1lBN1DTQ5nMcZ
aRM3fA4ILsBJFp0vf7y8mDPZc9bKwL3xKSb2VMIv3CM2T3WvbLJSyyRL9zUMxq2TUuHGvtb3jYIn
2218cl0YYy83DYaQV2fy553qCCRwl9rbJh22wUuj2Ce517U5mU66CphJXx4xPi7DnkYC3xiDNzrb
wwBuZZE6yvFCBqChsh1Q46IErofgiqCM+qed5v9Glf9pVOnaDmOu/z895S5J69/GlD9/4B9jykBD
zPQ40GbHtMKLq+yffDP3rwCbkKVZCBAl8IP9y4tm/RVijPDwLQGZ0PCzf80pg7+QoZuAvBwbhxEg
iv9mTmn9rtbHFYc7LLCF8JHIWxzp/hhUIuugkK6EOI5KNz/sjMjeROMNhMuq6Myig0NEqdFIzgxI
uaIr8Nr0Qkg6ehYVy5nrZawHDhUh2E17+8uVvP/3qeafR3U+nc3GTBdLcALGv/b7GBX6h4xgYLhH
2MpUiYnL5q7jhQkcpQpp04Jyq2Hm0TU1sPC//92csf84eweA5QKLSbHHGNlznT/OZxEdmMYbUpIW
4ui1RCq4HiZCDW/yUNZAtRvhn2wzqDwuk+dfU6ylz5iK03e1VMs3n7RiXlzkbVdxEXfb3BuKfV/I
Id/KtvYeUM4381oNvoAsXZLGSZj3zjUbFwQpDuqMlEVr7Y5deZfYs9msGZFZa5MY63k1QYgB10QV
iuIjMdqVg++F5BLPfqNQ0tlCgGDRsSLw7dxlK+tiOCdVR1bO7FbjyqAHzcbSQk9Zh1GSrVmqzC8G
RIEtzYanAXQiGlRQNjF6jaa6lS4mGwOG54iM0BkPMymQYPQXZ5UtPcbYxZ9GwrWpp9bYmJDiQ5N6
rbKgFCujC60TyYbRxpNz/wVBIRU2/SN6QBw42QC4Ad4hYAixm5LC2xPRm5IgYwMwwCHWnsPByB5Q
iIPcg+hjvpFJ6G3qyjflJkhUuJ04yKW70WEks0p5lc4qCmBR0+fyCJpxk/7JGupky94yDUfcSAUI
WfJSzgQI06YGLd1F5IsA6iutnNZEFfU5eCtaZ6D23HhxaHdLxE1xnNoT6uSQ3BUJv3LTIE0/iNG2
DbTaHt4MIV79bA7oAHrVfV5JtetixHUIprGquYQEgLk1CackdA2BP9Om+5lde78QTPCtTWwSZs10
F2KixlJhhUdmxuV54dhPylA9ZFdLFmQbTmo+KuC+OSzgG7Zh0fQIICUUnd7uYwihmT1763Z0Fcmv
bdXtA0Cm1xFhnlfYEKIXyKcDMcTJBDaMfem7i5IWJ4ilBC4vv/yO9RXwu71AToLlTDxMaMUtGUbj
gv7S86WXbXj3HpMLUow26IAHmoAPb3q0ZEk7AeF7VTMQd6I2XmcqYp8Mmj6HL58wu9Z9Sz2Ym77l
+ciGOyI2HtFUVs1o3nRtKNOPMWUgewgratO7rmPmu5AndSxMJyMPECB0eJoFh8WFvKJhHeHMA5FL
H7L/xHSpD42UmrTzeprp236QlbG9zPnH2UIP15l+z6hpxFT4OBOFNh9meE4DccGEzAPxkAju6VvF
7L3hRGGfGxV9inAW1OrxlHMuaakpL2gAmUzkxLWmU3+gcOJEjZSFR13pcXve5Wc8dnoxTPj+OXiU
u4yp+K09oBxfI+Pit0n93WDPiUcZLZw3WhJxsC2MtAP61KNGkenIp1cxNdil9EtB4L6hQq/fptEO
OxoeI8hVAm8ZJnHmJXNuMNXw1czkYN6gWxPmbRhNWsVvN/WH7BjnAo1nIHtZyilwuE4umt0tXWDW
0dzox1uV2stL0TlaKJpPzqKTIzReZtmwE1jzh0BbZjZXwchpqLnK4zB0eY5mK2amXluA+1+rWBVp
tyJbvfoY5r7k0ZFLd13LxbttO4tPPNZjbewmktGYwxsS7kRgF3dzhZgRZw4q7FVnkcsMiM6+c+ua
FyuNguIOOWpbrisYhGKDAHI8KnJuQGQAiy1PDCyYbkx8Ap5dBjvHyqJDc+u2EvDI4oho2FSd9N+N
sSIQiouTh+siJvZiUwcex7EhYdRCIepPBDoZ9W3izSF+FY8A1Sgw0QTaNDbyqau/dlb/7FDqHlGO
Z2Jv9eH0QJqUU2wMosfGfcB01l3pU824AqMSrV3yb3bWYOY3iTNGLVdmRrzBnPLJzgflAWscxKcY
Ky9bjY4Fq4BkG1QHxgLJXqiTS4jrdZQQEzj4qP6Z2AWcZdugAVKopHXtGEV/DG0bFDIPkPGUs88s
fOVQT6mIb6VHX/r22hOdDmCpMWMwRtMngGpyZla/0cN2xDoek4Ih3J0CurDqSqr7yz76f4Xjfyoc
LQJZfyk5/l3jln4mafzxG8PA/vlD/ywe7b9QWYWcenBDI0zTcL1/FI+h+ZeLaCekpU15IkiF+lfx
GPyFSQKVFOWjR6deW1f/CTKwoO0KE6EYBnUwBCD5/guRm4Vkr/llDmAHjuU4LkMoXMxw9xx+0a8q
t1bB7mmLDsY0HQisB2PMPnCAk09zMTErDwlUgtfplOX4dp9TVWEjB7rZ0E0Jka77LHO2xUg4c1gA
ROYts0RbU7jZdWxjEFwxk+KZZCtD0PXLlf5fCkv9yX775C4fOODSmrr4pbb8/ZMH3TAVkVzk9cUj
YWkXEGUKGwxx5JwIZ1TGf/8LnUDXqr//SrzCFh5cGi8ed/OPSttIC6cxhjq+9rzwVPdYR9cFkHJv
n7nMdlEjQeU7WKyxb+EEnxexqjv6LrELA9p3ESdWfYx8hGyrZfS5KkA0h2VvU/ndB1WKGATICUYL
3WgpbKtf9m5U1ddZpy0+cVox46TEQSLfyhatt1ADo9p4qrjWFys16EJGk9YiPvqqqeHRtHpnCJNo
jLfSj3D7TALo8GrygM2uPe5Iuy5RGg+7qKMNOGuJNIReHoLJwaYjHcRBs2sg2IeGiJKYPMJ07YMH
i7d0XbFfXrzaZuJiL2iT2H6y6CviQvCBfK06yfTw4iSJvYmPoew0QO0vsFfY44Ro3AMyk9yppOQT
sUc7x3mhnHyWaBMXzgUGszAbhml3bdeub98u+QRE1vNnr3m16eIkV73EeubHHU4Ow/bFeAYXTqfG
KWz1pQksZbw7ds+VSzvt3sB0qeqjbLQLZyRdG4QxAeFk4xAjw0B5yPl0djaitFNLS/ffoMxLdNcc
70ON74shMeKJdJ3llfjIJu0DnAFRjYPkx2lGynLTpt5DwhFhWWMz4yL9tDJ6bt93rwnytOZAZrFO
HKtz9nUy27gsuONpcCjByOxxhsa7rEcAINY1WeiI+i+qdV9fnBA7DfdP27HD1tD4iKI3SJEcib1J
4ml5MAITtUemeHn1aDag355a/bYj3ID2G7oi1PSeD88K+nyxRVQF/FW0lhYVqPnJo/y8NUSoiNDK
IlrZixhQRWW9uIEg5b0Yo2/dTmNT3DtOHn/YpBocwFe4Ab6ryv+o4nz80jhAHpgU8MgmE2PXcRox
lyQZBLo1iOl8vrKVR6inQFL+YniwtB9+WrHE6PPYjOD5yZ9MS0/emb0Szg5SMzw18n0xNeEUw0lE
NGnGE2l/TqXi3qVO404Ers5D88a/ltmPRk1QH0qcQvCOsB/VF2sojbOBZJXQekIgyu0pCGzycGpP
3FumMRiIFh+vLleGl8uHb7Xs86aeol0HWKt7vXgH0dTyIhiLzwVO7cb29hcDhEAGRZaW6rBQjhnD
lotB0nVEe8Adh2nQgZbFIawe+C0/3T0WbxtWRpVxXfyLm2MQsr6uktyWT/myGMaLQbXQnnpbGvJ+
VghMdsUMYvp5IZ8ifOaoV+bnSNNeGPYR5xGN+CiW0WWBWOaSaykRIKbgwyhy0frHXIiGMf8hInxQ
7aA68/Y0LRrh9eVBzpXBjasRyMiNN+qXoif3aVkpIlro3WneTDoYyCcDK0i8V1UEg32XEZXd0sW3
8vrTdyaLooucO2RF2n1Eyg/4Ez+KZfYuLckkbyUG1F5OFPT5F8kKYZHzES1C3tWA3bwAm4gRYeUu
YqyYNpgobbg1s6uu9bnnHLlxQfVIVr8E5Azm3+G4QwxfuTNgQVhmHOLuSvafpaUdyDDuGOFoIy2K
8tM0j4ntgHMEm7HoUMbYRI+5cIIF6XZbOWb4KsaBPNXFevRJ5dSguHp4RlFrbBnFJxsejG7tkGd7
dIqQ8AuCxfJVmY4wLBxrBgbvl+JgdJM3obuFO5d+iRN36HZuwzGSsrqZo4pFpj425HW9dIIwSqc0
341q1LxGurr5XPWrNJlUcLByO/5adJH/XcUOVlBLVnd94Z0GMlvmLexH9eDVfvwuCJPawrZ0OUd3
zjloo+rdcpNyZ1dmHK1JJBIrs/clFsI5X/tkdTg6wQkgXxMXz3bW+UQ/d/1uMUj3gHCm1pVktjWW
E6FPBYmjAgXfdmAE9MCy3rxj5kgeR7e4n3xTZXv5P+yd15LkOJZtf+X+AMuoQPHqKjw8tEzxQktV
1AIEBcivvwse3TNVkTWZ1vM8L2XVXZnhQScJHJyz99pS+Qe5SL2xgZhdAIUkUlwF1ctc+yrlaNyg
3mED21WlXE+VFWN19lBHwfQgXaQKQ5a9yWuf2XS6j40gX3BXrLQ2otxuP2RI3vlqa8Z6USCIdwvC
Ud9i4/ewc031LqX98CfBe4TWINqADFqkh5lR561IVejvMls0C5ocyoGdgltwJRVBQVElF+CImKwv
w0y7h1QAqEna7sLWGRB/rvEjk44OCrc7BZcNItJpv9TheCsHP3mKuyy4wLJeHoQVBwAIrTU6LEsQ
3FrZIK9YsJej3TTL5Wxx7gcXOO8X1ffbgbn0Vo5LwSBLBc9TPq3fbbsqCJ6MV5Ide+Dzv65Qfirm
cFPAfqG9QNcNUOS7bpdsay8qTOfv7FUkkq/a2rNHKcBJLYKQji8f4v3vIFGm6vl7VRSGQkA0NH6C
EPLs3wsxP1lBFs4A2zmwYLf2cxaGbsCP+xt/xLs+pwutFxKsYdtS7WGUf1d9TRnKVhWnIOw4orOm
2j1rthkPC23cY7/+Kv/pw0LArHydtFXj94Qv0hqVBfQxpleKY701YzzF2GdLrGv8mw7pz4UsHpOI
7y1ilEI9/66QlWkcdrQegpMXLM5tY8ZDgmQoxAXYOVWIoOLXl/YPnwdKy6XxjOMGT8U7B4gDsrdt
KrDwq86S17ctqMlsdgzRKKqRN17Grz/zXReYe8fFRXZkjCfcvPfF+lKn/hD3g39i+Ep1FTISxQ0e
J+zA5K7RUPFxVnggLSCu4DUt2D5+/Qv8/JBGIhB8z3aIfUjY7y66bXxpk+wQnMY3xzsTJu3gZfxf
fEoIHJtGt7HxvHsBK2ziTZKr4JQyw6Szh4U3jJb5N8/mP10LB0pAjajJePHefUoweK4UFteC2hLb
Y86olUnw/+IxEbHvYUXitGN8SX9/rUtZS+ZyrTi5CXPtvM94597Yb2fT/tDpaf3Nke7n9Ys13bzl
dJ48/u3dhTU5qUxzFfh4K5Pgo8MM+LTaE6XIWBHTgnMWRckbo+HXt+3nlz0yvGwsILYXuz+9ETEq
EnvthIsNhrc7ocV1NQQ4YNcCscOvP+ofLpGHA5YeNXjIkf/dYhnSOuKjapdBrRkN1ng6V8U0hlBU
PLXmBKfNU/PrD/2n6wN3xCDEFsAU38PBJuQjHsQf51QF0EKa2jct2Si74KDDTf31Z72jagledbSF
IR1FBlNh9POblkV9ZLOenGh4MdstnFrMuAjs6rGb1v62xVnToBuGI6Jn6rqZWkvdThIp9cFHzcXh
ohVfULSo7w4TVarOlciz+6gMuuo3X8vPCyH6Lg9sHysS07v3ELMmFzNsG3wULgAS5tMJaoBCW+yX
U+HzqBUxZf1vvp2f390YiBd1pQegwHDq/v5WpRX9Ehg7POKRRa2rI4OYIcYXmXMPJ2ibdYl53ovc
uZVjJT8xEV8dMtcgzEFJgjUm0xEWIVUSIgKEXtl/vDnE6J7pBvEycO/e2wNtiXltinjr6zWi6LZF
8dlJLe+kiLPMGbHbv2vj/PRsBiaUAiAn9QPutfcfKHNliv5lPU0+HmuFmI4ep/Fks7NzGv/11/9P
HwZHzbNp0LDUvN8FotWNbaZm0GVSzOpFgw0HUSCnHGF3nJJ+/WE/3WquLCJjwLGxqbKcvXvVyfJx
OpXYy4mEIA6WaT7wZPEickr89Qe57yyVrplsBqZ4II2TLf19ZVSR1aaDLpypIPpM3b+xGqwIMNdL
YoHDuepIfiV7JkVPRIB4rTmRhF6/kQYEolvwD1le0iewZg5LW+WgcVuNx/8MbovpesEtqEz3Y5Yl
h+PZTZf7ocHzUP9m8fj5/phJu6BhGguPafu7tyNvsGWFtVKns6F/boDAIarLL1Ib5tevv7SfXv6A
WT5fHGkWtPTesPx/kRGjDHeHSaM06g0nJ3LP2AODBrJciA9+o3/bPzS711/qZIhzrIcoEfgnWL2f
7lKz1p4je+GfAqn9H0HgTifyFOPXc0MkCBVdHblW4qXV2v3NSue+f0Tgd7lEfwVAVMlboxIyg/K/
XK5fJQOZQnlxcjCf1RDqCqgxeGyRzntAlRm6fkVXXPoMeJSjbs/wGbJl0/zoDgsSwzMHyh5ruohr
afo1sg/NwYLsSwYWRrDT12S9Yzxx8vuQ8PWGn0Qw6TG20pJ4sTLy2gdRqPUVegrbncVmcLEMvdOd
3hhRCJ30vZg1rTGVlPT9ShpHjHYl0Qw7st/d8kbYFtkstlPWDzPdhts+GKwL7efBfbs41nrRhkzO
6WJjCbNDnErXtKXtZqtCMcabzO87EJMkxG3DqoPt3S5y5QC95icktmZOX4kRdayTSYxyI2zvgd43
aPL2i7cWDbkBFcC4FQWyUznf5z4CNUXEAe9LDA2LZii+nOx+WjT/HlpybS+DlhblBX7CJDsGU8mp
qJEr//UMZzgXn1OZ0HmJK1PXyC5AWNaAj/qTbjlerNJJew7uREfG5WUaWfqx02ud3Xt1C9qzTOU0
PChPcUNcol77fevUXfnYrjb7RT8OjjyAVoDdYdCaEGba8jHsHLCkyuYqcGCJ9Qe5cfCpeumYVtRc
cZtRmvIXuXTxRaCaX586It1BXbmFfz29sbA6rGCHHPyLPgQdcmji6Bc6V8Oa0QiP6gWwz+Ql/MQx
IOPuK2av5lLqYrSedJvz0bJc2bViu/Fp4WSVp9y7Zp7E8OjkJIbtSh6X7J7zKoJZQIc4f85UyGnq
VVjuUNBZ25WJM4JBg0MRK8Je0HYTBwk3nPMQxCRyk8sMjWnCvuqQxNX2FT2tqBvVeqErzrAbN4/p
MqZMXPtnpxEwuaJc8IA1WRS4t1beszec6wB69jx96GdpNUDMoW+GMwFFfUIjBGriurT6T9AYyT3q
eIAi5xacqEZ+GS/DLe4XrviSJ1mW7NWoZgbjhloFnIS1xTbvDGC8IvrSiNwQegS8GEc7WX6k20tv
3h3ACxHUIXiKZBRwMoOexffqKtMz9wo1fl0YK08HnTNBeBvNoDmCeueZQiL1qe2iFjB07RSmE9vT
nt90homCkp0O/Hn7CwPS0O8zelfhtSAxGPqQnevigI0ChkmNp3klB89i0lAtPl8sU1LfOxSxm+YP
qpH8Io5N7+TQEfH72KyO1J/BDnsWnrxQlOVj1MZ6vBG6wjtfFI2/HXHBLz+gDvLIFpF0/YfF6QBy
ZQu1scf7N4c1+zFjADKGM9oVPCs+05ySN3jwwg8U5iVhdGT64i4i2n7qMDgmyVrTm7cqUZyqXtGt
XyqakshQmzWiJVH4yam2bU2rjQ75YHQt6zgV89uO/39z0t/MST3hmVnY/yywe83ZKd6FiP7rL/03
C8RFpuUBjYY8655tPf8W2Xl/BGHIRo2ezuQoGRHXv4DvwEDMMM6BT8Tm5jo2I9R/w0CCP/hp7Ov0
jCLXdYPgP5mToqV7t3tzrDGOI34kvwVYEFPt/WUDjaagbVtSBI9RtDTVDCUwIscEk/3aLPI6nz28
IsnnpYkEmwji5Rd77NIttWh7lWfpeOu1AcO4fvIOvGZOwkRORPeYObsrWiLVc9uYXZYq+VImw3NC
5kq0XUb5xca+0uMI4Qt+Ub3VvJ7HhV1tuG6Ta/XfhZkRthnKGn8B0dvYkjVWu8zGsALyh0w/7XUI
WutHqVEFE29S6x+mfxgWp1z58y3B4vu+VvTydXHFu9xFF8GUNM+z56ckcKXW6N+OA0UUmRyt9Wz5
gvhSbJzTvjMd/1D25UbVufR3NH/0rdNrdDxlFn2uygqLjSKvjK8F7cLRYW+8LrCHbPH54CqjUmn3
STTP4uBI298kqvzq12tzRTwIE4No9XcC4+LHvlANVL7E31lM2CG8efPruR4B+uqQJ6TAiLdd3d0n
MTQlNC8062zidj4R0kFgC7mVL5lNLx8jLNxXuU4yfAXYPg3bMNDMYtbeDHF0kQCBTs7jErKDBvdO
5h5HLQtH9XMvWVjHDnX5hlQ1JJOmlOZM6Ty/TUneZhbnGVNcUoIhyZ6d57eSv+qMghhFN42vHmjA
LadaFvZwUB2h4B2tuH0kJrNFZXCZAN9JVttz7fvGIDz/61vxkeCfZv47nvFv59Gp8JYyvO5MG9SN
V3YH9u7ktfAj084baV8Mk29abVlKWXAGZr2NH5uByhM0PEtpHyHq4dFk7Ow6hnV6VqjPzKzYL4cY
VGAGg6rTFZwpHy9Rvum1WiEsGpzouYPhMgZiP/FXLuis/3Zlz1R6MDs9B13D8JvZGSiMIIHm23pK
qADP5V2aTMw1xdJ7iON0WPm7KGzZg5OpMvO3IbHTy6EzLaC0hbZ5hkDmSLJQ5OF1Ag1IdlF1URUF
1VXLUEVNGxj0/AdS6akedWAuHh4sELb1PPvrcZ8wf5eIvvyA4DqtM27LuQVDGq0FuLPjIpLRte/B
1ATX509kBkG1AzuTHbtyeDblRMLW2/Rs7ks2V88XFAr+7LJdEkvkf7FJXYowzHGWCEyjGnYY4zlg
5wwK80L4D2lBq6nEXNle5l7eq30SjDQhpJvz81Ov4rKA63JeS6rgA3nmi/V6/i2jiky3I5tx3myp
9vllBZZfNFuu59wCfqEErkrIJbhdjHysrCequGE2wFnqRqM3OCNoo2Kx1e2wxAyUA6DcS9/yv+Ml
5/hNFjsVDAfH/KJsz2g/WoEXbwXimTfrM2FdDrnsqj9XhngYlgKLz2ocF8lSKkBdXrQjlfNV6NSa
0WtX6q0OS4wqQ0wYjVqD+dGeI2bEBQQcjyfNI7d2BKdBbwhhISUntXpE/lQnkIUK15LTRrkq3o81
tsntQi14i+I3uSpiQIHczCDbmQRooLPLAPKrhwAy0MInwL1w9dPEU3xRzFF9WIkH2dpTKlCoDepb
YdH931RsOq9VXOmnKLCohN2eB9vt556L4Qu4Bl9lcXV12XqbtaVJvh3QF3o7EdMvh/tHjXTUsQiP
M4OZbxKPOOm4YFU85uwzx2oX/PJlmhYw8Rvz/S6m797jbr0ORqwBfGA9382O8Pf+lLoIdQdv3uAN
d2Jj3O4uPZ17F3hFsmzbs2M8GDzgYwWmtkGCicJsg0/GfQEwEx4s7DA//LD2Tkk/5MdiipzvlQjX
1yilLMNtBgtA9kH+w5N6fh6FWC67uqn3CwGS2za3XvrC6l8z11c7TBs4EKo4QgUCpG/jUlJfO7qZ
+f90c7Ap9fdNaq8/EIRAJMDWpq4wyaHkm87MgtrgC5ayUFd4smEaxEBRiCXry5vaIA9AM0M/SM4k
BCwvVJ8Y73uDSRBnYsJ6pifoRS6nxiAViBx8dGoO56TwOng/y2hSDgBSVvOH1feyS9I8L4Yp0Id1
8qadwk5xM49NizRyTO6bqWc1WcJNk1vd+Og0zUcvnR0Sk2K1phdgcL3rrsQQ+JKgsXhFydw/VbN/
n4lJPqIaSDdzqhwyyZzwqQlJuK9Gysg7iaqKfG3AOHaa2R9TxBRXfhI9r6kbfBgVAcWtFm3PPIdu
Ce8HpprjxIGOF38+gpLnkNS590ql7SZgDir2lZ3Z13O7VtslkYP9oLIWEyqThn1V9NhbC6+H6YFq
stujwG7sHTHE8+ek0zUUGiAdxcGG+FwfFwkqdWthfOIwJtttpO3h2W1KimFaYJyysKLfjYU/bmo0
DpdTgPrfHAo/a7b3K8AR4+3g2p855krDpViGDcaBLtji6RmuVbAWu4mB1tMSW/7VAjr3oXSC4U90
y/3nhUOO/KIHu5oe8qBPUlKjVk6wsGK3new/AqpPHuBUJrsyKGksINW5ngbkBfjOoFQFeL+QsN71
/RDsFTAEYAIom6th1tdyzYt9Ihb3ociH6VOUB7AegOffQ5MUdyTBpeGmbLJabmyBgzO0kvIGWImL
eXK0rQe00QJ+0zjv+brCzeQH+tSpuvlM3qi/FW33koydfSrt/nVgS9xnHN92oEU/OW56WcyFurYW
4X+cZ5gKvHNw8NFyOPvEyrIrlRLY5UXteDOG/TEaCfgrQxfIp+1gBUBFoP3rORt8rhCnlJv5aE7T
zh0HNj8L2CuPip1n1/UctUe3cj4khR8Ch0F/1yOAgok7lDsyqqsdIlyeA7fz95kmxCv1YvIGUh9B
SxOwhR/MSEfTrum8hyj1g3uAq8NT2/sjG30ztVxPRj74qg9WOEw3bV8K1E/pS2BLNIC9le8c44ZO
ibBDzF7XT6Ajp4YuflEhL3DynYasrfadbRTLQyDkZlFZdl/jOzuQUb08230/XS3KM3YE/uIUpO0N
KxDud61ytRvq+MEb7Omia0ZO+8zIuysP3MFjJupq2i6NmvdkUOfk4M2tcxrROD/keUBsVxJcooaP
rtsSaJetqiTY4J5/zcaMeDzsDEI4ETwdPaUvUxfLTaj0wI6rvFPQ1fqo7dTd+HEWHYIx4D6gZZ+D
TV3b8bqNwjHoD0uZ4aEJ6oEYcS3kwWfU215VWYx+kTPpRTf70WsXc+FTp/unpGjDg9IyKZCgOPMx
KlS+k1VcbiL477QWnMcsCVA89EXm79YlRUftLz5xfNkyXunebw+z62rvwN/RN2GtM1C8rDffCzkG
fxJsOe9zvKvYYOOh+oabTx5NL2lfmdKqq1W/qaaFHoSPYgVLaRHsc0t2UIAmkpLGaLyZO8fdJUs1
bFGLT7uSwehVCXXndsXD6L2wv5U3SFC8DCBxrOv7Yshp/paifRxrnQaPVWx5yAwRAG4mfKIbSFn+
19Jx7fQQwyHmBbKpBUvahncorJ/SqdLXTanUnpiGWG8LGusPijLgxoVky8q7eOnHsAYgA5+hoMby
40/p6LSPazIX3aZOswPd5eVaKCFuZZPJnlhEae3GVownr62GK+3I5QKlpL53xKCes7k+yVleddGq
dzJ25V2tWvUN4wXJeIPsTw6uPfISoldkTvMhVP1uCnv/oZiWig4DVDXkWrpOqxMzD5oFebyuOHPo
Exb4ppsWR6UbrI+jZwOHKWsApix5FbzwhgYFui6+EC9Zr8uxt+pvy6TVvRUv652VrX2+T7tcjF+j
oXsGydaUIYaA0U/ci9picbtMdHAhMy98bJ0K4Vylsyv4CWGCXMz+Msxxd6MFhVwe8Sxc4iNGeb4W
S4m5p8jCx9j1hf0hr/m3ft706DzuUSnRtssJd8VbLbr5A9EG7db3+igN79G3yHt2v8uhZgedfzPS
etdIN9M+EXkxcif0H/7PJJF4Hhc3pa4N+x4wr8dJVOSZ+ww7Cz597/x2mPluSMAH+nAihMvoDp4A
csi/n8SrDMytsFXLILMndCFjeoqUSHzBA0Hjx23Hb1mFdPg2naKRtnQfeAnmEQe8/k0hChRwZw1H
IBu/v4PEDTDZCkgU610HPWc2kHBWthSA/toklG10tb/bqe3FHOj9YX1yA4vOldSEJuQjwsMBLN2X
Vkzz8KTQeqvDOjjOrLYNzXj/88p5ogTbqA3CkcYctX5qCN9GoliHHgEhFVZ+HpnmT1qIzZMXp1T0
g1T8+XOym137Wl9jIQ4ts3baHLBA8j1Am0dkFtPMwyNkmooLf7DHcdHRhCVHItB7hdDj0/ksfIYD
/6V9c/82tfg1q5ThjE+nBnEAior3k/qSCplsWbs9CjI+OWnmBd0LoFMc1379Qe+HJkxLUTkEPmUA
KgRGhH+/2VHPCU5i9T2eowNoTiCgHc59R9495oW54cunreYQchZx/qefHqF/ANnDXI2J7ft5VIfS
Ftu0bo990bnPwTyTXUqCEPUjKqpWW3xqMIQcAt6o67/+cOfdWI8HHU2+a6NNcEJ0Ce+vfS4EfLak
b484bzgUTnNKtz4sJal0BRb+HVH3XPxkAjuGtKNGtftm5ODXpGF1TH0a0Odf6P/am79pb7oMWGks
/s/tzdsfX3sSZr78zUP89pf+1d6MxR/EGYHA+IvX41/tTcf2/6AcNbRhj+Ymfo5/dzd9jzhLRscR
7U8jpfirC8T+T7qZ7nsnA+1LwTHJNzZkI7R5DzeuvNGyMdFP19Re8ZTdrGVPC7XceHB/cTihyPaX
Djr9lGQ/stFi1gEzbX4WvI+Xah2Sp6qOknXT8Ovf9E4R3Lm9Cq41cwEqK4Z7DClYpzcuKRcHRmzj
R1/VNRaCUHJycOOR2jLKb4l38bYlubHDhnGgu+9QfGwFevfbIa0FXF4acvYU1fdlaTf3wzyPj7FB
u2/MkfO1X+YZfGUfjRte/+ajDU/xdbQzi2EaY4fHKovqx94dXgMgAJewf/RF6ITpfQA4xlA2+kcj
sz14Mb8+eRF6TyTVcCo7CkKaegD+A0fv/QyEIzFvsnoe80J/CcNaHqGXJ1QDK2MXKTt1j94n+yDh
ey60MYpu56WTS2xYiKZYyOxR6KDYTzaHe2wFjb7umWZeR1K91ER3QeJDVUne/MQclm7v+twMY7m1
Hf211GCQN95UKibxU34t86YoN00n1GfcIDMMRu7hS0VNdxvNU3awhmw99bWZcGUUW7tqikIz5QET
VyRWfo/vsDhaVXo3l0VBZ0RDyspEsVXosY723M7XOB7Hawgo+W3m1MiyBwTnT8sgx0PJFHI7BKV7
F9H9Oy6ubG5Cac/XvmqWI1wl70vhe+2piJ3hiZSriizu0ir3jYt/1GSDR5c4+8YbJkT2QTrsZqhT
mwdrsL0n4qeGTyyA1Z+Lq+xnl9P4Lih1Qz0nrFsPNmYq7OEj3xV2a6mb+B7dW/0R3/B0ILWr2TWc
VfdzUyJNsIW1tzgkf5ezUnfO0DGl1YPexuCSJN7BJcWuYcXxN4OQ6reyJ6B+gxEao4GusnLvB032
0KiJUO4glsN+SWpQnXY7HSKqRFpjZDq6U3R1lmmi8+9u/Z42wkg+NjaUlWaXSoFaO1as95MVF9fd
yuywSrvoaJNV8qNo0uLe7hgx52W63pWi6LDgisT6FpHfU28S2gxAd2bQ2Bu0ouNVkwch61eWnfIS
Uys0v2JnBl0fcxLgP+CQ1PShS3uf0Qa/ycNOaETncnqA57J+grnk4mutOn0F5SJ9hsAh7ozFsY86
uh5T2NznKMEf3SnDISm8YdkA3ilrnknqe9FK5oGkPYldoIaQNv/cEN5I3kxySahNcunGTn8pFgKa
NpF0fCDpGojRhkN//coy0t0zKQHXlEp7P4214IDS2Tdh5jSzYWFhiAdguqelReWe1uldn/kuiEny
xarcnKN4t/UHlWQh4SvRuDwFQemlWxrm1n4tnOwogqQ+jZRNUHiscE62EwTl6QAO2cafgNxvi4+1
rG+tMkpfQ4dgLdzwbQLrS0oY203erbu1br9XzJewVwa1vvHWEEt+XoocfOMyWa/ppGg7Fkg+k21l
pRopllO0WxQB0j1oLdd600WdfnAr2/nQq6QZtxzr+04eKryutr5x0G9qCnMvrUek5/3UpXWMH3kJ
onSv7VHZT9DJsX2/pGHdDY+DB4Lx2Br1ZXNaO1fhJR2iotbdzqfrPD/1hU6jb6DYkqzZZmFlz+Kl
ZpYpwz2+UguM8zgOxfcl7DqnvIi4RT0bF5vb/9UBv6sDvMDUaL+oA9p+yP7f9gs4hrz5ezXw9lf/
e9jJwSWgbA4EamRcof9lCo38PzyXkxTScx8Vnv/XYScTTUI+0ONSlLrnieZ/DTu9P/ijWEZdilTb
MEr+k/IgtH86YkEp8ygOkIlHyNfCd2qhsNSyJs+6gN5k6msnhjO3W+EhACSaepa2YQJNv2H4muG2
cRf4R0AZYlyFq8Kz4c4BuhZv1XW5b0WbSnad1pl7dnmCR2iAkP9W5/DIKEF8qMLMxFpBRBwte/au
xcU6CLbDu3xL052Liib6OYeFYiW6xtHYfiIsrPvU2StnsYnGS7eZG+BqDp3rLyDSONPFtdVsWxzn
gTFOR92FC5usB31ljm9vApWS7eDelUP8OrJYYIzszORoUCTenCdlde7oN+KeyZQi96fTIbIR2qjt
qcWzFZ1QfBEjGHGYqwyoe3N2oTrN2XHFOBZChNEzlaOJvOliE2/kuim6Og7Tz7bv4F80Ipa2tcaj
N2UeZGSGIo3HeY4GGkOdoFbE3LjGSNuZ7ME3VxvWPg6JZCYqdUG1or5DLOEbeHNqmbA88A02yEav
549xDEBEZ9IxF1AQ8MNSfgHhAInfzCYT0fZwbhZJRiroyBiF+WasuWrf6AEjUBqfKuj/ySauBPOr
cbY9mpV5jV0tzG494NLXEYKbDdQ5fVMk+XTptciVcLPyd95U/sHZnVFjVQt2PNd8w283lLMiaq7U
ZHu5o7nD04L7lVuq1EcC+PDOzeegbI34qN7R8CvzB6t2uYR2Kfgp3ZTxz0hVzLvR3HAKnXHmAKQ6
S39mfIJiG1r4VS8kcqbp2JV1xoYZKPQrhLZbLQeq9c8sMf48e2riV0iHj8OqxAGaQeAzZiZBbnVV
8QALO/aBQJJ/1Dk1py+fB1BnmN5IbOJBLzVZeYelS/lJa2KGBVBS+d0yzVyJAgdP79kDS8OVp4FK
mTsbewNTorPxNfIdznX4ooxvJlU8fJaL6iWZXF49BFDDd6QR6MZs48LNZslLGMaaG9xiKWNqfJ7W
lQWRUaemMPFAZVwxU554REnY5bW8bjtO2MeQPfHSAnTHAI1Wvz7k68ggtTaBbB6pSzjO5ponJnHg
uWnt85HNasZ/k3lOFmRun0ZziyJv8C5rQe8jcmjQv2Wk4dnBv2cyy6A7xPvOd7pPNNKS1/MjnFt4
PpeSOWNrXvZzomMSTPqRESVfyVlQepbk1quL+BIIJxF7RrjwFhtopD7etqsiHpjRBExXTWCegHMc
pwlkCnKKVNj6CAGkkXPmTi7fJKxSdDSFaPmixppbIgELe7I2HV3wFoM0cOMKa3T1FioLyoWYq0xA
yTkHAYY2YLA3+7CptHkfoPhhDfawmpNFxPeTmKH55ML2XJDd0TMirgaLGSBq8Knx9SrNAX0458/S
maHxU1mo48mQVJl3X5yljVavFtZTDL87G1XuEbmXjdoWIztASGvnQSjrN7otuV5Pc3I4rIqwpn3M
S8HwpIdzCC+CFat2Yf09Lkp3N+fRcr4ws/UW3uXSBGYBFULpAMuRn3MefINwwRIG2PDZNjHSA3FV
fIN0mx47HvR842al/FQyPTnGgAcvkoGW3tnoGZRmNB9lYHSeFDpeH4okUFJv5YJ1WfJEWbHLjQKO
4zwnNqnEp7QNMf569E2zE/VrfnGOhR59F9XANCM0rkyuoMpxmuwdrAGeCTrhAUedym0FfkIEFo4o
LK2QQZ6x1OHvFctMDlRfM+mmPOd5cRStu7MfbI6NHPDc9cqN67cGDUTSc93hFp1i8+SEDiExJ7/o
+fFumqjvzHnxuGSCp/vMrzPPXp8Lp7jyO8L8RtpA8nB+5n3X5y/ZA9e8daV5/scwcG7PEamMIEyk
3XnAPqF4GB4mKVAOEEnF+tYrotKrzDPPY2zUAZ0kKJMeOzfybUnD6k/2GEJuHiWRRP14WURKWsgN
/LnndGw5937A2wV5PS6248zXS+/4cH7j6inyX2dGpSRPSNFnh/PKinGNhuAM1uTVyb2meZ1TPKEf
xNnLXvlmlXImrARwlsSX2FjdQDDWD042ugiCmu8NiKbLvoM8Q4UPCJDAzpQV+JzTOq+ChYzimTc4
aqMObGuWNQ4kvyVbjiw/HqBZJx0pIejQwbbE87/GV3WjmJ8Se6uZSKk8rh7WgnORDT+a/M/BSl/Z
SlFJDqLmFjW2aZeOmrWWd7LfZSwxLUJ1l3OrxyT7e9vUr4Q79qc40SOgpyXCSrsNPAgtiKna2GxE
yiisOPp1V+wx0T1nGzvh3UWLhcIW2AAxvbfCKLXUWKXbyai38lAi5EKT9VkOLppwoqCVUXv1kGrt
sOAd2Ixv3fSBxrrKxo48trivk3uACO02jocPDcdmxCQoiIIwvu/8aVPQsk/OzfslqDrL+MJrzlKO
09asqgVvuB8Q3ubZo7vr7A5lb+CuzTYkA47ca+kX265166PjADLa5H4XAdoqmbs17hRvEGUfAAnN
J1FkZbnlQESugdt02XJYgqUKjzHVDSQkNXJEdMMsvho8f72L9BCeIPuyzRFUw5TOQt4FCPPFd6b2
xrKD5i5fy+gUuglPrwMbIMiidp/CsEbB1WlsMmU4XvUaBlQIisPbKEvoL5XfFtBr6xeEpbK6Rjvk
P8gyaxA3qBlhzNrHh4hB/Z8QuuOvWTQA+J3JJFl5yPZShPku6hdmclZBa8KMrxY91PuaoxbcI582
yIj0+Sbqs2K54fsKviNxbQ7rSAtoAV8KL2N+gfHTHco87C/CZP6MpM70qcOvqdQL48alIf+SQ5xX
IllwB9E/KIb4lD9NsBe61t+KEZxEEaLKo5VwE+XZ+lCv5Ei14VjDYbP8i4Scpusuzv19KtWzNKiz
TR9QGe1VLdsbhMEsUajtAZMwsE+pG05jTcSJi5LvKOJWXZbx6F+33mpzVNUNkwcpnjRKw42WMtpb
MZ71ghVrwxNS3tObw49O9MlaOndsAgsl39TAF7WCy6r3loe09bZe4zVH11L9BYdGatYFaJMG+30U
JTcMb6cFhkrLXdH18c1aGCFM7e7wbNuPZW/GqwwMX1xImNdL3VUQj6KQv8dULPg6TESU7RJwRadB
N/KCIXz7kZgOelj1WGNoLwiEeXb7JCLvybNu7UBC7IaAuCsj/wAmbzmASKgvZyYKX6yy/qgtWZKj
EBLjMfW9YiTNY8O4H7bcsg7jhQ3feiuiEvFIlae7VVRsRGk2XE6N+N6hcN67g4Nlv7MNULhxLpei
974kAFjkDpKt/gi7AO+u1VMJ5nZDZLVd7gfpB8+JZEVh5e/rfd46OWAANzzaSnsXdUa+oHKXhZtW
OfM13c+QFDJvxAXPQkL3S+4GYT8CMamcfSqqfqEWl6suHvPEofvhFLVfHcNVTel3Fv/0gIxA7nBT
dbsEghWzdTJAegJRveRiCDKLhanPIeiV4/xqlcoFrx/gEANd62S7no4A82O5RxfR3uSK9yL3hvm1
CwBJrcECDrcnRWNdh3U/Zjb/swjzA8Eo9suc6ohHHLuAb51yYQo/FlKM9d/wjqcmXPwWIYn6YMHE
u6r76CYo0YCweSVPNfK3j/GsoHdhiExoikq55B9U0I02wZVBPJws6ayGRecVMR1Ub5QzTRLDF0w5
uCV3CWQtqlkjLNTEfkafEujwECiKYiYF3poXO05gMvSrdxEisVvF1q18y96kyrLndEu/b/Q+RVnN
rgvSASZedIbn0+QR9ZW0ARwfypaSa2eLGvkd4HzoHGKkBs3ORtVmVhQiwf9n78y2G0fOLvsq/QLI
hcAcfQlwEEmJkiilUtINlnLCPAOB4el7g+X6XZVl/9W+94XTXq6ikiKBwDecsw9a9SFYdWrzURfL
hJIHVSa1KFSRZqQslxr12R86/n+xGfvLwkpYNo29sdqcXdroXxZWA3q9pIaORii7RNVfVBXYimVl
JL9a84Ke1Cok1UhV2riR/XGFRP/vb+BK1Pyjz0iumzJsVALTD9uDX22NY+yIagEneGNPZBj5YQk3
ejNIERpnoXVxRLEZ1ntEhzHSnDpcym3tdOE5Knvx7OmDOFsVqqr//GNZ41RtnbId05X7y9K2JCiv
ilMruinB9+0bwrGYfiVAR6jIwBT0iUHlMxQYXDaaiuq3v/lM/rKk5vNgj7L+hxIcH+yf14glHPWh
JPaGfSX+4ptUNHPNE6fxipQvJJ5tgNbm6JnPmRtqB7GW379RrJTV1JDsnFlluIpwHsQ3/dpB101U
pj+vaJixXCNW/uYNr5/Hn79E23WFve79dJ21xC+fl5JRopmal9+UxBGihJinoYNrna2puLa08RKh
24Mo0zUfBXkLl6ZnVtGsFKaEZeilKJvfvA3fpv8b/aj+xXX9FwG8FGzVTQsBvOWagsfwnz9CzW60
ZaBuYBeKI8d3NMxFPSOpl44RT0eS/dr+omjpvlusMw+1or8gWw0dq4CuSHhjV689GJ/s//5Rmb8q
89c3BscAW7VHsuR1S/ZHZb6r9Lot2ia+qZ2ICjWC3ZwPMJnG1p2oisyufKrj3LMOc5VzYkwAMbIj
gEp1GSwFihHOtHzR9Zlu2brWxaKnjb2KBCJroXxPIkbAeQjwiLk5s55S6tzZIFSZlmRuOxHHxmDw
+29NaVKAIBoQG8P3mmucleEq+VQpKctrHfeRrKbTEglORqgXbJblb74nw/3LleMQjmI5WH0YIf6F
XBELjQ21crW9GUOqBmO4YFvyhrXVuWaoc/ADSTM8pT2VxrKaBYqYtzUnw/I0SYdPKzJXJ7K9ICVB
MM//5MPiT+TZUK2u4yHTWNfNY5sypRnGAZdgFTEBI0SUgPVtpHCZ/0YiwlXF8MbJZsUVQkPw/frd
/3cS/TeTaE74daX77yfRh/J78vHnEfQ/XvM7l9D65BLkZroY2bmp163z73Yb7xOSAzQPCKZhEGLI
+edCWnxyoRhyIAHCvo6n/2m3cT+5/IP1ZeBrDNv9j5jWsAJ+uYqZc3N2wD+0V9EHG/g/nzaD0cXJ
wijvEDJG3pjIWT9AcbJ1HRLdqP14YQuH9HBegm5YMxWyyBC3TtwWd4tDvkjAAivbhnqioDiLgv3u
VL5LPZ2RdMuM6DdeVWymKux3RbmU74XNbEx3hHHfJqPT+6lqTXaVubcEXMBRse0kbOPE8Z5c4HEX
7nl1r6uPomoBj3ZxhmBUb98A5K32RJWXEMTojT66vMdsTfc/MxVh0BpuJlmak8/wj8C62mmyr7HG
Uss325Xgj48y3FbGnBwYwE9M4nI53EXzFJq7QUfugh0G/MKWjCOXEHcW18KHKmzuG/IUYrrvML41
U1d5W5MkIteHnuawX9dAdNUd6WcViSpnVMkU5SZi7Uh24zcPQd6b1SeEudL3EvMwZs3jXKdA3mID
xBowU7+gkWV/VwcOdWEwJd54Jhq+esB7UkmfkTVSvZnEECLik+zsmcX0aOUmwPG5J3QM5pLLEUFg
4BCocmh9xK5YyBP3QTQdHV9qFgSx5oLxVuE94NquD2Gf9k/mPHabpENPaI2zSWQOxlu/JKP0aPd4
LdJ5GU7ehDbusHSiOSq8JplP9CNyzcRu3FtPL4wyaLU5fzGLengarKz1U/yF4BUyJV4TNwtfe62e
DvVoN9uylNrtuCAu4PSH+bfM1mqLXm5xmA5f8myum8CWRXs7hm1zij1P/ZStXDBIzb1G3gMADxI5
ynxb4x9OefLJhkgv4aq7XEML6gOBzD4adPZbRryNvY+SAvu8kY7de5rmOQG2YcOCMmvM6KH0ZCnI
R56TC94J84sBlPNRLjZ/G6759knURrobmtg6CZiFZJ1ByL4BqRx1/lzVG6NXzc04C3WJ4oIYDmbU
b0RxtkdTL+SPsR3ddufoIHkAbY1esmWkLC+oIJYx6Pqo0l7TyHQeYhwmma+8UAOiDP3qm1VXJsG6
sZFtkf0XG2n3IiAepnzme8w+j6KLH9wp7e46McdHF/qW3IpqbLCwlFi3HMJfNlyu1bNnNvp9hIGz
22gIOG9FFVl3zLgGEjnIdTuTMVRBIR4L7vJXRn4pfOL8N1pxNhke7GJy/HT+qyLDsMfSKdWcOpcO
q6me35b61efJ4rRfbopxGEnhXUi4mEdlzsfYjtMb1usPwktJa7DcJTDNBD6k1conIlxdte2mIX8L
Qzn7IseHtHEHS3ZBVhsVHpDOfhoGZt/+DF4x6EHQBXGZ6GcLjfFtbzvxni7d9hnx5wGxvdFW4nDa
ehArg5b75RJ2k+7CP1P55wm+c4EFpNfTBzchDENurHoZ9Cdr6UbWbyyrS/tsiEa7GYf2xUIR/Mgq
m3haxNbjwWzVUUWlc0ewYbtHtWxs8ilf9vVQzI8NWcYHiNqNT1x2dCC0Nn8cW7O95GM6BRabr11o
ynzr1nyRRBv4RUgEJFqIMylKTLaY0Ol9cqvSYz0m/CRTa/aDGzZbmRhvThjbsF61Y5oaPg4W3Rds
Avgx2sjssbNeULdbh7BrK1rzYtq50uvuE916k1giN+NiMqcdlXaXLiK8idbTeh70LyViDeQPIffA
/L3t1IldTB6EvX5KExgEAUtIBuNd/HkyAchge3nx3Nk9MBL6Bgo1p5swLhRxchP2+UtktvfOmKYP
fVO+WuE68ZpPbjKDiderJ1IgC7+Y3D4YdZKj9DFTG4PAbqZKcJRuUChkwczMEDFE17iYHZ07aJrd
sTUxs6RhtJulp/aGqayN6GYCTi00xyxlsvjYRi7scmDfy1tMCuadnEZr54yCidtgnRy+7Vs9aiFf
a0N50UkG2aNR0Pa0hlxNc7Wc5zZMmVhWgozWxK4fm3mWFwiGWcyurM8fM20a7x3ZfncrGDtZEonT
UshmC4PQKwLkH9grVdkQkO1x+T27ehttbGFXm2ayCUNOOhh6TjSfcyIbAcOL9vOSRVhFbKs7kwj4
aLdawy3B4KVVqjsXbVYEbZEXTyoPw0fbCC3fGtoUcYg+b0y+Jhnq4yYzzPgjn8KPuNObR4MR9oMx
yemEPtW8OIksn4aRDWNvOsfOLUpCE7h0Uk3/Yndx49saf8Tw5gPp8E6NzP02Tqq7eJqEcUrcy86c
F7kbIBL+pFUtz8u47YZluB17fBR+S67vmTNGu0XC7qL+wgFysRGMbsDZZyf8ZWZgh0a9l1MXf7Ny
vHU+w7cuoCm8cBHmZ0n48QMqHNt3SsfdJqyxN0LoD65FvFxvpO2hWEzzIUcHvdGGub63R/Fuq9bZ
NkLLnujoGdj3rvEFcn2z64BVCK6MmOEWdcGaCeaWuzmB5+nbprMnioz8VAVczu7G+ab0kung9Dwi
p2xxDlouHLH5b51c9kk//12dTPOMUfvf18n7HxXO9D9JNTAwrK/5vU7WUVagqLBc3aCCvuoxfi+U
7U+OLlnpASwziadaOWy/+9KpmX/3oeufTAZCFLK2R0NP2f4f4LoBA/5SF0uY32tVTC0KLAmQy5/r
YmlUBOpWzAVML3obiYZEr5BVW6IpX0vNeWqVdlPqQ/PqFeIVfaRg7DrjUlFHzG/edtEa42COBRuL
XCLfFKN9kEOW71vySTZgS8qgV7L9OYeKkI7Y9SDsd/qtFuX1O2gx/aIZs7GHGzpszHxcgtpLeJBo
JXHZkXtJVeI9jEvCuLdHITACMekVTBWTAmPbaYaxmZkjH/Ue3Z0q7ucObVrdW1Tb+XTA0rk82gxU
NhWY4kDM4/AMpyML1vr3ECcM6ixNPPL0sPdUKV8cq2BJOY75Hm9OfNcDLiHbnfek62XyIJyOeaDm
NOxV3K2V5C+cIuwMJkDCjWOT5K0+MJyu1H7ybjFZTl+TUkZAZ1CxmXKpfGbfzp77U9+2Vuvux3LG
IGfl0xYa0vc+xbdjDdTzWHQwrrvDhwEbLyCFAQVkVuzwwxMEtjBHIOmRIsClTiaq8VI03a7P591S
affhWgwOWjPd1KaEPepW4iJrI3/tlV1/Ia57VxBPsIi+uGQIg26TnI0gBb/Ldicc8ru2xsK4pZHX
gwaz5uuwVAmxkDE2U2ofzvByGv06Uu1TY2rhk4He5MSoiKwBrbCxIfdOcxvGdXJGzjS+hpLJDQp4
+TIVZkZUfDXAWKkwqcZK0v+MeFghknmP7jgiQgUHRXa1oeyb3kSJ47JYcQKqp/ylhJB94vSVex0j
29kq8eT7HLIYkCMmNbeQedZkVBMDYCKNQVC9No3fGXV5RD8XkvhQ6eVxHTaRH+uVbuMnOcHa6wok
Oet9hVeZ8efOwGn67hqYsjdTGMEHMJBrpBiQnzzoM1uCzKon4MTibDorz2mdO8H8St/rel16SuEm
ERSbReyKVGP/vqo0Zqj3oA6yCP4P8vktfjW+P0qxG0burP/thFixdiUBNOxdX2bKia/twKxLM1kP
sFnr+VTbin8nVquqBzu5mmZmMBK11zML0RIwKz/SNdBRbPQSihYYlfzFJts8u7E7xS/fzNF8QdTH
eywqneW9AwOLCZuTBSapFjAXcn6g6Cd2AnmblNtZFfOG3RjwIO4/WlQcFf40EYAdTpAokaJQDtWi
TM5zY3Xfk2ZRezGY9Q+s6NNDOFQwf9d3loZkDdPmCX48PF33MVpiLUjs1iYcKYy9R2viGrTw2PzM
i9g6kq0yPHepRRqlAws3IMVm3vRmMV/mwe4/u1PBv5iHqXGwQWV0G/hP81aXncKIbaXv1ysttYmH
85dIKtYms2GfkokNNCSO6n6sZYwHECkDg6gmf0EBY3xBfppU276w3MfWRtRQrdIVqBLVBreowSZ/
gLaPkpxTb7DKo4YFGfd1ONY7aAP9955I8HOpV849g8T5hMHauISAsC4j5dI25orM/EXa4bs02oZA
oCJOyBOa+EEIqR9bFx/XLo9i7alaGrVfyBd5aqJGYs1GeXD9toqxqJ6SaF3ud1lY9oGAfkFcJ5/c
TKzALR2vFfrsbmK1cSJ+/DDOETyqNeeEDRLSWu/Na60ZZUHFxDRdzl0ZA0ecHwate1YNPmFlV+8l
WTxrZHcgvTujH+5ZmTzEq2Q57+ObIm1/wo89STxzfq9hOzbcy9SZOxRmLJyWlwip/gZpqnfrYM70
iaLeZp3mG/WMT9goq0vPc2xAu18Ne5EI52LV6WdSXcTZUZzhmfCijePWZiBceD5JMZ+TSW7GKd0Q
H3k0Szd8EL023YuJLtWroplsF6JJ9yCoVraAsrYzWizfxQx8Qx9UBz0bPsb+rfhO/gy5R8aPBqfq
qSGd8UTyToeIvBAH07C/taKnXLIfYbXQXqnBvDdAgL9pkfHaad63eaClXsqu2OUqZ4s9AynRCnPe
wB1bAxRpSYMaFNbTYFpWoOJ0+V4oVk/QTIhUj7td3U9PZTrQYLrZ3kx7to/2whdMwNRuatZMr3HO
yMsUn50Z6ZUrGyY1c3HQPcO8gZdFMLM3kOxaYmzW5XCso6XeaVX11mAe86eygkmW6e6x5cLfs9bS
N7YK33RR4CDCtTyI+ScL20udeO4PNpLJjTU2+rvraNUGONtzL7r0Y541E2syA9WEmOuAvFwGRR0r
OUuGVuMrTIzMuBUOoHQxBRgV3QoWimoZPjVF9x1AQrjVYamegd+NhByS8dgT3WjorJOXdtgyWStv
K+Gcc878Ry6rdqs7oXgwmYhsRwNLPUh+Lb0hvhNJcgfpqRNG/aNj1LtdCuNAWgg+krr+ANpqbBqv
k5tUqFfmVwp3BE97nJr2XnOGbzDy3nBB7vW5CRkfsBik7yCZ2RyzoLJs7a617M/hXOqBw22IeL+M
XuFW4K3rzE0vdO929AZyFmTmfSeTWl1cOxGfCZ9eawi4xkHH3uY49uFIYiXyhYnE6fRzCszDp64v
fkBaT3/0bZsfEW5gUI26cFMpjSQvxxp3Wcdro8Lc0prpZ/IzqkcGqdMmihsqK1Oz0Yu23rlW9fhe
6nP+PhoCcWSP+sOmwkIIkCyIoMyKk7xPCMglow9Wf1Z40nemNLpVU5+JY2ewNWaGSMKSIRm0eczn
dW6JCGjPpN07Ar1YZhpTw5dY6UHYRhoygXS4dWHjcMWUzEQrVG6rYXHkMTgN1bkitPBo2QUil8Yu
tmHXhC8wxfoLwRs46JeuQTLfy1LDZ+PZByqFbC/0qtkmExiIfLQr3OXt9LMsDONeFFH/eWQselPH
bvPFaVYqBGfhBslaHIwuUzrNqhNUMcshQzJ7KpTSjnrFAVYLo7mpQrsLavLTgjScw12VCI+3lTdk
i+Rf3S73fLK0xvsMbstdG5btDkx7u28MbMnDmIUBNcPdVLGm07Q9dAwnYCj7lrYtgy68ztg2xqYN
FpEJKPpdvissvQ+wtVv7pSKGm/zmfbtuboyBKaqdd+phyajxMjiHPLmUdz+PTf7UpB0ObvSsb2Yv
z6Ksux+ji2GkceZ+J1ks7YacyQSxzuzfUNtuhpb2WQfkw4QMMQArsPvSZftfS+L0OjT5L6iF99M4
RZvOJNsDrNSazyX83vPS/VyKPQTXLsgF4D5VRT/QpOzNnkeeIhV2q5J0wBwwTcdEiS4Y0i48jE14
m0TNhWkGFIPQS0lMcaZTmHoYxLGExJnYOuZykRmnqzi5g+YkaotKJxf1PivGNHo0nbTZcAt3Y+Tz
C6+GJKnhE3mJsGgQXwMcdb6SAOfpMFH/LmTlDkQIpFGR2UDtU6QkHrNH3x6yKaWJVsNQbQonof3t
IhXP3+IMJ5LlIwGoDIZvxZepsB41XSrG7BJrBPCFp9Bdlq2Yl+4cpXa1S5Vt3RH0/NosZrJdaueS
yEoLCCbsL7EsmWpJO71vcLZ87aZqDlKjXL6KTvR3Y0EkTCLUjzaaje1oG+rOU8rcuJCXj9ZE9+Pb
4FAl+QCkITvNJaJU2RrhYG5mzX2H3RH6TTGkH2MfzUGitZjzyxBSnMYAOEp1Pcgw4gZKJVMQ1qjY
6hAG8dRbBJ178llqxCfYmXUimAIoSp5+dw0EEBbS+TOm+CCvLJzIRsdAKpHHOVqcEo3EdQI8t/1X
3RpR9mIAuh3JRaCO76wbk3DdQ5vKJ10NUocJqRZtk6k+OyxL6BHLsljzrZW02mONhPlL3ur5XRcX
32hA2VFURsNgciST+IRwrdokZfytKQqe+lpTfHeVs55ZYd/vBkjbu1awsaB8cbaGYbLKBZ4VUANd
TPBE9+SFMkyG52MedZLINu4MkoTAofHFYd93ampygxf8ZXXQzH1+n5XNmmAPzPhr2SCj8hF5TiQy
wrrlOdi6cCASsPMozqX33Yt0Dg4YPOKSDJH3pW9deLNmUX5d4krH0BqalsaR78oyGPSxxBAHBMUW
i3cKq77adRyMW08sh2TN1qhHmqwKido5iYbxjdgkgYfINdmulnEStChOSJXjL79vIoqStCJGBgqM
7J/JGGhRhPZVUy4mamCegwtxnsm4qIzJVj/4bdOpnzHOxRvXhKbTNiAcJ638kU1EFHVzCALB7G6z
dsAEFLXexSGL5AF9Un1BFrNssrGhul3Dsu2owugUmskmlV545I19pvELGRnG1U5LC++QO1rU+v+d
+vx/TX0wziDw+PdTn9MPPJTfsvmPfl08N+uLfh/7rOm98n8y2/6wHZWfbGQ9kB5+s+Su1p3fhz7y
E3ofKf41jNBiLYo5R2DK1gWv+g+mQIJx1J/EIZ6hC5w5uIVhZwvD+EXNgkQjbr0ljI5KoMum0xfu
IzCjZWciAN4njSuPSv+aaiO7rcayRp+rXvKQUv1NC4Fjbzai2TPf54T7w8f4L0QiiPr/8tb45WyM
60hT4TL+uredOuy7Gdbog8sQo7qXDO3vvYVDg2lvaGc+Ya5PibA0a5u0AFojNkparbqgmOQQfvfK
Ujx2TNEa5M6oR90vCzLZ8xw3Yx9YcSfeijjunXabK0LmF040NKl2auirVdTrtI0FEti7oWxYNpae
lX2MxnO0smlDiFjWfo5nFa2+/QL0pySS8uKFHXI/LL4sBFgtEvfRDmJdwabbqZXPDeG8lMQSZdDD
IpwByBayobFtyIck4gYkyDCmzddiLnSeyyYnnLriQxIOMpJ9M6bxOxUacX7s6cayHQME0CMp7ccj
5yQHBHr+sg1fmGBoe0jK7bGJUrEfELd+S/S4vZeFPW2IZz6JqDrWldM9u1f+iaRccLuhP4WYuI+T
prRNQmYUTBj2eOfGMufbEqCKlsBzZMACZUUDt0IMK6A43MsgWLI8fjXCsHZ9fbDHO4293+NyBbe4
8dxtx0SBnXCXJ32IiO+cByLcFokplKgjEe28TLO+AlpNfVnHHRo/2wKNbOqJc9G9rL4oEgeCIsS6
bavFpZQzW5Hd4bLtzM9p1LKsBkZ7jxxua82hsWuQnj/PLO78MgYXPBHMvMfDUu5qWFtZIFoHKrSp
O9uldMXNZIb11l2k5iOcbaiTiFeylh4haBM5j3zqzQm4dbtLmaMcI2HKIxIi7xgLnfDgsNTz15pO
6rlyq/RnMwqeXNmg1U8NksGzWRrTral093uEt21nhX2zZf8N89CAF5nPinyqpOodn8/d2i2oCBu/
Rln7kXHZ+6bRTgFO2dbHLDdedFeNZyzx6mSP3bDNrUSyHozzba8tJcPLxOQX6s1L3BctG/4F8VKb
xFzStCPhbsT4PQdLYzmvNj8k0KZcI9BUDlubwLkPI0oJak7n+cfaA981DGVAKMJhsWoLQQTEHucN
HevS4qOPxcG4ZoVW45obuvRrhqiCyZn6rt2RLWo0a86ofc0chXUyb/JrEinLFu3ZnjpGStY1qpRN
9oncx8qmx9Xzg7qmmuIqiW+jzClPmKL49HBDLfC0023a4UrPGeykPlNr61sxWjCXkjU+dRnrkpQo
Kfn4yKm+s9egVbxjYYAJZ727sCxYALDWVFZ809CyDCSlj26pJ/bezSrnkPXtZxmPy1dXLdOWMDfr
INfI1+Sa/opZojpzEo5vlKWkw9YeHbtfXFNjs2uCbDSuabJV17rvZejKYWM3a95sdc2eRTEAG1Ks
ibSF9BCIi2tS7XxNrSV9Vx2qyIEm1l1zbdM14ta+pt2qNfgWMcD46LSU7kwjmAXiI+jye5icNcIH
nDP+SM2v7dpOIM6u13Bdh+PgVMTInP0hzIuXEMYJ1ZHZQ3+jh7wL1z25RuvVbdx1ew4ZqHp2K0MD
CDYk1oZQ5ubWua7c23X7TuBzezcakLkSY8w+1+uW3lv39dE8FJuiJqaW45nD1+6y7Fsa9Sz5SW5i
4Y953nlAJp5rr8yXkQRMqzrAuAoF3KtoIKpbaFmE0Mkf6HebIwjQkdTyGAXJqjlg5NXcTHRni+Zg
XYpWbYJ+lSmQ7WydYslgm7jx9sk2KwQNoXDiR8J0jC+VKpKLO0+FuOnaLnqAWoE3Xs19Rr6NG3fv
1awTaW3RndksLBieg8zMPuC1NxT6YlJ3gJ0VAh+2GrE/k5COa3Tu43siTlFo2Krjr8ujXv3kfEfw
oMXjrnGd7t0hoiwPIqkvt+DGoFvPZnpoM1CDzaoM4WyYDumqFlGrboTUayQkalWTZMwr/Bn3EZvi
dVoqr5KT1EZ9Iq5CFHfGRuXrHfoUFsFIVeBSDafew+Wxfm03mhefCr3VYlYT/JJKuFtSpr6lJivV
0bNqGpDJfEFpUB/S2nUfpBmTSI1gBucR0hlpZ+Y9ho3bNOToRx5/G81eiJqmOkhMCr5ja8w8RKFt
PL2st3VtpeeZuIG9VWk1L1gm2Ovc6BZ+N0Q99irvMQzMJyhi2ey3/JF4uvaerqKgli7hZNmNRTIV
IfFvKDLVN7UKiTIWYJu2qCYkh633NV8FR1ylthlYVx0SFhA0SaRlx7ddpUgM53FKbKu3SpxsM0bL
JLrFtbbDrM3Whnm7NHdzy6h3MyGHeHHSvi+3zSqWsq66qfmqoYqsVU+VXrVV/VVn5cXu+IExeBVB
XJVYwyrKSlZ5FiUcX1f8oVmputd0K7vMuvOUTaG9T6/6LpMlz8JgKTbvgO+jAGMJa9yHGXm3lFjV
+7xKxfoB0RgqKr4v5sZoyTQzLd9Nuyn4mUjNjFV0xrAMRQNe4+LOa0BUdhxn3EWrVC26qtaou1Cw
5V7P5AahdPYBNRSClWAoOwsT1VEq62OK7sZlc+Zplo+LL4wDBhDMdzTIAJcx1nuCdNL5ERlogmxF
6SaIBoGQrMV2txu67hLJkYe17dl3sV3FSN24xW4TwxH2hjU4y+/RwhAGQs9iPbXOo8N0Zu2eTs1X
T9J4+u2iySML8HEtMG2j3RYpIUyzWIDntWO7HLzUcSsW6YNz25Nmb/l1kg+GPxGSCX0vTdUtHgGb
hpRzJA3a0lrZzTJtvxjwQbVHZVqFtR946D9y1y6jr3MNhFtZ5c6RbMs1fDtJyuYma/g8N9MYxiGP
Vov6q8pN72maBPmHjathcWaSevLajIM2lma99yonT+/gSoCd5WgvEBR50wsWgeaC4Ml9bxie7CsH
BdJKtdG+WSLUjl7lNuW+6doJkEdU4GOKxcIjoyHie58UtXgwEuRUR69OJNEBbv1TlrqVBNiY9QMk
7FwPSoaHfmcOjHUn1Flmf3K82aic34rs/4pe/2aZb2DCRyb679u684/x/xx/tN2PPzV2/3jZPxo7
1/wk6U1caVlctb/hlv6xz3ftTzb/Dxl1OlQker//6ews8Ql+A0BeMrwN12U58M/1vvcJMhfKV/6J
TsMDo+k/6OyQ2P7SP0ndhnhGKjgCX9cSa0v6RzG70bRlYQ6sZ6XSwDGWrQmDBsBbdiLH2T5Netuo
p4g9+bGCFzqASCj7x7jWVLHPGC5lAfjNvPDjTJLVzKQLlDViHaOeMNUgtUJGqDqdAqokT1M2abBM
2niOMhGbGzGH4fNklParU6qPXMyMy/PiWTWh/dRn1fLY0RFVNfdyXtaZ5XOXhRzgAj4S+O7lbhgt
u/S91BOXzgGV3Nc9LiLCXGFJ46+6lOWYHbtW9duq8JKAwCI0fo6rbTHUTOdiorbB4QpkdzG0bUFI
7s/OgErtU6cwX1PF0h6Y32OGsKas/jAV8cbL2MlgsTrqy/WDuuantW78le8/CTSt49WjUO3BztrF
23vCkFWQFsNhyVIrcM2BF3aU5gbqL6JMfAdqhPyCVr+JgjL3dHCV/XLn1EoGdMKoCfVpuenHrj0o
beBvF7Dr/TLVUFgkvSS8uDIHeDmytX3OLiPzR2a/+CU8ai6jjrQ3Gjv7CYppwbMZ5sRty3ZE34+2
YJuc4X/dKIiYr22xBndnk85PY9c63Xt1rv1c4lEGk9mER1Qf8Xct78hFRRewv76/bn1XXNnt7NMO
twcj7/kySuzhQO7dctzp7VDSWM4qwKq77BJqx23nzT0efzXEvosDB8ygGBxqkT7LxltSSuL4JsxB
u9+A/4HvGttENO9NhmVMy8JFQ41bZcfFqg6qtXpig1M17HoK4Nda0z1nx0bH03kUW8vNwBPiVXp1
dkx5OG3425NAdp2dbFnc2E8EX+cvLdndTyTLz68NPeUtdE35nBJGtotpq5wNRByTrfMQncLGir9A
DofcDUDhpOHADDwnxU6V9XYSqIpfMl0AQdngG8q9jYjHpynsR8yddG5Tijhvofjfe1Yn6TMN8+fo
mCTNYAcsKkSxBGNuIiNNMgiLeh+fs5z54yKHvN450OlHI7DQ/iVE2raVm+KnyrpLWMj5LllYXZnI
wDfsjMK7wikYHato9Pail2LX4v5+yQcv2xce+TJ+5lDxs7xPCm+fCb17Qj72avf5cFvYCCK9aU5X
diukr3RYNBJ6s/yuiEKkgp1wnF3CDCiwXKNmTIosOsI0T8E2eC2NdV49gGkuHjvNdHbjPNOIJxY8
3aiUjHWbaFu4+KAW1+m3hrSWY2ytVszMGM1gzG3z88QYi+Jg9iafyHlu1Gkc2Jpl3BgG02PigsJs
V/aK1PSqt4izCVMGAGOn7ZkNd3cD4vR76G7ZCWKU/YB/2dgq7IZr7k2nD2yvkQbgGZLWbc5mamB9
rLuvTLuTOxjb0beZuS1DPBLbseVslhrRa4kIiymSwEbmz6nplIHOaz4Wyn9vo6XtVN5EVdE8NVKv
0+2oRIwjUmHvZq6zfJ7sWYcahcBVmXVLrGRdvWiOPe+NBuXX1py1qvfbCALMtiSJnr4j7y0SL5jM
o921Bbcymj+CKEd9oxzUA2NYV48xUdJfJL+/STAOC/xDXVRut3EWxNZDSH+uzc4aqTN6GevoNefH
15thCJYYsQ8w7boNKNjiZ8dFUQ2ArM0CkA7pCd5uNuNqBIOspwbBIaZTd0Er1bSPIXUE41x8kPTU
bP8fe2eyHTeSbdlfqfXm0EJjMACDGpTDe6ezp0RygkWJEvrW0H99bVChSIkZGZHxxjHRjIK7AzC7
du85+zTxZB7KoHYuy6nT7tOUrsmqM6N56zGQt7hE1lY05ufmmsSq9OgUuLIwSM03pkTSv1ayC57e
VhZo78E3MMDpMUMauSauwNC/v0UYOjElo+D52Ay5u2ZOx7LamyWFvDOxwzSlLHZjyPIMmssUvA6D
eWvYy4VapojrAoYKdG8MdOdBJ0QesrPmFZfs9tOlalJkI2U5E1XfFfO5cREp/dMF/6+64J6ggvnP
1dL/o59YvrMIvf3Jb5USYTofmMDb1hJ8Q8d7iYz7rVIyDPHBNQRmO8cw3zxCv5dKlgOzkr9y0dX9
cA/9UEJSRZkukkbH4i6SX/t3KiXzfaeZKF/ckW91ks7nwZf4a6WU145SY0ruOoEcsHnkyh3aPKMA
sWWpn8qqd83cT2qnnbtdaqJg1j+1LmXeJsU6qe7NHJpvg3Ld4vXPmoT478R3UE5X7l0si0rJlrlr
ESOnroZRFFtBcz33sYlMezrrgxb5BUeqvD80XZYr5Bg41ou2OhfZlBB+x8ALyg90wgubkLdjSbSx
fkhoTp0nQZ2VWDW5ZZp8pEjpd/SDnJD1zMNUkXCcz1GJ4dpAHGfTVryPkBIUPuUeMjgvX9BNhCN4
m8FaWEBZM6PikRl2zDntIaVUJjqmolX9mRYyRBUzalm7G6iKKNEgNGS7YuyZY/ZN5q6hEMQHmYes
IDAremCQk44/V0O0spIYeHYt56oOhCBmwAin6b4KmmGbzJyW4TsV/MeFSCArkOnSX5mEET21OE9u
B0lA0K7Ex7OOFE54bOGTOfoqnOYV6FpoLHbdP7ZInT4Gc4l0sAlruixj6Y4pG47NFxUBGIzHIEvq
i6VA2imTvr8w0n4jw4qOjzIaKDsltnpHOAPHbguJKJBS+yAD5Xz0Fm+i2Q6e2sWJqNttpJiWMrDj
2KhZ3aTf1DKFH6AVOYN3ZA+081CH9kmLPUMliebbfd47K1eKplwj30GrKvt8X5cBp+mw71wkiMOw
GVpwgHlo9rgCzJatjU2ksuloZMM3J4j1l5mMoi2QU/AcaRAjpinERCSb54EIbXJ715VjdWcUTXRK
ZZs9ljr1cqD3cA0YfbT7rI9CfW02zlWeT+CPTMLkmojDqr9M9nlojJG0+jDMajgw4biJnMa7Gu26
2tVBQ9JSLcJjBBvFWZVWnt7RSuVIbkdd9qonWnloF4VemzuYNG0neOZtaHpKWsP7HOQ9YIRJtX26
C9vavMfY3h0GWtNbKOgOqIEiUHeu6L+gdtDW/eTOa5g1+Cl4A+JDiUKMgONwpHgOce5e5DITlK42
CjdpmbueRhcIADUTLGX3ZogCNNcsJGT1vS2y5rJ29fkzbZ1g3dXh9LGLqxwPWMArqKEnSFaVNhM0
WGnqairH4rK2GfSuWpoiqIL7mDgAlbprA1TcgwzrdrVsOYfCi8NPbZ3hyaP7kt2mojJ9rE0VvPh8
15Yuz6ETEIphi1S/saO686d2tLxtSVjhwMpCcNep4rC/QuJYXUF78bZK6tnXwkinQ+2p0keXyRBo
nDyUBO0XqDZijZFt8G2Xdl9Cvxtlk/kyDtMnyBG2X6ShN669HgJsuq4tm/uIZreOqk5eU0wFIZdN
bdlN/8yG/w/14F87Aixc4n/qCPgUqy8lAZvFz8Ph3/7qx3BYfnAXXyxdaTT9yy73+87omR9ANEpz
CTB3BWlk/xoPC3ZGFxoDzlbq8KWL8HsTQZgfwBM48IMkdgLX4xP+jSbCsvH9Cx0gcM3ajs2uxZYo
QEm+3xhNQ4/Szo7k6S1tsskNYjJZX3BkT7jNySS1v/NA/yMa4I8u6JiLF8Jg8osx4dedmGhXszKr
3D7RJuSdW3hSHJbGa5m59R4xrHH5U53yR1PmP/iCOCr4vSCV0Cd51yNZnIp0vx1xwgIlX0jpRuSd
JMa9Qr+9+/NL/UrzePstudXcaxt3A3ED775aQ1py2KWGOCGgwiTvJLAT2xkCliTz7LKdZ++jQ9/l
ssFidvvnl16cHO9uI0+SzdMAU8BzFvj3z50gopb7SUeTdFImyVGFi5huhVfMXee4/v4qGNuAY/r+
ajyBBs5twAGS1OpfrzaWmcqdMRanoaTxjTi30aHgJTrghr51gAAWFlKyYz6OaJsnBO7gTIwSTOGY
xZqvL5TBv/v1pc7DJHXXoEHxbxwV+L54HOhYndxB8HU9eLg78n/55393LXqLNuUkcGxHvHugQuYt
WTRN4mQpoI6d0NSrg3H7tkvMvyKRLL/jr3cV+Qc+ItuGuurq9juKRtxWjSZLrICQ1elvLZFm7Ht/
JcP4o4sQh4l/ntrYfk+A0XvCg1qAOqd5QS4mbk9l5MpK84154Qj++Y0yll/n/VeyYN2YkpQ7XPvv
rPoupGUO7oZ1SkyipddWzzXpqOM9eMthc+vUfkGIy0u6pNhPEfTIEI3X4S8+xr8/wZJgEN3Ul1dV
mO+VJ4FJJEUgkeONbmsesbAYgPMCeLHUCDyhtUdyRJrSSYItBUFw/fbykp+HENtTzf7PP82/v7x8
BvD6gEG507SHf32d0syTHKUrXl6wY7cohgYAtTg5RNX8VZD5H11KSqjAhsPWYr5/ojCsNmXj1NYp
tvl5vbf8Si3DSkhPjDvx59/r16We5VsQhKEv3XOTy/3b41tFbZnVdaUdA7K1YRpoTfVUWCBn57c4
P0xS7l88yxwLf368lks6nCV1tmCeZojq79ZBCCmCqRWSJj1oABW6BWJe5sPjrRzIxI5VwH21bPAq
kZtAvwl5pfKxJXtQW1KiyQir93PN9ve2grQihXA6zSZnoSDS0ArGBo6iP/+R8Gz++pnZ+JGX07jE
bGNZkq3x19tP5y4R2KjEUWV6vtVn+jF4CLRtaKi0I1U8n+jHoxhtSlL3kmqSG4P/7KZpNMCtTLYX
CmtOve0Hdti+oo1sX0eYmhJZxMx7ZQIEjtZ6g66e/vtyHjRCwPR15I63mcRWoTPRf204Eh2YQEOb
UuSUH4aFq9z2TnlyQ2Edm4QfcEVA33SNCUlrEA+b4GqZYyc+B4ba2BvK5r9WjDKHde4BH/JxHAUM
DroYF2tW1FzD5ZeWKpqu4dUhIRa9MGkgx5Bqia7jCakWEOwim5h3WjB78sg0EEMT+Q7NemoM0DQI
kdrXFKv6k1ORFnDMjSVghbSGa43TGXRTUDPxszF53DJntiTcnMEF81dnJc9em8qXlFY7gpMlbHsy
PIDMb3EpsucwnE+p+aUCyrvva6e+bSR1vj1weML+BZCR9bdHE+vZ7DDGBFsUgTcv6ZvTKUg13xoF
v+gCAp6EGe8CC3D1G8ZTK03jvn2j/HikG94qhYoaN5x6rbwF85xLmELG2KjXlLOhiSAai9CsAmLu
XDzqH7tqwQ1pwWQdvIBDwAohj3E/t/xuotMJlHnb5Qp26i2diIwY+Dxqkj2uNFqok+PwZIsIkAZN
xWl2jtFSmMAqHK9xD3gX9AxxjpUTOlmcZDjk7AInXh3XPDWEtIGdlgundUqSqqVdTqCx3+uBI4/V
sl5qvUPSqxJ9ne0AAfJhmO+n+aZp2RdlGfH+lQjFaSEDtbuMtBwY0vSGYcOYusCJJ8F+06YB5iuj
sHiW+0TzPipYsoQVtTjTRg23XWUsU44WtRQE04x9GfCGDU51UZ2cZyebQx8aqv3S4254kVGH3kEV
Df1ypuQNjKLZ3M8ziX9rPAHiueh7FC5zPJ2zGmZDjVQcOApeandrxHpzjLOyJ4Nw4jIqG0d/KOYS
D54K5D0A6ZjpswSRixoqmS5d5I2nXEQlqWQpJ7bYVpY/2pognm6e7pHJ22TURVVFVOCERYxnMgJc
qYqbtlIuYXlBl3+Fvtx+c8VcHmys/5cY20FAEJVIr6SjAzX4c8bCNeBu4EfQpupRAshTW/ST8ss4
O8ZawWS8KBUa5a3O0HJYQU8gnS8pC5RbmDy8ZOkRQJKKnsPFjeKUNJ8mGZEsVkzByZhap965apBP
VZy3QK2r+VmGAw4tkROqOOJ0fSZ0DCGQbULRMXpuoxvYPdiKoXhOSDFt10VPRh95iM5uKUbhHI4Q
bzHb5dqmpgZc9RQv29wl55CFCX50CWejw0x2KNIayUqDpWqyu+lrAJRrA65buyFwNn+M0x6+9kQa
e1XEEC5R3pGn2Lw4reD9iNG8B2aO4qFvsGci7ksaV7sUY6Sz/OMsYHDSIITBhIZVhDDDmo6jvWrI
AQ/BHEBAHi6odN09k+HJXjOtGGgmBVxIZF6wJgkxOrgEpgGbJRR6huS5MfOye6hSWVewE9S2s+m+
F5H+JXNU+Ygoi7GKZ4xbDuTWusv4HEAR8xt2JficM8v7hRT14rXVuaMOk6OLEvH6NZDg6jpTLQ+1
JqnIXqYA+LVmJrwSakHHbcoKuMDpOyEdeQ2ILlbb9jVsEDr5wHINRJELV1rHlU1ibAc0z+1GW9+k
cTRi4SlrvV+hFYTiZdpa+RQYYrx+A5U7EwlVrfLYj93ODkiANgX07SZb/jdjrNQujVuWIFZjCrOq
ZLUdOUcplVDCSSyU930lePW7yK73YhTJCDQ+rZ4qjAd8NAf7DEj+InuCjBtSz9GbZHBWmngOCfGp
8mcotG71bapwg6jewXOWOS1OvkQMX3N3YMBqp5r9yZMBfOHIU3uAzNBXizGMGXoaSfRZ9e1LUtnW
xhZxGPp4h2r1mM1ap93FMzPhvWtG7mXfJIySszjdRMNQ05mV83Zyi+ph9kI8XZ4jhofebvJbmobf
zGx+HJEtX6Wt2e5ZV3ERmh4CX9FV5mvYRuHrHMfDHfIO7hxvfLKpezo0KxE6i+YritNpVWfKOUob
FS2ilKzKic9hHUdCiuJz34KgOYm6nM61Qtgp5zHWVg3JQAZirCBOGNctzOeiB/Y6Gm12HptGXJFn
nV3Vhuhu89gFeF0a6ovotWxTtrP1ufQkMBRZIQ+FYoE1RbkWkHdAl6uhmwfYLXXGcuFhncdJII6A
bj4HlTbcYWtJb4yuw1cVh/ZzOkjGd8wgPfZKojxXNSFBl56Y4nMz2tZR8wZPrqI+VC9mPFQn8um8
TUGM4YlZoBasRKvyBp/YFG81ilm8QEjTA2SDgTNuo6yw7sETkm9b4Heq4ii40KduvmkjgiI8ZqBP
XYb4baMrJeLjGI+jDTVa1+jbB4zHLuWoDxA6ok7tFyLKReLM5YMeo9rxNbClyGU1R0/3HQ/P5cAO
/83oa+aMVdXvRjbCE5FoebbGNYwmoTQ4XkQsbrtUBAY+NCoLDTWD09/QqB1w+SQBXVDFkveUji0j
rCmzL7BnsYxa+uS1PgKogqyLvOnwwxFef25xwNirCamhu3EzR7AgGsPX0mR+tvW0et6GFYZkIWpm
iZkk47pz4luVG/VDZ0zqo0tg96Yf55TkmJHZPsPXldBJwUVVnThrq8JtRprsHL3qecs+1OrMsMHF
xtla8FNd9zPnFMJ0nIac2iC+QsIyPujNoJ3tuEX2hRXU2rpoN7ExVoW9rZVj48w2Y9rfHc/utyCL
xk+Va7VfBjtwXlG4yXirV7JTPuwt6F9JmZFCFWDT/gZMto4xsc9Tt3fa6psdjeG1SnKLXS5W7dEa
Ruj5ZVnU62iM62klnIZAZnbnKw2+0MZEAteuvZCaPZwh0BP4UdIvtjvRuqe0QxmvCad/jEh56Hwn
nJMrorwdfRUwP7wqCC9oV6iwtZsIAqbPnq0MsUeymo3dR9qrIwSat3r9H0HVXwiqFmzJTyeb9Uv7
8lsT9fIl//p//4eU07J5eS1/7oR+/5vfR4QmI0Jr6TgyOGO4x5n8x4hwmR7SzoTXRhftjQf4wyeD
mko3TMRX0oBR+x0w+GNEKD94uG48Eu9sm3YU+JO/0Qh969v8qzNBL9JxXYcmIcIty+Yo/q4zoedR
pQfarJ3o9teAimmYuFP3yOxMFM2RXJPF4pnSgIuSnaN4I+wLoFj5sCGiCVFSC+RoElW4OKuJQjkX
mokHgaeXjUInstblOMTrlSbtGOxSaE1xTIr50JMohpOCKnAfQFvwxINu91jBGIJ1eTdGF0af2xOV
w+A62ipyoWYBA3KL/AitEV5xSpR6zD4TBL3+ZGIPwc8q26aa7pKaaYkFICEcnBs3GrvIu4rjlhmU
Jyi2KcSIr6fORNeZYVDVJgb0ZGCDUy5r9zfQ8T9vzV+8NUy2ecz/81x9/TV7GV6arz+/Nd//5ocE
0ealYT5ACCNd3YXn8/tbgwQRcypNX/n7m/EvcxnDad4jjybbmzzx9+mB5X4QgjYffWq6JbgW/1b4
k+Ex1/+pn8d7wnuLyQHqEb1nhhvvmhdpAhjBmL16P8EXf2SEW1RrWVmMekfS0sDANhwnKpgU+Pvx
B6AdhrnjwJkI9Ao3LyGFsJRn4zGIu5yKrkiBg3j68HVsJUJ0/nOfliGsirC9LlyN8qjLnoXWuGuL
vsG2AEu5m8ij2TTQaDFRCTAIQY5ILGmH4mIc2/kyS2zEXC6OmT1H1UD4AbLAozT0lLRoSAFw5KMV
2pMalI9sTvApF20fpDBttJPdwIfDqtPI6uDMaPLhw7e3wH8E/Jn4OXFq7THOcu0+rAuIwOQN7jh7
hpsqRHBWuaq6mumBr/NR3UDMfCVxjS8Z8E0Jn7oRJjR2TG8RJ2JLWyVAtXfkHH2rGms5Y3ptuS50
xC52xTiY6KlqW89cPerNG2mN+ip22jNVvYWGx7zBKX8f9N3ZCIgLpN6/YxExLsahwsaQFnQv8Frz
Tw6zP78QbvUY5FBQAAaNR9Bvz9TWB1lDYM8s6yad0ucaphDHxPJuJCjpiepdX1dWREvArTrsR1Qc
CK59HsF7HFYb4AgI6jgf8xFqqlf+aw83ws6ZHf0Kp7y2ZTJc3tFvyz4iPhK0O6xih8ULT3CI1545
A3autoXspuff1Fxd6xIlYACNfsEmvpTCaO4rNAerKA44IllVthlckxPTYO8Dd3aZt7b11dRHzaNI
3Xup4nIH2zreGWoKL2SQOpvZ8Yy9V0vMtZn7kGEWhMVnDQ+hwBwp8lI51BcqvwF+0X3RdMS1ZA7q
1g3NcesSRhOHSEwyo7sqo3reZBEBzBqhn1bDOJ4kaesWgCsjXjco1pYVSdpxkq5C3MfrKNN6v89H
8C9kiFTpIawMYxXGmAIS/IvY/HtZAm8cu1MYwsvaDo1mP3AaiU8il/qz4Iuv1dTGfg5jNWYEnpbl
1nCboFlZ46SfBjAW7aFMdFCLdtJO37TCnrUdzd4y+DZ5znDOTE7BK1IlUs5WsYWWhfCSKk+Mu3/K
o/9qVMwwgWb7f17p778WxVelvv6y1Fvf/+rHqNj4gG4Cw7D7C2PZAwpnUOBg4oWF7r4VTj8WevkB
NQTdJibBi5586Xf/qI7EB49NgHoG7ROowb83JhbO+4XeZUxNDcZCbzG8pcz5tUvtTI2FB8ouDhpO
QyARvROESb8JUDfRjMuZzOGCgWlw0S5xGLmqp7WxRGQQu+Xs61zEq8AOVL5h16JzUAt5Py4BG3KJ
2ghDqWx/aKxNHsrxkblhXa8ny7ZevCWow1wiOzqPMwrMerGh/H/tiopgD4usKRvQy1ousR8QmXAr
LlEgU093edkcSxBNo9oiziC7q1g8XhhxHkVVuy9Fo/IDPRJycGKJCcZx1jROdL9P4vDKWGJJiinO
7s2ILNhVrwS5JZYpy8fI6OodJLH5yImQhJPQlPJz4C65J+NbBkrehOG5bKb2gVrPvRiTWb/thsZc
F5lzAzLLO+voudZuHobPGThoZFZpj7iWM3Ia1wE0BL3ZoSwp9kMsfJpX001Zlc6hQUu7lRpNhbnr
DQAiHJgKnGrlmF5rGIBWDmlykLEGd5OFqoRbXNt3jW4Vm6EWuo/nRlx4yagOnZq1PZWucRRppB0z
hdsrNWuADloy0/3Xy3P9lktTs+FiPxy6e1RzxKcYtnMRsrvuRGXkbEiWzf+q5puqN9XZiTn1p515
zyxr/DKlndyoIcH75KTqZk4R8A7kGG0hlI1rPHLTrYAC97mjw0kW3bOeUxwblZXsuz40dwwXgo+9
GwP8SAL5ylwmnc4dWY/n0M6pBtwl2YfdPd+4edavscG6dGiaZltLlseJE8XGpVO5CpeoIFTB3me3
KYZv4TB525lUZdevAxIReG/EjQAdnV1MSfUQwfh7cMdyetEoDzj4z7Z+RrXen1wNgFOZ69zk2COd
pwrR66F5d9fREncULMFHDDbLc0YWEiByUpE0S9R7tyvTm7GscQwVFpI33Go0fGI5QgwkUMyPDS13
9p3WxRMGzyVIg4gfiH3zEs2Ejm+bvKU1zeMiqF8inExcy0Q5L8FOhFMldHQ90p5MxgCFn5lodIEa
9uY6qWl1KyPHh23O+bWm2XtiIFLM3UV9bqT5wmDOCS5qAsGiE6jsTzJunFuCH3eB5hraQcWdCMxd
1lrkNa16byi8L9BE6ngTBtN8NfejulYd1cQX3HVgr0WBtI9u/YNdjRbi4TcjfJY69yJQyYamGeE3
GYb5oXTMfOW9+eirSAKv+m6vJ4Mg3MNXxnVvfrfg298N+QBWS+dYYE3Dr5+/mfdZKPnd88XTH8ik
QOdXhoGOLnmx/esLAaB+gwEwUccgs6FHbtwUb8AAjI8khsczSCXdw7G1gAX0BTHwBhtwvZy2pNeg
GvSRPCLb0Fsv+ezQr9P2btHrNOdhH2pAkrsuXfddwyQmGKNOnCE/eR/zqbJfUoPRNxOPyQgPRtTS
cC1qsmMKvGivk7DadGcGY1/tnal20H1qMcnFrQE/elPYKZecs5A+az6CAGSyAQQ3VRmsd7pd8Y61
jyt+H5WQzk34SR7GiQUtxSvKK+e7e2z67iUjcszWkUrjMQud0Qk3elTIq7GX49Zeshp1PaO8a2yg
B74kRe8+o5o6NZIoqFVaNkQxzfAkdwmyoXPhCchlscd7P9rB2k4z0fpmZzm7zjCjXYFfc1dGTXpd
mBkAdGiJqwaGMPngdnQKqsrZlqB3o1UmXIeXqo8JXOoKmpxtIs2jS+KWrXEM4F0lqcsIZbxpyKbS
tjoxTHdOhj5fmmo2fAvlIEkiRXGJy668dXtHXoKl7J9wg5vTyrS802S5+DzqxlgTsxkiRwULjXO1
y3Bzq3n6Uk/1Z/YokDuEp20H4lt86jPynE291u9CENPbEcbfgy1CdSOEFrA5FNkhCx11Vbauts20
ST/2hR58mU1pX08BvVRHhgeWzmBPqpX+mDpGvFb4wJ96ox7LVQtLeI+AdTxRC89nwalsRagYOPFh
Sp4jxg5Hm7r7UpAEjr4U8Bvg/cQn2RlfQdJbYpNMwXwtvSTZYNTaKfxUDzPzm8OEKJ+4FOIDEJ/a
NaUk0sFZUWoOWRldkQNqJ+sGBvoJ72a18Wh7rDlaFKuB69+NNC1WpoFpAGdsdF1N4eD38xJqnnjh
DnPTMkxMezr0g4hYGmfxaJGhx15oe9ULeun2zETD+MpUp9wic7I2qREYmH9q65M2cj3sU+G6Ig5y
m8RVtWmKNrtM9aH+2PEenokYaa5t2/AuAOEWeByK5AKrEmpiK+ov09ImB83M5D6b++faFfEFc8Lo
U1B2+mUQGMxEEyWpBLACrTo6w36ZW/qlGqO89WPe/Gub+eYOM17z4jqFXysJpWec2xsEbSO28Bzo
SO4p7wZXzXwykrT8PJBYvKrGnHnJVOoHrBOfgqaAx0wKMcWDAwlVm6wN4+PGZSqiPY6cYTcCBS9t
1Vg/WZrCscHuXy8jS2h3RgSKnr79g2Z2hDnS8lfYT8l89DRIAaofpefXGPx8coqXyWBo0kqmLeNI
soPgZiz+j8GdLSRUHUa4Na1c+8Vcxs0joafMt/WEPk7TpB4q2p7jt3NnYR8L2fKIAAijeyWnKr75
p77/b+p7eM5LiNF/ru/P8VLfl+3Lz62c3/7qR33vfWDkaNGtRMAJQuhnKajzwaQ1SiUvdQutqORa
v9X4wvuABpSpOUuD9Vtz9LcaX1hIQT2aowb9oe/+1L/RASWlmqv83M3RWZuB8dBVMvmAMKzfdXMs
Fpi8JUbzVOgap9zONwRtmBFu4D5uGQRuUvYwQvesvmq2POX0F2XVWl/HkeHnKp9jEFvdpM7jFMBl
XdU4PT+NcyY473tAgNfMYj6Hrhk+5COMwziU9qdeiPZc6/R3mE6x4MZlQkWDcMA50x1dyJty9Kqd
Rk7lHi5gQXImvsp8tG+yprU+a4MIphMiCM7lQpotKQT0ax+sNOicCzXXhCV2mRy65Z23utdkRhyN
xwhGG8YPAvCq7TypAcKNmtYW1bIPYaB7GhJCGMdV1+faObVie17VSNnJh1z8hyHMDTC3wE9JZUHv
8WBEU70KI1QCfhMnvTzQ6EYU2JT1nYT7fFBwaRBHJK9Z7U2b2Imhtep1jPS7N80dB/r7KbXSa0l8
JHET3mSdJ+KX8zVq8njfFlbbrBrEdJvW0F7GVKBH15N8WCDY5McUnrWpPdPDOuhizMcsVtubGVXi
LQQb+9x7TI6NtnOMQwc/pSQogdJ6zl3nrnLs4L5pSXc60Da2NPAIlZ2dMrWMch2SBR77oYk2GnI+
P5Wsf3VT9au6G4ujxHh/aitmQEWXD4joYb+ABJym4dR2YCIxxVfRxgGNf1sXoYh1khjzZp8aknKn
mYYVXov9lAxzAX+Ppo0vaLlvXTzFe1HmWEJnC2sAe9l87zF3FbCfmHntCf1zs48x9WXxELoOUrpN
h9h+1GhqZzhEd0v8n64OUYhGB5VMBuLzJVQzqojUITTGtjP0XkpAzK0EsTTBAA8oIBmNBJVD3M+3
bhTIjRdBrUjTEosPRONwJaAo+BFuUJqPLfgbxsoYBZVtDptsDnq/GWmXF5pzn442Nap5CLvmbE8I
/2fmwE5cXop6ZjhupxRQeXDET70tZKoeNC26GcFxUYfxCcN5xPbXT0+GPsxbx4mDbdBPd6Q7qwP6
iWgzyzq5qHMNggCWgy1TCvPoaegiOI+rjdKwOpLIHB8FLNXt4JbEBmTTfNDxPnGDMvPBm8znonWF
Xxuhs0qiVvMFNlwMC07bHm0LkAk4i88oBLNjE4vwVEunW88zWyIDhR35e0BS6f6JGdZIqtXrONcK
P6w14EoEVkeEVUZf7bl+dEZg6V6AJEbWOj4i0aSwZ4U7rAFehhcF6aVLuCiuk2S+a2OoDAakz1WP
JcgXCNWu+fTJidRmkDDB2FYHw7K6r1VWTWs3IivI4WXbM3Vdp/hG2Djndl/W9aEY7DuONLdMVy4o
5XacO3AlmvN9LNtdqSsIFXCWlBcfCtizYE6mTZjw64cy8t1ePKgaDcxENL2pjeBSunHbVFm76QOK
SMTFHwFmkkdPrMvayLOvmdAbInMHuU6yqOMQUYDwMAwf17Ba1a3NIhi7Z6JeCBKio7FCyk+wB1mQ
N3pHtG0+Lv1Frx94tiplIARCjGOqXPlLxubebbIvs0NZUJu6d5Qsl8eusYIV8U7JJQxPDsoAFNe8
FcYNkNmbPlEbzeVLYeO7HF2RvMB7JM+pCxxmT4BPsKKY4jY2a3lESBL53LBmW42V9+TU0aOuKVq/
5vgtaiHqUO6C0EIBtqIvS7apFnjHbgJARfvcu2mtoVoBqPQOaUJEsWxuhr7VtywT7qnE7eaAs5bt
J9aVbm3SJurRjbTJZWJ2vV+3KT1ubtQWgmx3aYd2dGuNo4eoQL+dG61diyR/Uqjg/MTrrqYx3xY1
IzJs2HDhCwUsoGB1AX0adHqyTayUtA6tFC8EEF2Cs2d3qAN/TA0PI1d7nzFP2JqQve/IzjzT8G18
CrLkwdGSBzv0ELpo/YuavUcZmgezs5G4GF21zbMMOog5bNXQHEqZUEgSs+ImtaBJG9a7wW2+FLDr
NnYzq73emvcVbQ4e4LTkZBplILzqQb+MDOu286qLTEUfZWoSr5fNG6jGuO5VtQEkRGN3IEVVwBRb
1tJKc69dZe1UnIy3I7cOUmQf1j7LqPucBqHxmDEMWjeWw6umwQY3CYxypn7T15h1qci3dl8vp7jE
XdV9FQMQ9srIT6fMJW2rmw9R2e7bKjlieUp3babHcIw0fHC9tmUzy/w58PCwDYKCshSd+CKASLFg
l5p7Oc26uMHTR/Sl09TnrEPIj3ak3FSJHX2uUFX4sGKRRcAWKobswRA9aZTl2eshTAO49DZm0971
k0JZ6ORfkLTsqXofISUBsOX7yDEtU59pVnzq0TkaOFG2Igpck3mkPV+OtsiQrwZ1tQaeZJzs2MZC
p1ngc7vQeuJcAEZTN4giYD7D4QPkHDJF8t6vQ61X6apsaMi37GtVPBT7qeRkZBgGA6Su6i7MsAj8
2OSc5nU6fUpLe4i0Ydmeh3BdknekufbloDsmWpysuNLDqh/XAhki0XDTnHS3UB3cg0f/5jj21oOA
MfdZI1wjZBRVdOnWdgZLrSwCgsFRCIADe/ZZLO6t9yXX+msjQs7RAni9VXZxDbZe8+tUu8mnqLtK
R5J0GwvgG0HPx3qWnyC/ZvdjnB5NDaaFwddb0ojqZ5ZXsR/AcrwQUtMAuA2agzVq5ibBe73D8Rmv
XJAKfo7KxY9V/+SFIRIr3dXOYT+kHxmu0P3olftNdna47hZItB1Z2Qv5cdOdM6C9STv3yUrtys/d
3PnoMA9ba4GEAuVEyX0RFjo6QV3twK3nwLlHJE9ieYm4YUSRjVa6rd2YBdnj44V0X2EEvVZN+hnj
ioMUveg/kRAE9b+LLjM9tddTz5btJPQakfk1gt5uBcS60pvspOa53CcdmPRZFeEZ9Oyevgg55rZT
bbrOozuQwy1guY26G6223AVeUH/SZm9ftv+fvTNbrttIs/WrdPR1w4F5iOg+EWdjz5vzJJE3CJIS
MSTGBBLT0/cH2qqWaJds94lzVzcuqyxpDwQSmetf61vTeNe3sc2AP4UFEcwiPWPy9KUR/iurcw5f
0A3WSkbqPs2MkwtZYldTnLwmZ5puotrlAZEG7hqnXh8mjonyplWZeVFSDYaJxmnOMghVK/yC01lh
D8F+qIxx7SXNax4XRqjIwBhXOJGMWxbIlvkRNC9/5XZDku9ssOJbSEeCh1erlY/AOa1T7E7ONmcv
+KAjkU8gOXKfsaU9WbcFDN6XMnfcF3Bs6IJzh/8soh9Jg7K3mRXfublUI8xEsNkA90cPNATUB31d
WgCrOKgsCKkS4xKxz3xdsPMIEz/tY2CBkVEMyUmqwdsKUkS3AZ1x0jhnoxUWZf9And3BNYcvVeRi
Iq29eV10NdUuUeweIkxQq3l0AjQfmB7SpmZ+Ybmnfb3OK8CXo62eespcoOnXKIc1Tkknr6KVXBQ6
iGD7xC5pTYvQUWvfoL+mM+0Vnub+WOrDJpLWRZZk1n1qu3KX1y4KR1KQXekSBDMvuJ1mSIJ9I2+w
ndo73XjBhsmGKYuqDTXn90YsC1Qik4ptGxQW3tx168iV32fRUbpTuaGEfj+XXHeFhDqGY8UIKwIC
YWr3ax/HJMtJCrXFd8HZN1RvzSJ5GoLuzGWDv9V9vuIiqO/Hqqw25NJI0KbFaXBTqgUMv1hzVGEm
22k253QqUEO86Yeqsm+CAcSVG1uveanuq3pyLvEnXnd0RbBdpg59HGhQkHW3rm2qvK0aaJ8mR9jM
s2Y+gElsVx12y/sR5x1gNtTlkdp5VCGKpOCJhlnC9JkOwao6o2X+viBCva0A54QpwsIXgWZmjLTq
zClX+ZgTfNFtwDOjH917Rn7WoHNeSAaRhITLNza/ODqTdmNkc8XcAJrlaPeXI+OM7Zyr4l7aWbrO
cc9uG7sMNrbNZsdsfExxWpafi5jFZRqovgl0p7lw/ehFb6keC8To7pJBjNdIuNo2aF0jnHKPXY9R
B5eQOi7KcVIXpk6IumoWsUuiadv6dGFmwVEzfGRLYEIk8/ue+Y83nBEW+VJx3sgN7dH05+e4dnee
0cJMYazMlyG2Qz4fMOz0mxlkfJ68aX5Dv4hLkRH9CfW+EfKqSa1TOSYsjwkdCgqVb1vXHG97ZqrE
wSl3qxxjRarwROaGB2imH3WBiOgl1spK5+fRU6+Ril8qRglrv7KuVXfuVdF91c/diuNU/KRplE0o
Oz9QcQL5zfLO0IQ++zVdJUFQ7QQPx5UZ+zXal5lR1akbZ/AOr7OB3ZnGxCbsFJ6/lfBj/UJE1cD2
TLtSaKP+ShTjzCMBnD7tvj1Lg67VCa5Xvz1IruAn4nlfLYGsbUUQLhPLRAGmumiZtDvFY15lRbVJ
U6O44JEFCn+srJwNHiEieCeyvB4Wc2yv0ThAFF3sshQydVibUk/CSnT1ozlgqRwHghPSqZv7QVFF
D9WvP7CrFoAHk3JnB6W9rac5Pg26creyVHcTmAKmHMFl4Kvsqkw14w0PrTrNSUruwPLl3swnccS/
MW0daqLu7HKq1r40nznDZ+eA+Djgxzpom5jBe1vFZ9YIORC92jlnnGpvmnkEQFiN/jrrOS31no1D
AWvYGvMrG4AS23xp2et4ZABWgNkl5d+hZgIdxMFPH6WtfJhUmQUvIY/oXejcvZdPL36hcNia3rMX
53xjbGrPS5WXUJ2mgyP7GRZef2EUCKNVm3g8iwN6ZvV03aCM48fFJK/VTsk2SM7rQfDXt8EQKu4d
xqJs9zj1b20TYEQ3mmFFQdE2oYvuwL7xQE8eqK286LeLwW7Daj7xo3fKTU4KMksooZs0n4yihhnV
y1FcrDF77AkssJMGfnzOo5qnEOmU+mJqg1PZlj6o2gyqTeQ5zBJJ0vccPypwQCdvavWVG+fpvhW2
EUqJx0R0rX7qRNMd28p6a2Zqrmm0Xy1nC3NOL2h0ijbjHBdXmeTHWIFfovrK3Bh5jqFt0HA8V2m3
FowcTzT+ACItTAYRxXnseg/wqFsoZEYTjkufQDuO29LQd/GA3gG5irOMk0xbJagQ03yF/T7tvs5V
fe1W3fm0oLrkFK3n2NqgMnDOMq0yLDRMwgPEZzPKkWusNtSTkVXZ0aN9UuVyQ84fe+9Iqwd3aghm
lQIH1bFGOoZcswF86b3sJfWcg283VyTIxkPaTuaaI+SJJfqhjnogIGrccNTiSjYmL+z6llwf+ZKL
2VDmzl8mfMHMQ9cm4yhr42bKNDCJS6cK4ammMUrMzMlcfmpsDdlkGAYgErlxx9p5Y1L8xCeCjgbT
hJOXP4Qx/o51p+mMO+qVQhFYG1E6HBM4ZhAKyhf4SMF1FuP5Yze7gxCbrN3Rmu99w74Cj9ytx9ow
Idnr2651IPhKmbkhG2VtjfN9os3Ay+4oMf/qG81FO5sn4bvPcPG2df7cGcUOhftN9hNDMz+dNqXB
CIMhyLrJytAgHrKem/6tBg8SAvx8Shot2TS2ySGTnKkwCWnkYIdIbDF7WJdwVBaeItuWLHrKquxK
JizQYauky7RYt6FbqN48auzp69UY5+Zq6DmU980k+U08yeteMGXUa4p627GU6wRMx9C4J8i2J6k7
oZvBbVSjyNUWFSc+8shyVtR7eQ1P6KlRZ1o1y53dmnlAr6otD2neRFc+q1oHA9iQTsHWmADdamRH
3t1ptlu0JFta2G5SE4MMLSNBasNpzl1YNKZKt5kdGI25KvmOHLpBZKyYJJ0pz7dfWjF6ojtjqtGi
WPz/sStTbbjYeNv/XBydr2wuWOeS7v/8+Mv211/HX6vF/fvDLzbvGvq1+iqnm68t5vxvOvTyO//q
f/xrUAYyuzbmlJ8o8c9t+/yK9/9r17U/qPG//snf1Hg3AMYIgIAo96/uYdLX3+CO1i8YJC0cAvB/
FpgRHs5vavzCbADHgBXH4UiFG+cfjhusyouGT+J18d0sZuW/40f+Manr8Fcb7A3JIhn8O97mRap/
fb7BzdL+178b/xFYE16PWqv3fpq/JVUc7DSfHTKI3eHXS+SfEhn+6JVMOEyWjl/bxJn94yvlpV3a
MzssMjLzsMLk8FSX1cizIFHhdz+Hq1/N1P+G4ntVpSCD/uvf/+iVeI3A4h41bdtf/vt3nwlwdDRL
AOj7bqDfGwXnsu2hwrvN/PC3X8jHKQVaipfjYP4BUNAj9gaVnOv91Io3kYs3avzeMv73f/Myjm/j
yyK9+/Fn1DE7bBNnrHHTUEUX+Es1YeIiHo/p/+Kr41rFle4B7PCNj4AHWHOFXSV8oj6iVnzUqaWK
KtM/k2X2Jx8Ky9j3M6DlwvNdCFoMm5Yh1Ue4g9cDlISeXu/JSIkVNJkbuDwPhjY91D2Ytp9/gx/y
2r++GGlt4nYmXrWPeW0NnwDO/grlpcEm67UMCTIfE1Slpc+6HxccuaS1QtXo/v6lCIwJC1ngQQdx
P/7oXFkpEwtnva+blIo3bJkrJ9DEg5bxbz//jD9SHN7vZB9fH25rKCQ6d/WPV/2sMrRTqsr3miJt
XZDm3WSmHt3+/FX+4N764VVYsr6/t3w/IASmcl4lGJ2TKceHvhjK43si4P/tlT6sFxzbkqrHubtP
cjWxicieZzqzwr9we+m//1D4Fn0M7rgYbZPJ948fqsJs5hcVMKcahOC61ntOsBO9e1ezXUy0petU
3QXkPhsKdfe6RHLKcnJoFofOY984NE3iOKL/Z6S0Wlbl8EqpI51VGYmvwNOXvlvxNjF8PWD96M9r
r0WCqOclNB9Uzaqq+S2QyIuNLsB4Kp4Ye0KtxTWGMvOT8EwcQfRvP4H+miCRjziRl4xnNZXBbsi4
noU3ujGQNEjgK4HrjC0Kua+uQ/6nR7fcdKZX3nZaZh/1YB5em4hVnqME7901eJWMEObgt3DWEs9P
qg0daBS14NlDv+P9aLA4n4uIDy16vOFVENeXsUl7X+fY9HCyXcd0Z6g8GBnEdsHOjSQOcj0aN1lD
rhoagxYWOp9uLli4CiK8odeVJg0QLC5JTF2oS5I6pKnM2HZJTXi2ZxB9REbiRCFnuB0UrOJjhLWC
d0qjmVI3P8XJAh6Ojewp9qv8wR04fjStVT82bmF+ok+KtLc3EPOvC1vNvKceD0PioT6GloXHdIWS
TNJbs2X+0A6+g/UOSzZI4O4p4qs5JVlTX7oqe9MNfqYKB9En+MBvYztEt/RVVgfOkLz7FpjFlJvU
yEq0xJh7G2z5FUS98YZIHdk7g08b0SGw62MC82wDMMJgoCuPabx4iFAu0ovYQnXI3Lh8Q6s3Lowq
40tUuVOuTW1AUHu/7HOkxOOsR1TfunxlAl77p0iRW5jtBB9sU8ckzU0+Uuyl4imYoRMXDSWkkZNk
BccXaOaEd6Wb79LS1OtzQ/V1gCgVkXkjmIlubiDKggtfQviuXko2p+n8ycfhfUd1ZPGG+lqhN8Ts
ujtWTjg5ZHAzLDLkDXGRwRnPQoddL/VWNsZxRIykr9CTif7LkfEZbDl+BF00Cge3YA0eUIuhGXCc
J4bfgLOrbX2mnBYpczPTZb/rrBrIn5MPdfLQlVrc75RfZs/BAEyeQWp/jmfPIGUYwA18J5oMMug/
z3IWO6dWXb4dNGmyI64BcUBZxbq7osGBxAgzAONlDur2izlzb2G/gryCka29JxNcP8aZ7XD2JKoM
/pk3K5VmHV2w6nTyDIwjDMFPwkli8dTEJu25S9Ev+p0ZCpm9oQQHbLFd68gbMbZGTBGuNrUQCJLC
TYBaB0stdR7sMo2fkKJVkn8sGEOfrIkD4uI26yW2vwTn6deyDpw9o6V+tUTosT8a6nPdTv3OKirG
fYHiQpgHvzyCzX9rI3JjjdbpYQuYMJDx106hniQt7aGNue+q/kUlU3osStdEPq3dE49C7zpR3JSc
AceNbuT9ed/BgolRVLY2+bSVWXvik2/U80kP6E6DgBAyPwbQAPCRcYdIIdsBKuSiZlWEdrKMTkuV
BZcWm8pto3HXC0WZUd/X0cpqs2kzS1a3YkDNorK1CGubz20W2XNKV+qljyHiOSfJcm31pNKreDDu
MjqMjqPiihIsqE8qiPJQz5Fh+pKPD6uP26jwm+CyK9Xw2moSOSBeznsJAY1rwyVwY+v5s+OwUEog
AaGL5wP5EaajKZHbI68pYf5Zyr+OKiHPjEGxkr3vtFQgmx2wFLXOODSHhUmxoDvw0uQd5D5tfYRl
wxheE+zqxERL6OUtzm4beKdM80urphguGSzcu21RX7ZQGldApqsT5YdcTByNqfApDMzXHt9OGgUQ
TVwsrO+r7pCkj53wja+LGA8hkmvEIXaP7NalF5kzxtt+Yt7BwCRDhtc65yKLnW1rQzzuK0ltDkPk
Hd0s+DXQKu/TkW9oxu29HnXyuvg2EHz4CaNF6FIuvdsl4fo4gs9TlsdoVlCaFWuPFrN6DNhJStEX
fOc0K2wtbIZEPOiltiJTfwkM1Z16jbiuqNSlj5MUj7ROpXJSBbsiiLXzTqaXVmr1n7UsA404Jt05
ZOZPqW4Nn3wx+Wt/qtKdPRvOfoaosinx0V/WmoyucsHYWBbr1EresN/GGAnSe+7nB9nr8Z4GPW2T
xBTVdrpVX9oTJ2kei/GOxf1Fcyr6gj0eeoIY1UFLk/yhKVl5MdsFD3rhG3epbtQVUu6AnvC+yLp2
i1GHn8GWsxeQQ3f0Qp7bjPgmBpv7wnRsuSuTAENjUkN2bIOsXNGexWKWcchruESyAGpLrAtcAg3u
X7/2sNwJuZBlemJVq7y2UsZW4B9BWUdDw+y1MO/bwiyOQ2MVR6g0es3sRTVHakzUWhnFZObrCI+n
556mwRyLmYdPLln/CoDXNw2VTcNaF1mi7ey0L5IjXR0WtRNmEfX+0e5VVa4opbEQJtmLS+USVpDe
WzsBQ2AYIYqvteNC60lj7zASMDBC7OsSxDSmwQ3kCtb1yffExPBQdsTjXI9Gj8xWVGe2fgxpvE6k
vZ4tRYSUtad98glcEA8d89shs8acWbeLssnmmnBGzRz5WOaZWKe1/mL7al9nGVLzRNcZ7brJ1iSA
vWbh6K9JGGnnhlVq2brzoGNq5Nh23KemtaqydlrR+97tzQbm/dhEz0A8xcYb6PtFtofy7DXGZ5Jn
4wVod6grI/iKNR4e6s9xiM0X3K7xa5x7hloJg6Lp3BsDtpaadkhBWfhbLy5Y3xBcWPRjdieclmxk
NTvIMbfygfdCDTAnfOrZ/4TuZ/1uMxoQsFmyyC7GInSDD5vRekwZhNtK7JOisI+qb4u3ylq04QHK
v16syJGB0AHUlK3IRHYXSxPVyhBorzSqm3SeF888uMojtnR/PRGfwANTg+7I6UA/QQwKzkrIwhRG
A6Xq+iYFi6MiZx9H3IPWyDEF/H0R3Vq2bj9bpOMIC/CPna9R6IcRmeU2msb8QU/T7Ol9DSxLuMjh
MAsoSz8/AizWxx8PicjS6CA6FEoLi7L94bTB/BUJvNXzfcNmYs0ckD6lWNH85Uv2TO/d6ZO12DSI
H6Q7EcgFJ0Jne2fhWV8ZwZ8dWj82YWCdxD8D4hmX5HLw/3DgB6NCmRGPkz2+gQfSiScpllZ2L30u
c3VDZsHY/vwb+N0pmYtB55hMmJazSaB/iEMBPHKKeKhzUFFsSMuIum+jZGtSlkl1YjZb/Rmx7o+u
Pso+CF7pNDla/odTZAmyXtiuyFlcG6Y1rJh0trYlE9WMC6vTqNsRLdcaeeHh6v0RDLjdYJzGBGab
GLlGm3TuAIKnjX5s2eP8/Pswltf/Lj5Pbp+7gx2lviSLA+bJPx7VYjVEGU8vse9cAJAOpOpVR3F1
OFj2Zywf2h5PNKPSLDG3jgwc9Oru+PO38LtzNpWZ7tK6onOT8qP58A66yR3cOjVSXBxTSqYgrk61
PfzZMvA7xYJXQaiAXwhnkrDeh1VApaqP3LJK967N5tlFxw3LGvx3YwacM1xBl8mUcXjAStt//vkH
NH//HbNFwQlM4wvRffvjcXgyhA2He0j2NqXM0T63q+BMIzzyVECcPrXV4EyXgeYED1CjH0QwNW+M
k4ZNN/VOHHYVTbLLekuTUUOvhLWJu5rtJN1ke/bfwRmwqPZLA7W4O2hRy8H1/d3/CwHwJwgAlEGT
5eqf69WfpqpA1v1eqf7tz/ymVBu6DR4D/5zLiqMjWLMafyNnGPAxCFljK0cpwVr+P0K1AziDqwWV
C4GLNYML+ZttXAecASSWJdMibM8E6O8I1R9uOx2wI5DSpa2WxRBj+7JwfSfqRoqZFsas4UIVX+I2
J+z88t238Qeq8Ye1/Xcv8OGOk6OVF/XIC9AhBgGDyorgOe0v0gDG/Jefv5Tz4blGStX3kftNiyID
VBL9wyo7GZzRHPhy55mTA62E6fYbxiPwTfKUT202xv5rUkV+p+/02sShDBjFmdLyqFt6ExdfqgbD
VHwZKztB3t9FMtZ3MKbUV5R7yirPlLRbzT7pIJoOOfvUSN5hGJgYFmlVdDfBnscQ7hzbDhts1lSc
4ybyMiUnmhLuuW9Jp1tRz6kN1Kz0FnM7Jy+aRNBkYsa9DF27BNq45k0U3dJuiU+jVOZRcrK5Z3eg
TnnUYL2f2TgPW5Sc3CpOXocdzhnd+cI3hDM8aZWO2YteMyxjnSlDHku2dWlrHsfNrAsS7XbQtdQu
N1YfRxgIw+5Xqon3jjj516rx1/Im3E/fXby/4+2cp+yPlUy/XzZI4C5/6H/iJmzPAkYtkMVNbsvf
1owAbohHIsD1v18u9F/Y0sLmwqW7UEGWv+e35cJyl5YOIFH8BlYM1pm/s1wwW/txp8BV75GLgby7
1H5YbNp/XDCk4aI/EmM9Eq/FS8Upze07evmWEF/t2v2jDoztQnOc6iatp/JiHvCXN36hG2EZqGxj
LLnArBPztJHmKC6T9+AgwUA854QJxyC1jmgOBmb6JWro+CNb4yoKiCBGAjfbtOQS+3yozvT3sGJF
bJGTg7jyKsvfFfTN7yIy5jv7PegYF1q0bpVwd3OayAMBGPdcUeeOL75FiaUcgnhGMZCe9MZqeBKF
O4n1SDg+tBLFYRsuKZSzKrqpGpuTSrr0bCv9RYi5esb86p/PwgKTSoigwyZFNHNYQpoiGt3LIRr9
eGO4AXWBdBPoh+WothfS1F4HMppv3tIuSKmkT6lPIb/Goxk1rIm0D6Z0AqDTWfLGbu3hSIhXZ1sC
vbUIrcz8SsQbH6azEFc59iJTTLF7EetlfGrrWXst39sOOYKbFxo03MOUNp/7YGxussF0dyLx+/uk
7rpbOkBGjHTaLF/AusWfmX2LgJwDziqXk6XCsB3MxPPKAxosx20TQtshcQLh4U8z5HMzjYMKTXv4
5Jou3glV5i952nX7YE67rUFn1uusq/wMJOelNsfOUciuPsponk91lPdUqnjt1hv9hTKJuw6ta1Km
XFVmLD7j7cQ2zrek+NsKrd2arZWfJsOLGAQULh90pBeiNSJFJYyjkdDUkx3n1fyO+obkk+hSqqSH
srYwqo1VtSlcJzOwuzo6lUSmJdpVyrVHMMNW58oO5jZUlQ6ohlLbaJtQTQWyhihKOLRlss5nC0EU
4vLwBr9DYZCCfoL8kLeUj2ZJeZW6zriyMb2dxbKa1848IZFIvzivmQ6cmQStYAZSiEz4mJbUCdRU
HT8wbDCB/KrYfmkAdNYrLCu423L8fkwuiv1cz6TAsTbhNvJL42IunOCa/HYSUhS6qZMC++rUr13p
XKQ59aylZ4mDLjFJDxnRlHXfqglHajKegCq47TYLuvI+qLLos1a4MVTnxmwId1Oy/QW3e0uZnT6o
m34esPr0kzAeuyCPsC6VjQIsWDZPctLBwtTUUQsszRizpm66aQcv9/c2FjSaAf2g2qfmRBdOAU13
FXUJW1YFCPfB6vXk1OiJ/YKtTS9Xhs1FG3pyzvd1XPqQeHTvnAr1ST+MgQjuZrz4ONSJVKFf4MiH
9gcUYesnZfHsxElwT8DlRSNXDa1IWqju7vTVqSVBrtYwqnITgXH5nMUYaeAYZ/hHkBHlIzFuibCE
KfngR1W3xr5NsqyjKfIsMUecmZ28NlpGcasm5X5GdW/QaKQNBbCeEaGIdlKg12KMhs5qk/NAJu6a
o6gM7+joAGhmK8G8L8lv7CqlWNEw/HqhFtT6rs/t9AbwhLOrUp2Sei3oIhtJQML9EgnavM1i2jNC
mMKghBOzQzPPD/FkNRdYvlVO+arV3UiqRfhivSL7hEgMjq8xOov82xypQxSPhCt8baifem+qKQfX
/HaPWhajw+pTe2m3UnutHA+NuzWy/mpqJo3FZUZ4q7QsQPm27X5LT3HzhHY3fAUhPDxOdmmcW22K
5IxO4k8ry5lkFAaR1VwmUxCJNRwfMKLJEB0SBitmaOj1bSzaeu2LYCDOIOHe5KJZu6V3tKkZQmEu
8+sgYbPZxzCZMsGyWRl2sxv14i4uHbVr5YBya9kGDl0J24BeN7jFYHTcTUMvI5Tsfiw2veE2a2oY
GfBVUJWQXH2K6Ba9XZ3svHHZddmS6P2nWQNfsJ88uxT6Z38SpDmwI1tG131W5B2zy2gEwGFSNnFp
ZEO0pf9M3rhFrt+AfY2vWBbHneeL+QDa8gE3VnnTcNC/UUYbQVhNs+hhkG752QJshR2aBsZjMsXi
wWckwCIFgePGRyq60pnaXDG4bLZtXDhhlwr7AnJpG+IkxehPiowqYp524VhM6YUyA4Xl3msybF0F
xbaBztt1hbalbwirYZuzdUOTxFptyNalgJe3TwjNpF+9jPAqzl10a/vSpYlKDHecdH3wTFQRfLVm
bbpk8qPowdGa6mzSp+giqOr6llyVd6CvT38lfoIeOklnB6lWbUfodk8CMiy6bqPN+9jIJ0xRlEYT
yFGbpovURuBy7tcqNeaT2c3eIUkTjL5DdsVxVa6cxrQuI6onbBZZEd0MMzQuNzOJDlVxBQnDXjRh
VV3Fs5fulu/zTlajAfNklnuWC2+XNVK7FKLvsW2aAwHSAIRm1NnpPh3xIK5kM1J07ejddISTPV2T
9B52wRQEh95Q7YOMquKqN5x+z/0EbAwFBvxS7ZGW4TgOJYbOFH1NRDVBwreC5nqwwJqs6LMLQrQr
Y5M4qb7Pmty+xE8Zga0OxkPLgxH11RwuysB/1as0eDVay6woO3KazynG9Sed9sRDSwn3rrQSzSeu
w1LD5ZdwkKdM0AmXQ9427TNxRd5neKo9b1iLznDB7ab+pTmV3HnJsmgOQQ6YfB4GBm9SmmZ1W07B
59QsY1bsxE9qRk+NMkK9BJcb4h8IHmFjiFti+m1z5UI8a/eWFzSEgFxXOCH4qEY/M11cy0QkjFJv
VlSop3QIMrcyziC+Tbeyidcjp9NpCxPL29aB64VJWbpRmMXDNXA1kn6dpFBkrzot+ewwFUyf6Rss
AWCbAni2HMhvch5xF7PduWGMY0+aL2bQqo5csqYk+9SXkCuem2h+ZNs7fiKcWL5m/Wg+BCRf72Cm
1MemSe+a0ps2hdUUB0hwdQhyBzNARTlATsdnpN7sNHnOOvfRU4N6saqWHYQtSSO3jnr0Ai3bY2PJ
rxoD9phdaGf8cMxF8GSmILrmzZqdHsxy3SzQeTInKUGLFEWymrpryxmgRBNYwYBdS6I3d76raMme
zfk6mdnvkLIanEJb/ev09FdOT0gb1s8OT/83f355Ln6I6v/6R74dnags5JxDuh224Y9JfR+AIgwX
XEk4lqC5LELnNxoXkgtnYdQYHXwIsEZOPt/OUPovaMUoh3hOXEe3AuPvnKE+SC5IEy5kIt4F+g5n
tY9aa2YQ5WwtW9sHGh31qzSbKM0N7Pbuu+/kD4SXj5Lz8jJLNQUnRfgCvxNUZ6OVUz/32r6dbeMO
NzZJPqX7l8XQY2j5+Wt91NN5rUXTtGxGXVhql/7I71UkfhYZ9QpWtJ8MbP+6u4zRnMVtMuvQ/6nG
/bMRhmX8/uPBpKbCHvVqyWXoH2YYo2CFNci571P2I7j+m6o7q6RiZkj/YgVwGsT1A61DlrnVVdwv
EaU8m3ZuNZh0vzvYT5weV8SS4EjZxqe0hlQjG3+GdPpLOabyrMHRS7Merh7WsHTH0dAEfEl+fpL4
e3KKX3Z0aXT3756foMeew2A+vYgg/cGDyTCaWHGZ7KZGLw50lUw8Jhc+oWbPX4MsnR8SYcsHr47P
dRRvYPJ5Gao61/czB5RzWllcPyQmpa7NVhVvYDary9kasnvOYXRg61G+dZoEf3bKSYBh5LDXqwjp
aG5wp4M74nk4DRsjGWvSSlZ78oyuupC1z3w1F9aznsfaHrRCsya3SxyboA5Z+TGIXLaQZvXa+kVx
RqvweB1Uc6JWejP4DCh9e6u3pnxMBQhxTsqJ9Npm5U1DPLSP6O7O1J7hy8u2HoQzymsjrnPM+RXn
Lt0qyhe8E/VjpmL/0xIguAlizushx4/gSwZuk3EmM9SSDMZUiZWWpWS4e1+PsaVbyYsg4+CEaWnn
l/CP/Bq1LK7OltX+NKlyePCnmWE5vYtrE+bjkZl9DLElzZzL1DJuoNPoYTRm001CRHDTGrp8LLyK
/Pyod1sQjgDBx8otvlAMneySMnmlmLhe4ydyTjFBlnplzE5SbFq+nKSM8nO6BedPtmVq15wG5zN9
jqCKtaMhDi64KQ0cXAZVQau0Wxva8IGchr3vh6VkeEoFvR2xQnB1uxdh0AKzmYlklxutS4MjX0G7
BmXw2nR5OBA7vShzvV+NHj2OFqOfpfgo0rpxJUR8T9AQQ0JU5zut9vHcawXVm2TNyDKCjQsiGPJe
3Z0y2sVwZ3XxFLpsk5/pq4r4zd6TRXH8OqncaTOSsbyJhtw8c5P2yhmHwSBz6tnHgC3XenTM/twS
NhtVo/86FgS8HALf58Is55cO6lrIT9Z5qUchLiFamWsxd90NXEsGLJ1/0zRBulHO/FkjB39hzom5
Mae5vdC8ed7Aoh9uS9ShMDaCfjsV9nU5FJ88+h/MfSpAny4IiT6Z0DZS9u5QShfLiBJjRkOKv6RK
5jaDJxAXwtm4ppoEwbMGa48/5NN4yAM6TAjqxw1gwUjT6G8R7WBTVTqais0fX0QF1Grq2+wOgME7
g8fIRr8f7jx2RJvAaL2YLhJUppANFeFBp0FjDTqfpNGAEcT7PGp2zHh7EqZzAFvf6mt6diZ/22YE
8W2IPp27jcUwxze9cPidVk1M88JtJH3smI7K4Sp2tRilq3abNjkF8OArNp/R4DyadaIkELEyInYx
yDEwHzI1aIDfR8bnXzyibQQuOngQoGDrWMlbtqdl0ezY9olHzanFbbBY5SiaYBmuCs/Z93qXP3iQ
0WQYWSbZsgF35NEZe8KKEOgwc+EZCHYOGtRxQJY6Y9vm7E3gFd5qxLIwrYulsMLE2M4Bp1n+by9y
o9tpwivkmmXkr0qjZDolLOtQ5SOvq8h4rTEt2Ye61fHpjfjRukLRdVtAv+Zm94fqhMa2wEt6D4sX
hVb03S5epMVdWLb6kpqdiIi+j8xGyb81ELduZ8pmshU1AqrGDzUUMDns+quNNfqMN5LCDlnaMOop
KOa1IvaUbCCYVAdfz4NLCCPuMwI878/Ke2MbtR5uxUF4IhR+wXvTGElCs9c6jHowHR4sHfdqLmgl
BNVQQMQt2C+vFqkXLwSxKMV9m6//tQv8K7tAE5srD/V/Pnm7RBStfuju/O2PfBu8Ge4vNuZjJm54
C3jQs9f7Nngz7V8cl62XD8zJ1/ld/9gG2u4vyJWExDmJo6uSKfzHNpCICJM3mz7Pb2O5v7MNhC/6
QUpn7oIbhYfiMhaG3PRhXCVaNQtscelVJgIgC+SOFkVdxsK9DKLaBm7JAvHf7J1Jc9zYta3/yxtf
ONA3gzd42TKTmUkmG5HUBEGJEnrgHLQH+PXvO6xyuax7bV/PHWEPHC4VKTbA3muv9a1u35T4Rncc
iq2IAqsx83nJjc2kLtLxocwFBWjIDjWhdx7SkPJm9eKFWK3NtY9BijRVXdwkC8nr+76U5gcJEarZ
V0FXZ+G6tdKQfPJgNXApm9QuQpqcI5e+J7ptjxXVIT/1DEOrRyfDb4ZdkAb1wwQIjitXTZNQZN8H
5QOmhXgP8HDZwNQ3WdKzBn3X8YdhJW0qUQAjitZbLQwDz4FpfAuVD/6QzhXimFFw8dMxOxCdzU/w
kbJDMHrD1ykf7K1rsnCucJalDy0CTLrpGjXfjwOkiw1Ld9VuHcHfeBUOSx9uO1mKTUTTxq2Mix0r
PVfzZPK/ZdPYP3ejn+YXD9rQBt9OcJe1JsPfnKk0W5dE9Ne4XjSXJFIR2orZZ1ATvL6vN3wn5td4
xu1FFzHO2Rln6mPgOnG06poZagEm0vGQ+XF6u0xKvaJ7W97eByNxSKCGbiNYQfXatHKQGAGZkwSm
kCNe5la16ySRebcOCW0cja5mZjM8+NyE9xdMmxw7Bh5LWhfMl4x3HE/6bqFNu+vaz1TfWz/M0r/n
b2JDccBISLsw1R8bVmuip2YLiRLu1s+gLV3sfFlx02UucOrEoSRMZnjgmjS4SoRHGj/TItnYc99A
1AOvPjfgScxKWlfsCNO2Hiv/GLsUDMCr8/yPCbVgo3joXTgVkVdMOZGnxSrBXoyZvzbEyaU0YT6b
NZ4icbQLd2Jao3mtC8MtXwgXBsXIlHjvFjJtDguJQZfxMJsT2Odh5rerAczTCeFEV9ekNVtcgd0N
2gHvHb56V2B8GotgjcFjJWp8eoEBZewL7r1Aoq7z9p1TkOgrcsxAOCHUMFDR4to1x7yJ2+jkiyT9
oFV+FpjTAhipZTijCIweY/o6hiF7wTabnUb4mrd+XE/vVFQRVmRoGLYzpq/5oBLuUOuuseuWwnTf
TOFhYVi/iUwX7EVPIxd+vwUaOLkGWrTrJMvuMzVbABokWHxOG3HFbzbkYQy8YiY82+bNQA94TEzn
tCzZILGpU5HVpHw3N4KQghZ2jHah6QyA/b1fm1m3bquhCs5qqaZL2Xnmvi1APqWJw5jH3gRLMg9E
uCmNILvQ8l6Ou5GmNl5omKPaTVWG06tNudGeKiOZHF2ze0BAzJdrNBjfoW3U/E7RYKrWoZfP3qVv
nG7Z9RJK4y4ZIDErrlruKpyH9GlZQrvZu7Foa1hNLh4izbbqb3gSzY+ujFRzsD2f0qusLLlClSbG
psNnksNpRPtzMtxnb/DDE7S2bnkcCxvK6lSkVgPcbFabUBgWja2deV4oMb+69aTdl26UV9s84Wnm
QdAFYCbz/aKc8AjQhTNeOBlKnZTFYBE4Xb1s+EjFPgzjbkubuoaH8r1qaPNZ8o29uM7VELM57pwh
LTcAO+3bxgd+4IQ5Nn6DTvIUzV9ZT2Jxs43plDbf54I971srg/w9N3vj2WnL8a0z1dhu28Z1+V1z
1biBywwa2/KN/gBcmjY0B/zlliE7aW/5B+ggtwxB0x6uJTieK5/JIj1iM/BsStXdwBMm3OsSeIUa
QF3ZuIC5RvltommsYrwBi+Q0W0rKJvTjxsNMdG5qMWBCZUt5subE+TJObCr8COMp6BQ+p6g27Rs/
nIKrD2Ntk/TxDBAllQd2Nqhs9dLb29LwuII2alIPlL+7lxKfNgVkbVBZ5wmn9pnqINhKoWycV9mr
1wRlL1pRrELRppXFZbgeGTO71TDmajhXhHcvCwaNh4pIcLtueH8lV0uNcWuvchfS2XxTOUEfePRm
0YUeHyWnz/DihsXv3r//OJn+hZPJQnL6p7La4eM9/bsCoN//xB/jFGYlnrGcXQib+r52jf51nLI0
ABONxv3Vl0AzEC5T00SsAEdD2fTfD1MUA+nZB8cho9a/M0xRBfLrMMW/QbsXMVNhaP1vDkvwtXLw
2EIuXuoahySulbxFMJ7tLUzs2UPdUHZVOCRLzMgvHyn29qJvlh38SJvFewRejRRvNc6T71tI0IGR
3eKNQKkv7RB6gKh9rEsciqNmYzjL3D8YpZ1wUEmmST6bteSAhHVf+3GKCBj6OGIk5vWYRvhYZRnu
si6tDxUloOTXBhztIKY3dVW6gKxCb5dm0D63MNOuBdsOyDmuBqfSEeLUDXa/n/1RHmmvmz44TX11
qz78cMlEvOGCCPAxZeIrQ5YJeKLyD9AQwGjkXKxVmEJPCOyWyWRO1Y0pGhcjOP2KEK9ioEbBuEvx
VHHOIxGn7UeBwBc/7jyqMLhgZ1N+hwnYfhlndXIHoLhWpgRkudR8mLu6eeiByWyAx72wR0XPivPt
naopDRB29KJU6G9Hc2bBHKurmxvEmobWvqCutAfsizERJTqUKgbZg+en2Tkyyveol97A11qw9PnF
rYSwsS8bYyRkH8SHOfacHSNB+aMqMxgPOTEO5nfyAWHX8uq1sx8DDoJtNGXq1bPCieRIxptIijAB
zVuGX217oAMzgGuvwualyqoXUAbZuZZiWZnpNL7FveFtHVJXW7fIgrUnAHMQBqnHbgWcw7MAwkTV
Y7Ao11/FZioO+ifyWY6dvwsBNjA/DmVxE9iDZG4Jgp7Pfgw2tYGCsjdHx583osQ1gYRjJQ9uYRX3
89wtd/GU4hFZXHlK0ZMwJ5jK46PwWMeN4+7dvGwhEcCtfJx8aPdeJeZTOvvOmRxwviNtNt1PrWx3
ddep7yAiycxAwAf2UxjiJ2RNzBzJ5Fr7KsinU7vE2Y1iGDv1VK80RPam5CO1sRiXQng3qdXXyWoe
RHALtofRP+sD8zLVM9AQqFEgiwm6wWT2edrD0R++gNkYJjKKs70rnELOawX6m6bWlGkjtYHjGYyh
6A52dDtWFZiOXrj0o46yaXfRpE6Z5JMKpC+OML675wQBsILFZxNNGZZmG4ZldEP4zj+1nvHh4zpa
UWSjww2wqlYO4iVHSNAka0c4YhfkZvSS4V9YjW2Az6TO7is6v3Zl4pnfyGWWOzuz/O8Fx6bjophC
1/4IuVE3toA976fXqHGde6OI6ZMIwng3wN1I1nUxzbcNQ0q/ZnxojqFfYD2otCCDZ2W5x2HXbBeJ
4On7SvNdHPvQcX98KPFR7cNyGr54qddc6dxJwQdSNwzfKIHwKUDgecC6iTxACIei4up1DBjqmhCK
XC3wJrbWMuZcYWPYs/Ckn0cl1WqcJLZwzyQDFc18S3o3Pqdh3d77nMStOGyfEGj9h8gZblo6Gu+m
waQiUGFTGPi1XjGqQjyJq+kmnPzmPq9sY2tNFH4QrAnnR7JG4lx1o/1k4xH5mpmW3AAxiVfD1E6H
cKbw8UA4IaBcSGIJaYAgKmGe0QS3Zt1M18SVra5kAGljh3C9sUKsG69O1xgbHB4KMkJWnczDIq0P
a/L8i3DxKZGUtA9VR5Ams2BgASGnEINv8r6FcL6JM/GEhXGOV7Pt9I9LlM4/WGU5VhrBzPCNZgiV
n4MtK+24cRwuoDiDin0wKLHJwJCuTHvpIY0N6hk51d1JUSdrH933bKoazw0TySGCTLqJaYl7cxo9
0lNEuDYU1NnW7WdN2PX8N16Cyw1cZ+OHlXNKVVPqsAK6w888NmDFelnz0EnIVwL+Vk9p63uyVMmW
q2NJy9BI4GMkTMecL9M3e0n6U1uVD13TDCDc/HrtgOO5tXVf1lJ7cGBVuNybFkaxDvFR6kjJsnUT
uGnwBDKCR6SSO5b2zRCk7o9krkfuCOo7p03d7UtZrPbMpevW94xTauidHUf5C+apbO0SP3xgBow2
vdP4b0OY8rvh+GIDba48WFmhznU6GDywEhI6XuZ+LUoOpBgS4AHFCJ+L2VjvU5W4G3q6npGR47U9
zfaNN/qiglMVe4+sworc9xJCay8fFtM6cLKC24z3wt8WJhfiVU0iYBNk43Wi+/uF0q5qnbP9Ec2s
SfyW3czeLZPpi5n48hg5MjgmXLoh7hVxdMNz01h3vXmCpew80BRwT/BX++PN8pYSi2Lt8bP3lM+k
wIjhYIr1adbk0s1hI0kPUWg8FOiCa8U8G64cRwfh6iTET+APu4TykW2Hu2RthvEpL0Sxb/wOmw0N
A3SLgH2aROUe+IVKd0NFyCfph3xlq1Juoa5Vp8RreXxP8fSeZiYE7NH0b5exC75bQVl+a4lSXryu
vXZO5T0uoftszm53KShjP02TExxo4F72IeW0W+kFI0m2dDh6fqVZYP0hzQPQbKgs+xGt+2ZYSqxJ
yki6Y2bjxKBE133okrq5X6THHsSba1zl+dVKhP1Gn+t0wr4zonla8fhiZRmHoGX0TpXI8iPu5V3j
5LqVHCHHd7/grWA5p6hlm1EWsgqSsXyKwkRoZpC8EyGLruqEszNl/CMsEh6B7Ob7sIvEasLjc9M1
5XJK8UbeCirmcSLqAuiO2JFYSrmBtb389GT5lFZYBmyQtI9ccLxdb5F14/PDi5g755GnKpY36yuL
CHS+xk3vctGcqPOYz8pXJ/JT7jP91vVR5lQu0DA37rM2jXbEUeOv7TAr2M1Z+1UZ1Lwl0RBtm9Ee
DwEi0670u68avAlxCIUmoWaNpa7alkP6bgzevGkpqFsFYb4co4iSxSIpb1V/GzS+a8OWrqh+KJuE
oDFUu9QMymdqietHhqritpahVtKtOFhlU4E3qWl6C75mIi4lAMvKdwQcKbM9E7KpNzUdxPs0d6sd
u3FyCnJ2z9bOBxJkOReHccr9e0lBywG+tbVT4UD0Mc/pXXKnrzQ65esmgNG252qz3FExm68Lr7WO
ZNPrHfKceh/COCwR6wEzxUXnQ0wqE3ha/ixdWogW9b0m6/bVpxkOmkH3XiX0Z/OJ/ERhkLu8qqOG
SnSjPcwo8VhHCgNRsaXvL5AFEBjLLeqzUHax5kbk44LF1b7mJoJBh+4kt14g5VY+lhfyP/TVF/kd
cy8WKJM8uU2PsxkL3qBTbB0XngNrXsJik4aheQPO1fwZBqG36mcYskNP+L7xe4y1GT42Rg86Ysri
6oFuIJFnzuo2jkkLy9rODxiEh68ULBNpVXG8DcDFgoIGKkP7H2W4SWp0GzmVcEgljuFXmZotxaFD
4K2yxbwS2cRUNs1JfrGm3vquRFBisFI8EEa7XDtxYe/ieilr6zFUMbUYG4KhafOdKsSRyt+qLqPq
Cc2uKNxj7IVZcdsrHJJP0zzyVWv6D0UjBas4k/Iqb31rodu3tAKEU+LaGy/KigAZK6k3BnnifjUm
s/ohfJF+TBGfITOC98qfab4aCZa1GcHkQG+2ohpuDNXG7MKMkGMoz1LwTzed37zh4ls5xQz6X4GN
BR7HzSuZ7T0cNNGsEqHqjzY2rXOTqRA4qFb2pk+Rb/CflhTyg9Tin1sKOBuUoYjbWIuDHrHXh7Yi
D5lr6dBg07+aE1WDvkNmGFF5Gm7csodOlwLpZ+qzN43LCGNPHaFLLUv6WqAMSs++NeuOZkatXGa4
MLBdomZ6/lw5q8Dg45mFaJ5VNrovHUkHpQOY9H53lmGvpFkW6GNT/kAwnCNx2c9vQHTvkjzky8qt
h8qUCTrZSLgr1rxFE7ZcAqa677pNS5ESzlHozMMqTgTa6ycUj0lrOOSdxYzcIfodVZXnT0lY9m89
oyc7Uzde5npJHitv6bgg88WmGzLfY+3UfmE0wwuBW6jBTa3GrT8I8zDnnXyM48rsN1nDPzpQAHUo
urZ+AP1KwF5a8gvOMOvVEqF8rRtswlVgnlxbTBjUqHW4cWyhmavg0VBWzFvsa+JxTFVXb2I6lYMz
pbNcT1P5HixtiWq6KJR9IzWXdTiZvPYzop+0U5axf1eUc/mSw+V8DnE97qmQsxLKSiwbiCeKedEO
08doWM4avwre8ioRGz6jepe3Ob+EANAxGfqY/nAacGfoZaaZrKk3fVuY+pj4DQ9PsBbs5ad2T9tz
9tAmgPhNEtuYXbXC35F/3doQ7A6Tlv5TfQTw9Dmg0oeBUp8IoLDww8TVoAyb5Tklp+utfMvnL+fM
PDRMr5hfCh4VNj/5EwhR2sTvjJlbRDmIeN/bY/lQ6znJAdOBKxKSrUVhxZG6NdrCmXxpwsS3TE24
tc5Zyxr2Tz3IWl578hyG66w2Pf0ES7ZE8ibKrQF8V/K16aewurOKvHO25eyzjMnPY8oIGxLMaOp3
Wpd0/eXDmPXxxfp0oKFH8y8cjfmlr5VQTwugAd6vgAZIId4PZucEYCSGwIb7Hjmtmm75krRhuGsS
CQPb6awGQMp/Ve7YpW5vqMuSKFq/AvkEPVJ9+dM57X9wEFk6y/GnVOhndou6HSKL+hLmeb9ktwTG
dIg81nRJjM7DskwS2bJhs6rqYIThJk6+2pWzH3P7CFh6B/WFrj5ri6Z9FsOypW6F04Gxj9BXCzAz
//yT+8X/89vnpgN1rh9wrLO1y+pPwbXKGiUmGJyXQrSXQDArYgUaL//+B7HIxdGrQldu8OsXgDJO
xdI7TpfMprCV//pGuauDZvf5Yf4jSf4LSZIObR04/Mcn3suP8f3j74x+v/+RPzRJspWOizUPJ9dv
0L4/NEl9Tv0b9g9rnxMEPhdiEpgW517eXH36f/+Po11/OOVIU7p45DwSwX+FH/7+GwI38R/C+HAS
/vIrg6lQfxgaeHCn2f/tJybtUfzrVjjnADPBl3lyvcPsWAbG5KXUZylgTbA6myO0OGmtGkvCTMen
tJ38sNwPdidPXmwO9qtHNeGlIQ7CNRMsPaUn/DZ6G/KH8xdndMfXvgB+gZ9nWaVittU6GkMMLYIO
5w0PzBqszzRbD4PTNW/1GI93SxvR1gh4iJm0WNqAUpy4nXYZuPKboM0harYF501W7H7vR3yKK5Hm
ikLxpHFzYDuOunfnOfB3qQqn5CZyrWXYqCKHaTWwpq0g+hYfMjDkXZZ4YwXxtFJ3cdx0CHB07pgb
BgNkGfhNRXBo5tZddpBUldgDXuX/dTqQ9cchTHhdpJ6cDwmIpHxTVbOifpFPsLl1Y9xNK+pcKudq
h6K5RtyZHpa8GO9kOa1EDhl3M6UVal/cNYS3pja4YfGs5RoW15Kw1+HewKNfMFO5reoFhib7mRh1
zzSzmeCR9fImtrxs2FexDcd5H3p1keyCNjMXc6Nonq7NdVGH6uIES1Vba7LZxsH97aEsPp/QOcYT
erC32W+X+I6myM7B9FMXhEH0uT70snhUl0KOVM1vtZIZrUQD03wnEF+S1YACT3obA04e38XWbHCz
Y4ad2GV7hwypHMApnTrTGGkvxYYUNDdmN1kx0DhgxhvpdqP+wQmWm0Xl3rIzVA4NiWDbVI7Hvh8Y
Qy7WXOW9Qy9R13Eagm42MY1Zr0mc2vbyprJyrtuPfpJ9BSq1WJYyvv7ngfe/8bTg0Pinlpb/1xbv
dffe/TkW+tuf+f2BF0Z/wV5Lkhwfim9DbeCV/PsRJnLJgPqRzzMuIJ1JdPSP5x8ZUIioBNl5idn8
/AR/87Q4DkFzTgzUv2MVDjUR9Zfn3T97/nkhQdM/jwxkTPmPQ6jdYl7gM/3ltayHQFfYA8JIGTIG
ecZ4aWuwVEucqiMbJywi+haoQZim+YNTfXDy8JIQjYb49IAMZkI/FsY7tVEmgTA3uix1zFEmp9d3
5QuftuHODS5EwjqIy2P2VHVeuS+guh8oH7a+NiKmQDcPcjgt/rafO/kNV19+o4yQ8sMsn1iQukEs
301RMPkxx0PMU4X9SDqiOEbExG7jwOFJ7FD5ofr63Hg2LRMlfV4GhO+jNXbToc4qIDWV4Tvc6JPg
WEl8u6u4VHcNdpS9KMPoNHeJbmD3lX1VxhBdULDNszVn7B3ObIyrsXHkzg5gilkkHl91m8XFMop7
C+3pHNvW02JC7LH8mGFfukRoTSmcn848p6upmjHpWiNUGgBI/X00Y5+w8sDZOq5H40Fb8gDzSlN8
oCTJndMSbJRZW+6JvBTP0s19uVIU2O4FavxN1PU8Nd2pQvCeeaJZ9vDShFl81w/pdO2h1X2P5ml+
pWbCuSZFON84c64rOHN1JbicIRSBg5OxN9yaypff6GlTRLwSwiJjOYLrL/hrcBxeoRDAW6mR62Xh
Dh9G5Kyy1pvXToTiWScHNzaAuGWUfRZmU286Lz5XhdCTpnGgjLbgaddwxh6Bh0k5ej+TKGcxy/vs
tvfdaQ9EIT6wc1X3FsupvWPcLshhdbGxdWh5ASYy51+SOdONST62gYyDA7i26VEgpj9FUJTOi+mb
Z7ybCp2hdTJ4h253ygezfHQbVyC5siJxzWvMG4/GPKjppeNclznIzpz1l90coOyBgA+DhzpDPFhB
9AuhvDjjyZ8y8x54XHBskl6HZxa3/D4oRSWA75c3sxqcW5/A374SfoYWG2SvEr3rUifCu1Zhudyo
dFYXHvrOrT15zU07NMld7zbdE+aCiMRYVx4qYziIOiY6F9VeeLElah9qp38GW1kcMgvmZ56XyNIV
Av+OXlDvrhTTrZ2ygIwNcFPD7LdDmvTv6RCaM06ngt0MdPi7dKYfnmTqT2aBB2CuvEMjY3cX8Mba
zEFtf3Hc4vs8OSKhO86134KwfmpGZ/nSdVSP0dlsXpvU9+uVSmPjCF7G1MXZ3AZSElk4ZQxfvndx
m98HSUFvlctw9T2LQ+ppR/5QsmTlM+UzFVRMo92awLVu84Rv4kRpywGmo7/h5sVdzun6b06IFR9n
hvUEMuWQ2BONWZPc13XowyTT97wMTtbVsSx8a3F5489Tf/TjpT64BSi2TrBfDTws37j84EXzKsSV
jMbvoMNxzVU5f8DA6v5YlGzQuqhNW1I91iBuvmJtU89BLYyrsKtmzTcUsbtNC3vDQUDcG62ir8KX
txJTe76Oop3X59U+7ibzDAC23Mvyij8HnlvMfl34jnXNzcS5wf9EFLmczPFSm2P73aEDR2P/N5Op
gn1jTWpL184Asw3j4mvPGUSsEN1L2s6CucHNMSd3S9cUewOhnoADx/B1O+r+UsKiCD9cloZ66aja
bQbIolE0PifLTDKlLCIaX3QlKkdJ+kwj0Zq3iZDiPOvyVIsW1ZwrF424CQ4XUsi4g4n3riMce5Di
M9Zyrjyl2ZnbxoSnR2FH863Ula1xk0ZXT9e4dp1HCl07pa5ZbxQcpeu1V4vunT5Ftc91GazZ+fTC
Cl0RO4ZE31HXOUNylvdJgzXRF+B5UPl1wSzxBE7Kywiok0oH3ogLGWJUGiCfCP9IqKcu58jCLSc6
4ZNp7ymVkWeO7fKLEWflpSsqQRSV0lsA1MlmsSkL9zrpvBRThWFG1+RSLQ99UBHDX4JkOE8edbru
Z7NuNizua8pA99zbFs27WNUjoH7U8VKhVGwRwyg4sCjrtXRt76QLfKkHU4/mwJe+Tr1lM8+92HaK
yt+QEFG+UboI2OFmyw+aNa0jw4UQKEzAq5h6hn3NPHsookU8l0O8z9CA6b6lbLhgXdhiI0Mimj/b
iAddTOzRUOzrqmKLivYjUk/xdZI2pZ44Alajxes241f8lkiruCE3RfdxIdvorfD9bFPVk/laxoRt
eDKlh7i3NzPYinvgyMZ34QbmUfTUK1e6aNnSlcseHp4d8YzuWtJo/5xMnFItU5qPSDv0NVMrR7p7
NnxShUF7Ibf9rdYFz+Zn1zPlwgv3dl0BrZzJgoGHLx5Wy62HbQnWRN1myHVD85m4s/AYgnskT3gl
BtXy7s/z5GnwGERW+SDLGR9q1F9lQilQAzoRhhLwTRypZIw57ceh/BnpDOCo04CumoxTZldbkC+E
RbVztveGN0+nCHnWEigMB7KFRe+/eYQNTUKHAeHDkBAinQlY05dJ8PFIKLY6q9gSWrR1elHgBYAD
Wdhfinyqv7M5qhdACG/h+Jl8hH5At8JR/JaKFKQ4yUiW/mdiklGrTsidf4YpM7vp3S1dG+lJ2V6w
GSY1hPeyl7P/2vnxT4roKcsq0RyjN7zyNokkEmBrbHr7gYv+sq9S0ZzBahjNm+AByuwVjRQHYZeV
xZxUx9Ao2k035faGIa+4tbgoUlyYBW/U5cmvJlyM/J7S9PI2SGnSeBrSJY335VKUeOWB+C4N+jo4
mo8QRdJ49mSsPCJIY1yjBmZFc5C4N7FDmPO+jZp6N/rdC9GKCX5GUm7Mme9kn7gv9J5NNz4u3fVc
9QPR5FrtojJgnCzTY9a6p4FqAFRdo+GKkfCWMQJibswiz/WSltuUvfzIG8R4TI0sOZGbscAYWPNl
JAFyoa3TOy49Mag0m95dOFvHNvKNFZcl+rhpKCIZrMctZ7EHaiSd9jbLDkVMBSnujbGJ+5uwZB2n
6yTbc0Yx11A9rtWSdhvOwclhcZP+MMQxXVSVnR17MznhOoCtGljiRKin38xJIL8ODqD5UHnzPpMj
NF2Yl1sjMWNNOG22U+wKhXRe8CKLBa33fJtvBpPapb60qz01J+ZPd4gZo8HxZypbaVPUh0/gPHzp
zKEOuu+Dy2HGe46ly8Sxpgwyq8r/xFN//G+WODg9JmvPP1atNNxH/0eIX/k++s/9dZML/wIZDKsa
/jddE6E7o/+6yVkseYQoP7MHf6RT/yZZmX+xSKdaWvSMbAIE/9bK9ovGy4uEeASePmB4IKyA+/y9
jjqYfZj2/GYcpKqXs1m1897J6cojnM5isTGTtP0OJ1h+FxjF/gXzzw+1gvwnhZmPDrub/ZN4hhNB
Ffrlo9OmzIVadMUBW+hyZvpDsLA7qmWWitHS61PzBk8Y5xTb6jXtVM6FHlbt+tRQxfhM7BvOcpN0
CCPEb1pmFGtuWgISNkpP5jJPzIZ446bYLjbLAu/o2zgL5oFqGWFvQUAsZw6yDPQQxrGWpK4qeEzU
44+Aw9Gwllm27NrUiTpMqo7/IA14Hm0eq304TXDsAz5f4aTzPhjd+Nh4OkDq16o+8Wl6OJSnWrw7
Ub3swEIWIJwN5zAPc05fEiZF6gvK3wJbFmRgVK7PJNdMS3LwMeLh9ndc+iiHM8c4ybbVkChiYPDj
vTfYZKB9VyRcMag3vVPwgpyAlU/30g5IlAUJEt1liYyUw0GB1fBhSkx/x42sIoyWJRUoVrvDubfh
MuR4B6zi/JOJlUYk2dpC1HvGOC7lhs66+Z+5t/gzA2f91mhvFb8V3Fd+bAY+NMvkW6WnTLgjDaOe
Hj27zzGUutXwdRlUb1AqxJw61TLYD6Snev7XqtHTrJfL8cJ9nRG30NNuqede8g4NghyzcAsqRM/G
VVuxP3es12G0E58D9Khn6ZZSLelKgWrInO19jtz9kDVrAzjJdfRn9QxYp3g19ZROxDZdO97QcHku
vB+GnuZDPddjUJebOjKiXUrk4NDr+Z+gBSSANAXUGbT1gVBjf3RZGGBTlw+p3iFGBAJmCCQAbrZy
b1jsGh1Lh4rmp4CuIKIBUdR98xorfqiKNNgova8UenMxpx5ym1l22w6jEN4/NpxG7zrSsNJ9opro
u/+5CrV6Kxr1fpR8rkoKj/olmkPO+DDmjGP9uVbNesPCUzLvJymXL45dPuUG65/vJ6xkNstZRhz+
i6/3NRe7wY5GLPeQ0AxJfQt7XcuCx908fF/0zheJhvWPZ0L/3i7dlvQJCA69JRasi+Pn3qg3SGdc
wAv7EG5vWr1hNnrXjJvAeiNWGV4sQCigzqf+EOVFeQBqCV1Kb6yd3l0dvcUWTuXcTnqzLfWOy4XR
u4IBti5Q9PNXWaf5G9/Rcq/0fjw00IKGuhaXQm/P4nORBtAXMBI4C96IfqQXkI27+ly+Y72Hz3nP
a8/AsbszHJWdw7l1rhF7PthffiVuStVi3BVhlh3BZjl3Qzh0p1Hv/upTBnBmdjNRjNm5Twv5NBTD
hKkJ5cDB6bI1FGoCSKf8Szv6/W3vNZGxVQPik/kpQVhajfC0LsEZdtr3i5lszDwKd63WLzytZEAJ
nV/YJlA3IgMQBXpHj/BRagWEHgLimJFugEcesZFJZk8bahFOhFZQyDzbHPRRVUytr9Rc8XETd+Oe
1GSws1NTbRatyIhPbUZO2a50wU37tTtd84bmxlSrOWTmnWusFZ5Baz1ebI1XviDxnWrE8AJIxQK9
jjrE70m/abRiNH1qR58yUqUVJaG1Jb7t/LYYk9xFQSE+HIPS7iWskKNUzCkflw4uC61WBZ/C1ag1
rNzGhBR2nv2TTUvPXFrtgkbTbCIEMKLE45n6jnsx9tHF1iqZjRl0v3iR3KlPEc3Uehp7lnmO+iIi
4lLZ11mN+LCsbo5OTaOR/chy5adAZ2mtbgC4tVnoSK7W8dTjguTkexQNrXxJ6FOyMDj1eZC0nWoV
MNR6oAE77GhL13rEieDZa4Ie8RqL3/w9/ZQTp09pcdAqY6f1xsIP6KVHfOJdEm3hEthfc61PEtBh
xSce9mS1efeQEHa42HqVNwbJPouRSz53zJ60JQfLedQqqNB6KK/P6aHMGkRSfnuCU62V0/lTRC20
nlrX3nQE9ziiJFjjZexb52iXdr0LMym/TJ7X3TNnxpvZHZe9Q+CNRWkQb340NN/Cvg5+EkfvWVd7
LjVRlHxQ4JljIVuooqWvYIKZfjsrzr+BZfZ05epwdWR0lN1x+8ZJ0JXjuwD7Xq5He3LKtb8Y+bFM
XfklHv4/e2e23TZydeFXyQugFwozbjmTEjXLsnxTSx6EeSrMePr/K3WnY6u77T/3yU1WliOCBIuF
Oufs/e2y21Z+jdnWLVBduF6avZaOgH8UDs1TEJWet+V4Wny2oyjYl80kzz3i1YshQJCZTwu4uTCA
B5zBn0fDR1sjd7r8qnNMgj2Coj1jnadjFeDraiq86Ki3iXN3MuKec58wxqHsnwJ61OQtEI285oSP
1Ka1x/4WmlhwuRjh/M20+5xzfp/wuCY1JrrIx854iGOUnjC72Xoy8snRzxhpqTftmlJsQUvUmUF1
7WelfZWYsmRbIkMmC/JZoO51g73fkTFLJ3tMoMOHBnp/AQwJ1nzwkplLvTMT+wUCd3U24F3dB2Q5
I9ie7MuxCx22wdkCzrWYa1wMdBjc9tQwhd8vXQ90rUw2IbLbcw83kfYWwGIVo/SrIst+9INuwMfP
jLppKndveCk5vKGHksbj4UiWZLsxKrs+zovZ3vpu5HzpYpUjiOhqzNHjEN4LNyVWu2mBZiBDeSAg
J3bodNfOTSYbCRB8mMLbPCr9PUkK1Xo07cuAMSJfe+GY5wb1UOd40ynsLJx+idF8I4zB6jBuj6g1
u8Y/kN2OhYCBISiNub1BBFjfYFtvDqClrcNkk5+5uMSBjCNcnb0Uyn/iLGA9THaYAqfHk/Ea0Oh8
LipsEzKrPyIe9Lfgy25tS7UMKiuzA9VA8M7BYsuLVmmXwu6vlXH0SqtN1uB2FTJGo1m+JLUq0P0k
cjxZNK3B8o0XMymsLE2HRMA0c2+ovrKdSHhYg95y0h3Z8T5ArmahgYdZtb+yI5x6BK18KDH6XQ+g
Cuq1JG19z/OOAhfgPCkxJAsaifAPVpUH177wJ54KfvLMAc0jMDnF2d7M8tDXqUSUloXWyhcKjoSb
R2LNys5vxqpGqq4cJnor36w4vg7wRDLSCu88pegmQQY5euZcXndZM/I7sT3F4gh9koGXeAsl2tpn
JttKgGMTZwgnVVhHljneD4BAHs2syh8dizMgLZvFWQMERtqZdeHFQv+n2EauPOLkBJaHr9OmQQ+Z
ERr4II/wtAk7nSI7PcGWxeySDCLpOWIiqSE6MWq/2UQTtSETyG4WQb2ym+BSDqhSpy5QJzePm1vg
T/bZcdR8FTbkGIfZm3G3mU5xOS7biIP/x4WQ6NTxHiIPsycS9qsywYxBHX4qMl98SnzEmIrEiHUj
vZAjWeGhjUNOPhvQRAYk2pumN9ptbS8vKp5J/jRug5o83DAePPiOAlFPAx6k6spxb9oG5T25G8ha
rYskF4hB0+iRr8Xe9XPgrMHC9Bs753Bj5Mn14CT2uXWdZ9FimoVuhdciy/JNlgXIvIucGwOJC/vI
zOzXtutVBYfuFMWNvSv7YIfAbz4FyQBMz6GNrkp0bDTfEBl6mL6xtlso3KcF/Ds20AUYFQzJAhod
HJAlSe3n2bBokyYLllrCfULp+teM/7M1o7LsXLL8XozWR2Hlyoeia71DTSzPybVwUupW5QainbNe
AsVjro0xYdd+sJvbblkj8nNxH+LsqKsuuiqNnCc7CNJr1+TDpQFy4KUrqBNq1ZGl67er7yrmP5QV
//oubPCvZSnQW4BCAdNKbGP2O+lRLJ2ZMVaQHNOipawzJp+OysI8Hq9n5t07WK6+1JylSh7ZZvY7
cuEfZRzvtEVUpZ6FMc0CzuQylA/fXXxJSuXNS50cxVSpL0uqyss6yWM82WF29/PPqeehPxbA1DNQ
iAgHpJf9F71I0iSpN8UFl6qtptzyG0FyVs5R9e3n19EE4L9cyGEATMMBT5fn6Rv+nV4qq+bZwR4c
HVHFzTuCkRwmJxM+zzLpbhoF5PByCGMz4UsvXmodycCuEsXXBqIAimti6cvt21v6n+rpF6onm8k9
K+qf+0ePTNi+VwD88Qf/1jyZmCqx9iBp9MhsQP30Z+NICORQLFxUBujV0KxhkvxOAqWVT2/U6H9r
n3ztztTTegH3LNDtpv9i9v8WLfndUkZAhegJNZbpwQHjVPHuVwM6HeLjHMxnGh7GwjY21vOMzB0O
F5Er9jGbpowYpSiqL9gv269iJuhhItSNw05JigG5ahdWXU03aY9Cv0jEdBczrLoBidwCQNYcGaLe
V/Zo9gPFYuE5crzD/TMh8OmRP4XOYywnBLGHnsAgCtNxoGOP1NW4DhFMEgJEQEsbringq+AV9OOc
9IeRFu40HCO/x7R8lD6R4afQD5qBuTA3+d4oKxSZtRNbzjZCUbRccC/hqQcwntcml41RTuteSaHt
oIyBsYaqgpK+H3NYYJol1fjWYkMj9uRDWVh45THSH/hQ8G1o+3xGsZQAkXdUw+MiTm95OF91k2qO
nIMiIsJl/xIKOuOqLQDdJBk8VY+nML6rAWjXOpwWn7y0FN6FNrlCFOFHPTIsbC7Q1WqREojp6Ypg
NaRK01iNHFShw8/3xiyQQdPgy9JoR8PZtfy9RXnQ74fflVDCjKRg7FdkQ5NpzKKZKDT+dDj4FqiE
rGI4/m9H+P90lAXzip9asy+rPmlJu/lBCvnHX/2nn8y2bqELsjFHa2b8n9sCyiC2ggBRDiG0tsUP
/c9tQct/rMDC8kxqrMbK/wd6aAVQFPEbhpwxcHD/l9BD+92DDjo9uwJ9Ztd38ZW77/W6UPpGGgxC
HaHT+sEmTQ1xZ8YNR1I477uqSQPMIQzMP7eGLx/8OMRqUpSSnPBEnlplDSRU+lBJORftM4eplsXQ
sliBBjEegpoAcT+u3YTuYxeuBcrFawES6luqLHE5xVH+wbGabkuhmnDEBt9amcAcNqXlDxvV2EqH
i4GL7QrgtigMvfu+7KdfiIn1/vfd/sgdcNj5HUzyaNfp+r/bH1NQ0kM11PVxUmK68SR0wWju2Y+6
Tn8u3vd3D42/OUK9O8W8XS/UGzI7ckB1/u6JbxmUlBxF6yOJjbDfovxztIwDoifuwc+v9M57r6/k
25bgEYKQjIHGu0+29LhXWqKTj6Ns2o2VUqmFM3YmbN7JPWYZZ0+onvzFyelvPh7HGcCPHosJ/a7+
9+8ONKlptWNRonuBikFvF7AcLDICEhDJTi5+6Z9/xL+7musIL3BEgOL8PbQzCoMxKYsUZ6Q5upys
VbHs0IaL8ZqI1oefX0u8SwrS9xMPDxfxbZMDm/PumwPRkccY+pNjE0+5TRSBBJbdNMhTAiUQ/OLm
v+5VLy7HNhsOuP/QDSSt96sz+F8/MxEqjIQck3GT/5fAopyW/1z0dnpsIB7HEH9mMDqRlA+hR4f4
Fzf4r2vIRTrIUyNwgwC65TsYlmoIkOuUlx5rsSy3VaDaTWfwC67jOotxnSUIIvwyzIJfXPfvPqQP
KJbmtAe71NT71nfLKOOhnkRenepkwaFeDXybo92P46pM6CP+/It9dy1dV3Au42nNpqqPaO+u5RAf
IYYYWVEC1HjTTLOPQ8dU80WEdurx59d6t9++XcuFfuAQOm6ien/3m0whDhrKYA0t84KIogIaf8oT
exCbn18H6fz3u9rv17G9AOHp23K1frx/vZe3CkZQgjHWHdCsjCkfit6HxjTa7n2cJETZTAohIXZ2
Ohxbs4ji88/fw7u1o9+DYMTt8Pv0deH2bu0MEMWZI3a8h6GNNkjvGgvRmBGdpT1z7IsCd9N69vyL
/fztFn63oevLakkt3h4dV8/598ePPpB8Ui3Sx7YUSPtJ4X87cTSer2og4ntl12W7ItmNTss4T8yI
5Ahi8jgyH/yKfalRX+ohLE6ZLOUhMg0syjjyyQhNjd/F1v9Yzf7d+2TKwNGAqDsUwN6725O5thwX
3zAOJrX2ZyCNjgK/kNNnkhBgvQNZkLVPUJHh00mrxuyMwZEq1C6lPPZZ5VyEHTOMKQnsK92x8ncw
E6p0g4bL/1U+219XbUDRbVOh4skAtvzurZoM2ao2H1HzhiaN5iwKsCCAtei2P18xf/0lUh3xlTHv
1lPv98/GxKD5IBG1HSty9m5JR2VwW2aVewGg3r3/+bXeb+esk8D0/cDi6ah11sG7DzUz4mhp3bGd
V4pBTyCHjZnDeUOnnO3QW0XregIwIfrJfzaKEtlT5Xb7X72Jt1n6j8uV/pLp69BHvmit9P5hp8tV
bVj8MuQBZK6aj34O7m8F+ouGcIQ46NawPfOzG0tMgnhYFVHtMQmACRUHdvvCJKIuGuQpJDLhphtC
1DFtk9Zq3QCLAUWQFcs5j1t5ipGA3y25LV+Hqc+h8ubLecmxsq1o73n3fjNlJ6uAqjsokw23LUbr
7q2n48U1036I3hCEnbnfALYxYD6My+0cSbtfMbwdrgtldi+5nM3PmEHkuYXZRRtvKuVrEcA6PQE+
LRYNxpKHpRW0cVM/ZiJu+0qfEarMMdFTW84LmdDiC/0p+xERaY0gWg6EGLeTdF7zoXPIDIbiEW9b
Ig/PEPOKk+OytQg1JOQ9s3nja0GCTKQoTOiCYyPtbBPjyZiEUU/v3HP2o2NyGCJ/vf0a+Fgdy7Tx
n0l/VMFdJVLWG7/+KNtlVcjlMbHRkrRa9k6yWPznBZcj7powOvv6b1u34m3MLsK+Jhlb8I3gZR+I
BJnPPGdI4IX1fP12e6U3dlurjM3b2mYkjgHcz1HsiQjAq2UW8TmLwgKowBKn9dZ/2616MV8guWOH
CsRkfCKrnBVZmZMw13kuYJMnNfduxsIMcM404we89M5Tr0yQMRa5Qze4aPySwQuvw1QgPiN8jeiJ
+8lnZYao7KRSpAeHS5gvK2Qv7n0a2fZjUA6wvwyLe1vYVvI5p4TeCbhpLwQhg0PjR0PmtEyK5daF
5NaRU6amG+ra6TphlhVvfEckn3KvY2sCi/RBzLD3trZehwUhNqegT0f8rHHQJcxBmcVuRFEtu3KA
v0aHGOVHNM6IPiSl10zo8LDcgqQ0cZAWnHP6mGn6OuUDtKsiJa1i3bLAtiYhnS+xHh1X8IFr3DEO
QhO8DdWhBy1y5bmV8UD/lRtmRs58jgwawAyGtuGCuHWig39NP7/ZdakvDhGCuW3z1mg1KnUboUg7
mroXC03bWSPYSjae7tSS1rucehQZxDfQx406f1vpzi4RJ9kZ/GS2lrrvCxtxT8x8jfkdgQqUcPs5
0H1iBAZ7U3eODd1DRqO8rC3dVxa6wwyZryAmRbeduavWh5BWdKJ70qlADKG71GNPQj2dHziPMHZx
EtHNhqbEkE93uLG352Qwa16U7n93NMKVTz+f+LlrLFZoPQcbP4Dum/PAsWGWJ4+eZKYw6+46aX00
UciiqHXnPQsL7FW6Gx8zot+EukOfhPFdS8s+rK2XWvfwU6OwNwBXSsJp6fAbZvCx8VoUhoNd5+t5
Cniq9bX1qWA4gHJUEKpDnKeeGwAmeBgGeVGVpF11tbVsY2dmypAXbMCOPiPBHb/yEts+I0Btbul9
tCdDzyqWxbvM/AbU9Mr5Y5zBJsJwo8GSrpn3AJZKOUgCNPQkRKBNEoCmI/+yxwZj0bpymJoMs7U8
uoAGd9OYg+noBpBInRDNNQclJ96MoJ83GaKQRwUH8LHX45n5bVJTtTV6x3pY5nPmI0KWBVkcTgYG
LC0SdZzQih7jJiy4KKfos4rMu8Adxzt/nGfcD32/1c8fzTfXYyT0n8VNi+cNFBnTs6NjIDNbWVkF
B4wxFB4PxARZyWjKe5tSQVvU6cg8Efwo9EmWpvTpWX+bQo+4UFM4eA313Eshe7+GnfoBUSwYohE7
rvM2KYvyKiBu+m2C5qZWAfiIsVqpB2xmP7U7z++jp45EkQttHun0QC4FWURUInyaTzhNIA64b9O7
QQ/yylDFJ/ttumfpQd8yFCzMlLMDJUJuoDlW/raYFQZ6hoRm0Q3P4KeDV7yZGUCRUgA2Klz/aXqb
MZp63AjCCk191XMeAxx3qJeFObzReLdkm2BRqap6bejxJRV0eCAdhZlmLXr1rUaSsK3HdD41HZ5P
PQQN3+ahTiguHRciFEIRJE9+ztj0bYIqyYuj+NdzVaFHrEYCDkh0eXjiSw3vJ7cnQQyKNDpnY3C+
TG+j2s6ga9CU7SaoMNkzTtjKt9nuLCN3P+qBr6dHvyPxUI/Z3JKi07X2qpAiPcqUYTF3MNnYBAU0
gxT7QY+UjbA8e7QP1rIIrRvk0e7BbXz7knQTLEQ1TDzpNmIDzLza53pmnS/og/qOj8RG06wxQjHc
Dt4G3ZmeeccYkhhdjAINcCsjBqKTfdXrOTlofI79IZihVf02SJ/fhupJOuT7PCv9ZzfzaOLo6ftk
uEEFysDJmd0xnu8oxy+JuOpvu7fpvf02yTeykme6E45qXVaDe0XFXu+zwvcpAER1yrUsoBvwd45p
kd/UnttdB+00HWzY6uE6QVRQaHXBqHUGg1YcVFp7kPZlsHeioficIVMDUFSHzZMTuc3O08qF8E3E
UGs9g6GVDTVUtg9+W38qeGm03pWTw7hdQIO0chlezNpBHsEZExhhrUUTgdZPkNgATCBd+gvYNnin
qnTLN55ss8L6MhIUtkkYz2RQUux2W0bRfPa1TMMX5QCuLDU2QcgzsIltLABa0wEes7sR5tB+TlXG
nv27zFeGKkP0O/wuAe5+FwTDqwkA+TjlFL/GxtwggSNHih92V1ImdcZrg2v4POHCvUpGt380Ijl8
dlQSPEc9ho4VfH4j30zAnFwee3OR+wVZDEV5MDxnPlkWRodt4Q1PkG+TKxOh4cYIsKWs0gabFvwb
seYUFV3N1uxvAFHT1bAaeXTp6tu8q246OGVqnp0xyREqjDwzKmsG2p/3vedxuqzIoAC4NR0Esp2T
UEXdbzrHqtjOZhAcAcGIkOdcqz8S1MdjRNAdWmUyD9M1I23jAXeKyQATJEHNQ2Fvm3V3qsHsfqmp
jagwYL6WgOpeGyLWPklLL2U6SkxJ/dpioGyp6eCZtvwwM5F5MazaeLW8fryUwRw9uOWSrpkpiP1E
gsajKJNhZfWu+gTEO+E4aYbrpk0eORgjHJGeuUJLdufZH7DNEEe3sL0ix2NRFR8Q+5vAlow7f5gw
FfnlgnCcqfxiaAx2N6+djKj6icMJRhkQyKJUWCepsQFpOxWzgORzllukghjUyas+7ioelRp/Y1i7
3hu/4WAJ99TyzrpRVrjLGBetsQafrJZAMsHsnr5+vwsimHdYP42NL1nOZjoJpGcFPhbxstS8cFz1
wd6a4Y7jz873TpdM940Hcg3dX3ROy4HkaiY2DeOHlTcM1om5srnFPzGh1ZtzKMm0B6xpIE2uVv2+
jjsiNTsRMiB3eOpwEDo5feVs2zBpdsXYtZdmN6WXmZj2GXiplc2Ba01R7W26cboePZMABGfyDq6C
OmQWAyqfBucSTDP0h5W8mRggIZ1H2hJ07bdOGdW2NqplL7ykWhVN+EnNRrFTc+1dEABlYUcyj+nY
3va28ZJ4zo7pJ0BlpFll0Z4Ko3kei4UUMHnqKu+xVvLMlkvDiPTLC08tr2kTfUC9fcdcZl9zml6X
KWxLMxn3S0aT0u8Aj7roXRcV9ZvQEO5jpYGWZmV9nkLBwcqI2ORj65hDTEILZ+7Svr6YYp+0msj7
UgywtayCrvbKNagIorFHqGcvXyZUZl7aW7vGz5NxPYdz9GTWbQSnRQXo0RTmvXmeV0mV2HuxbIcm
+TgNU0t2V3zpgjENhv6hCZpwG7cJbrooPvhjmK0Re/QfDUsF2wkwzGGghrnse2UcFABAfuazeXLt
xP/otU65T4rGA0oXj+qYNB7t0THV5YQfxtO+GgVH6ESh4SbcfrnsBtdQu7iY7mAfh18xs5NIaNQ5
DZ1VFraBube0qOyiQ+zVpqsmHkhfsJR+PavJ0peZpjMQ91SHnhOxwYr2x4wQOLqaDsgkM4WUhZsL
iGXGeejg271vXHV9B5+yRUBHdGpI09TDPn+J7Ear/yz5HESZfG2lxw+QqzJicAFnKY4iFFIbK6go
iyKWfb+p2F7oM+mZxlz18plUG2MrERbtyspyLxBlgOjnGfchaOR8xrxFlYzyBFdy45lXqeEmw7YL
Z8qO3mdbGomaW0M3pTqBszp8SxdrvE69WVyaApm5iLAIxdkon8m0pckdgfu9E63bbT1XUYlEy2B+
BmLouWhVB13yhh2pLLFbt08NcqENQALP3NfCVkfO9rw0oDI8gxUF+sado2X3JkwyR6/75AF73iSK
4x/pm/WNq5Z1hmzzWNZRumZ8qY5WxiAVa6s82bFLU6ClyIdWR49AT2rerjfUjrGdK4RI0rOZ2YAP
3Ju+U3x8+7/AvLTuTA8pR+Wn4d533eVg2Vn90hYdNdikLLoEgT1ejwvHHoNik1nPUnr3YcbNBO7m
Qmztmt1boxioKmOUqQo2fUbfOEcBDK4lIcIEl7E8FfGYnbylQ9ZeuO1TlXR8gCTlFdlHltuWxsuN
i9DnY9GbfOukRPKecYoflVtON9nEeXdBKH9Ysn45I8CeOxinfC6noBdeu5R9MN3rau3OabPnqEZt
3/e5rzZDJmEvJAtdEZqXbAbAleDGqnBTOYPbYCsyi4L1by7GJYbD+oXmX7I3s5SOYrBchEq1UI3y
sKMl0xCnuioJWdh12Tg6l3nTmVcu+MyLKl2YkC0uzSu5ZKe3dWckmA6GlG/AXsh6yVVOUh36H8ok
sGO8v7iWrwaDYZoilFm3ea/vSd4zZRP8T76rCYjEwG2jSbnWrMizRaTLvtKtOKJ+8WrMcrxe8jHY
VOiGMfuxAlBm8trhoF8wT717FGjGFo1VsKnzin6+j/x8gjD+sTD5k6x01NEv9b9WHXdLeBMLVtj+
fB54oe0MssQF0GaYH2Oom0CEEPnuk5Z1HxscrwWMPH6RuuAHASZfF+HQVEpZTfbCi6aTUb3QSixx
6ZfWgCtTx0mKUZ4G4phfJProm1nG/HSMmJ+wY/fMJsdO4goX1UuG3/cYNpNB8nI76PwllUtxR3HA
JyxJENGosCjjBIzJYx+WiXVJ3aKeOkLd8CNitTgRyqV1vJV1N2ZdykmLN261GckDmFte8I9x6alv
h1PezfLY0XItVn1AEiJWinVk0pHrGv4uVKDj2Hw/925L5i9iRCgv9ZfSDMJ1yDBv3w4Yc8yOb6fr
JD/2iV+g7FHbt1D79p0aum1EwNPZpgV+rotBPqsRPx9u6EVc5JElronqkGjxbN55R+XjbsiDCBHC
uTQ/GItixNGrYKxpzbm1S0vBdRwAo0FHTTiizz15/mJ+RhtYvzCKNKo1s1h+05Vy5aaiOt31Jvtj
6HCnIrKHSQuQ8tUntAqkdqfXoDLhDoKhk6cksgrJOYBMPMPHjQyaCtFmQMbGt8CjTsZpIaaPLYy6
T5N2A69aDuSKVmodbWOOFTwZ67S5RAZfXsVj1z8k5hh8rbHnvCbVFJ4GN85naMg8mZwEtTpmaCh1
YckKGMJGPqce8amkztpKbvyKBvcmr5Nq/r39/D/p06+kT/jd6H7/s/TpXlOZ/rV+UZx4flQ7aKo7
f/qH2sEPfmMai7mIEYH2ztHf/8M8F9i/MVoHd0LEolZB8C9/Wuh+s5A6cXC1baod5qv/sdRZKCS0
QALG2R+aqv9CCeWGeuj1Q6vdd5FoIbdDo2ULuPQ/ttrRPGelSpPqMA2+GNkCM3tcl2USEizX1DuU
yE6/LoETMnpgs4K1XiZXI/vfBh8yZDVl9+IhlYn95NH8uqnI1LoHMi4/MS2eEE3bIybtcXEPpF/z
cwm5RxcJkWEbJOnkdYwTMS6MT6e0XcVgXxBp50Z8lYnKyNDQu/apXxpAtYSy6cPhPI9inTFGxzAy
pOVrW9DyXfnh7Owyo3WuY8LQbjIkmcj/p4ETXGPYBLnPcLr5CkpE13ZsxUdOksxPq9k7W4aS9bqz
pH2kw06G2BLYR4oTs9xOeTM8mwVvatMUsvvGVSBlKAdQBZtWSdciqHUel+/lM8A91z5OsvRw9Hld
BVXJGN0DDvLQ57lmFq8g2WhbSBc5BS4IoKBLIr8unospEMd8+1RDh+Z1eWdPCJzaJ3zs2V2YsfNL
QsnAYsvyoW5pUXStGuYL0NoR5TmdNyCpsU+eX17kAlS9APqxWuI6uJ2gJm6BlXMjOXYST27a0KVX
RCP7uNaW+pOIguBG5syVwJIrU2xkiOCXZJ6xgpcB2dhd/ONUF/V1JprwxkV2G1+mzJAOLfdvB4gj
vMy9pNmD3BwvY6zOuykGnL7GoVDd0y0Mbg2H1ZJmJKBhBHMPhYB+Xkh6SZL5xjGZ+XZQJjtHrEjV
dcbp3bhfnGLeen4qTk47jsxsst7ZJK7l0j0zio7PLOwdOYbN53EpmmfwItZTDZIYmdnSuN7ajVwE
e0YRbBVJc94qGOfwdiJGh4LCCe8tlUS3kw1schtOygjX7mB/suTUtitWnmttutgYX4IlC9ZZK8LL
urYhGPczHEYak2VykH7TLUdGSxaOaNkblxYJeON6tPxia5tTUKLQxgEA+tjNXNqRY93f4ZB1M4j5
U3hTg5G0ycH2vEeM3s45bg2T5j/pSYa5ClK8pe7aE2qxsdbNGLLIlkxRJ4KWzjN1mIF2B88N4hxA
jOHYrOPasyXfjwENGNFj34xbELQ4JFFfWP1BVsroTp1X99AtGL0kT1bdht3J5T8K+7hlfsQpb9zP
o2ppXUj6gsVwkQxd+xQ3xRUGrugy7wvColMAl0BmLRumsXHCl8kcxQeH9sgIL9klxDasTHJWtpLp
1c7EibnqbDM/NgtE7KSzEpiMcXVu07jZtnV3l/YiJnhQl+h+yjgSt2g8fvA8MEcHft7GQxnZcl8p
tRCx5NpFvWYQS88ptYhnz6ZoZ3RWG311S97DATf+1K+G3uo3czdNFwZQzyOGJHczh+VdtdCXS1vi
2wfRrkMQCKcxSfutDz1s63T0Jppq2oPMN766CzsN9AjE+ct+CkS6nxPCc+YaA1Q7T/c026MNFIA9
jhb3g2BYBLmh71fL3FfXY2DeCXDuK3wGfG1tCPXMwQo15BI9fe0hXSyx9pC2Cj22br+ls39lLpRx
SJrHw0T2xn3pDcF1CpdzjSuXCVTeDjeil/ZOWytWY4J9F0znVdIE8z53aNLFcKt3aArI9DP4K8E0
Z50oVdVYfJZnlBQo43P/eqnVuRszCR9V49btShHEyUgl9QzzrBTHY8IaCPxuq88huy28DhFsEyC9
u0p1KQNDl+h3YTWHhRP0Oh8GA6tAQqslnwEQ+dGnKrHaDa7cZJ35c7khEL4iy7VST2PaEPdaRN1j
CiyDhTEa+0hNr73yci21mredGsXDICz5CTIn1LxJxui9U6YXK0aWJpop5vwHu+DEXDbo78JQcfir
IzjmAHCcUyANDBCG4d/2NWUUpWy1QYmf7BnwFKwKb/GvMLthfx0yfAjboEm6u7Bt5IewcfnJgs2B
/9nHmJAD4B5VRp7rAvrvIxDlYidwjTDZs4Jd0XbhvlqG+rmGv/cEIon6eNB5AWO5XBFkXl0AXVVk
AxXBrc0/nFtvMq7bIPrgR43u84XE09Ph866ICRDTCq9xJk7ulEaXYVYEZFSUbrPOu6Sn02XZqFAa
IoowwRYkLwBQWg+WsK9sibeJ2CXoYAaBYhxdOVf7gEKQH0KmoONAkp3RGx+62myfWHFlQ6d2BEls
qzua+dXttFCO2SlowaDTyvqcZeCMO3Oy2vUkYudgWdiOBjxoJFr56Te7dYpvTNmLjRfbBbLoTo5E
UDjefCp9ntjrdG7cjY5neqT1OdzFKJ++Qv2OtnSlg8tGWp+MsH8lUSL6iNxcZ2PCJkS88Fg6rqEH
WBnxABmgMcE+t8yNJFnDAaiSfpJe/yWwGne/VMBwF5rVazuZP87DTBZADp/Z99ULEz4yNGzzmMVT
tlXCqr9FElNdlhoVXRA7PQxWX1ZrC1LQdvGkuMlbT22JSMtuS+FBrupKUDyq39KXwU1MvkzSrcdY
jSBuRLFcRXMn0WO2X/s0fsDyyVGK80Wy2GI12kN+8EXKIESaVkP4IJtr5jb6MNNADXcUrlKeclty
eEmbz7IHpsjVxh4b81Ns+cmhSgL/mxLqrh/Eq8TjBfytwbXoP5e5MDdaKoSxz/RPIbycS4g6zsq3
m2fyDOvdEvansSTsAhx6vR3KBoB+NNiHdJqLow1l251BDaeeeEzGObvMWfNIxTwaTWjL91baxeva
TPdqyOtT1U33DmiQnVjicpUPLlzgdPna0QxYd3Zf3ZM1hyCzXbjXsrDnDeDFYet6Vbeay7bYTT24
YGUEX2RkfUQyJp/NxrWvkZfmaxQUt43oWFful8IqBAGKfQskP6kv6nKoLvrG+uYX45pzwdc2IGhv
0/OW1qJsSf2oUZK3Tu1sk4YwuoHyiqSa0b8Txhxt4nxMd7hcp2ur9CXT7epEx3RT5WpP9M8VTDUc
Yn7NEhVBBNJ0sjZKpOLKhiQ9ZbV3ByGGpu6YuMzZLXKCmIxX67Ql9GTw+HQglh0e6ZdG03rospYP
XZrs9WGzEeV15XekMIyhdgK8IoA/NBYO7tgwCclp6Tckq5w+xlq1Psyt4pPKsXst7fQwtv1NLbpr
ImHPnNaSNS8887tHpY/giQn50CMGSPmZE29BQggNSxe7lu+4l2UaBJde0ZTr2KPPN/twqw26CjeW
KrOLt2rmf4XfLwo/CyErqr1/Lvyuvo3/OrwUNcdd9e1788sff/nvus8EcokEyEPT/F3R51u/uXBM
tJYrQNr0hsX8t/HF/c3WRhnUb5SQmqryZ9XnWL954E+AOdi+Lgv/uwiy99I1tGS8EAJhzRKm7nsn
r3IMb4J2AXc1K10oE+yJK8uLPnx3U36t6UbLyUVCWMcuTlf+653asqsGow7DAFFOxsY4+QSCxuQl
wwFyfiWRey/s1JdCrh9gZ0E05trvLlUVcmoQ6oAeZOcGmqe7UBYJIKIi3iUnZ4XCQxn7aXEd+EOA
P37+Sf9yO7EpuA6VHGpovrT3ankrZ9A4epyO0nJ8sAr/CfnR5ueX0BLY76v0QF+C4t0PTb43hKM/
VulKGXNvStEcaKM+TK79oQ1Fte4RunPqblilfy7nv/nm7OC9SpXLackhzHfMGP/H3pksx41kWfRX
ymrdSHMADjiwqE0gZgbnSdIGJlES5nnG1/dx5mDKbMvOyn1uqsrKRJEKBjyev3vvufgweSP+6DS2
o0a6s991RwgczRn4hlkHECOwHDgYP/NRPhNoaoqNjFjtbhy7SguqbHxm9SJrgT13VUh1ihWhk8Wp
l52GCfp/wK3Fb4I5zzlWu85P8cU0Zj1titjftKlvnay0sL9Y6XSIxq4nf+8x6LW9sF6WzsfVsPhD
sc0MkuxxM/hbm1XFdqBH44XDsr0kpKiijW2plvZLHCZPLqHk12RRVAIXLeCIqHJunb7MHlzN6h8l
TQBDRGB0GEuTUBQlIgAEKGUVyOgU964n8tXXYOPo2SyK75Ly4CqRb+7q3fctTqRJesW5FvOnCOgE
3yJ1d4bD31nYTANZvTaHrEFHaUtz63Tp9I2SF1or0/i2XlxjC8i/3UkLfxs5J/dmnm3NKmC3Ccz5
RQHfO6cxU0jDzpCg8vjNdg3/aS7xRiwmdX2r30RPPZvsYPBok/BHriVVxKfEFOKyT/Jwl4o5vi47
/TlOQS7i73TlQNbJdhSIoc5G0xL50GPSYd4nSF5PjWIRHXsgLi0vUUwaaSquytoMzX05t637LOka
eI2zsb0tK5O/x5tn66kys/GK7vMBwy6fRVw9+oLfqhNfMcu01/RBO1j8mgxp1OctUjTpXVOxOoct
Z+7GBQGQJkLxIqsMOid+uYCSO2v4OCSioeFBoCgZwAufEtI3uzLRViXS+9sYGxUIj8T0Tyv7mwsj
cXtfr5SKFW13Cf3F/oiZp3+iCTA70ptnXpuz7R4LcPgovW6yH6g0OJSF/RFuGa0QWTJEuC9tlP0u
8e+FG1GNgd57DeyxuhvyZWt1Aw45TEnMZnUu9i33mo+V60TRBsZKtDFnh9p6Xw5XOIKYkNaYtmPV
UYVtMxeFvTKBY0TQNQgI8GWv88g6oQg1YH26x7P4nCL+bYwxNQ6yKMcr9A/UmJgyP4aB6R7Mpnmw
7EQcTVFz3y0Y3FHLmqulEjRnicipbgtsjxbvaAtIIl1k4t4Om+Uz4iHeSB6ayxilxlUfudaBNQQ1
FSw7cEIWJb7OsFHbRjR8N2SCiucFDA265RzuwzpezhCJ0RqzvqRwOCIJFIbT1Qy8kGqYYQpc2E0s
9kXIs18YG0vS+SrDYQ4KkH0b4HHTGWYK0Sbf9vZh6vovFJilARzEcuuq+DMmo1ffXJdd1PfiIWHp
cbRYySh+r4aXR48Z+aeNqXil7WQ9cw8CLRGCm1ul0W/Dacy2jWdSjrem1wZa+n3a0GtfNuvXJPI6
bxMLjFReGI0nXG7DzjTEPVU8+36uomNqkJvA1KrVbv7aKHSb59Y0VMHxNNEn1rTVfoBb8RlZJQNy
V7u7bt43dWQ/OU7tI4Fm4JZKNXZ3AwV5nzm3vVNSTPZBmDGX0jG2dnE88BtyZL3ehHnWg8EJ6+W5
Mr38woG0ktv28T1azse2mrqNRdPXBgRlRcNhaG2Bz14irzzEfABsilGAlIwitqh5YZY3uDxP+Wg9
E3ihiS80yyCCUyBbz8AFaNDxkxnedRRm30iaooU23Q5/rvw8CFl/SQd7vK1lV/gbB3MkxT2Li1c1
nS8+DMCTW1jt0faSbFtN6/SBal17wzTEdxawLRhWXR6gjYZSffdTI381uc88hWqV9wCMXYgDrEiJ
vLHTrdBqDsjRaL8ouzwn7vwVSdq4zZoS4yx94xmYihc6B8vj4oMxwe6RD4FJ2TAofE6P3GtgXK8K
GdFGBcGGsWKt7jzjCCTODZpGvVEmG9E65PN7B+6cnrzUU095N5uH0kmKXWvJJVDjkhytTFo7wOQx
RuGquqrmgZVs7zi3bmJmx9iIok+esyuihO0KTMptN8bzs8nJtbXIMLNyWvIn24N0QT4IjLbRZ9aj
bNydOxXFa8/KBqHHjW/c1l1fO8S8Kksow8F53t4MZt3vqZ/inbeo9CgzdHoSDQbTffW9zBBPQ9ZA
ezJL3YnPx+k0plwvUfUqhdPDLGge2Fp5N/w8V/wz5P/VkE8CkCnyt6lo+7n//K+fkYo3n4tv//k3
xdP9H0KsOjXI1/yWbZfkURnGGMqEYH9LKvYXXcc0XTQaHURF8cEnYDGP/jri/z8tw/IntB6H2R8l
wHFdaf6diLvUl4UfR0aaQrhLgISwbc59Rn09tb59fmDL0v3n3+b/1GuVWWG4xLeqrnkc8/du00nX
nDqNmy1HVVExvB+yKE7Bzdv1dfRerJrQN9+9t60qXO514JF8xbK7NhikYDq5b2trEXkvEyx6sqDd
tWqyNn9NVtlcqm4VX1M7mv2NOWSsZNG41LIt3ktlE/rZn1XfK+vUNf44nmc7aafrFvzHLu4zske8
x/ksXtzsuoZBEbD4JGe7GBcxLDWDIMbiwEzLFUb10n5i29vuLCvGFDzOsMYW3bGL2DY4m8Wms873
oEHsULy54Ug3Tq7zkacKgpI6Gi36+VgVab2BPzbfj43BNmSg7cvyXyddCxwbeY9QEelE1LKs6evs
dHVgD1S90dB3iX0Tzly6mq1pbvELhv12qHKcq+xmWgdIUQmHwmILgXHKCLPV5GNQ8iqLdTDvEnoL
z/gqu7sON657NZHSf+MVWa4wqjDIPq1uvZ76VnaGvFJtxE4rbU2s8Yhu9aH1arix1mxN1xVl5PTC
HxUsJ1OUeybTYoRQDl66ZwlEPh6vaNBl9TioK8iGJZ24gdmZpgXdMM5YZo0bn12sNZ7MIjN9BrnJ
BzZPBo4zkqkdk5BS9ZYPJ/lxJFT70LEDv8sb35i/+qWq9eFvdt8XNl+TfWMxbBbmo8LKu3f7RAHY
rXVXHc2kLK2awh8vExnfs/vebafaLIzZTQ/pKZF+Ca2aajxoB3jLdFteiH3ottM1eiJJUvp+Z9j8
i+7bMyzTPHvguXdRJHC7EPo5YLkE5lzPD7070HjPQhhPEM7rMsB6Ep09r1cykDavdmClXngEQYjT
ILcX51TMomWRRo1gZdX5m9U3qEv+e+tgqwsI+/cuwqhPySWXXLrOnQ2QV9pRrjfgqYkXdPhEF+LY
B+wonTuDV5ASO1lHn1hiwiBnkb0vdGHiqKsTFd/uGm5kjanNnO9LXbOI5YfGRanLF4v3HsbMElxg
AVLSZgr7cutlbnkaJ+HcJPTr0SHc5/Li6p7HEn7TZk0FoARKIPkZU/CddEMOeXTjxh3G90G6FxJf
3Qd2o+GnWDdNVmDHD7Vun8x0D+Vgqvo57dYbtBTnXr+z6XLpxFYJu9y5jXlNTdnCp39No7BdO7Da
aqvlFajF94ogy22luzKjOlmv2kZOl2rMaNLMXYje3MgOaTpmhzDBFR82dffVmrLuULut/xhJeoyJ
K1oXL1MvKxWepe7yVEZIgEF3fNZJYxzTtJtenaaa4k2azdNlTmzrY+EsM+vzZa0Av+TCfiDKzmSH
IvvdUB5aY8+rsc90/ejQ52/sQfyAaH7HmDMsjb/JRlc+1vY04wJVY/Um352xqYwEZNbW+dLrjtSS
6y9/R02jg5dbAaESY9OwlzxNwq3O2dxQhMwMvAvHdEaOpIt1dtijTGw0vc3gzum+dyIM5mqg9sH0
4+EJgFkW0LKdPXVzQ8FyWj141nLxJ5phHd0Ra+BF8TCU0BzroXH4G1/mbNJ1vayfe8mRdp3yq0qE
v83fC2nrQggX35oUoAhNvGvpAzYXjxancd5mvLsfTUNvQMyJrltft95O/fqMNmZul9mJ1EYpGnJT
3ZWLWGZ/qnR/Lu2tBtFYExPTLFznI42cXLV1Ay+eFLp4VTu9ZnEH3MhOq2srrzPuKBT5GjP74JHC
4+9RNhlQqbixVaTsMBpb9gerXIvbVbcDj7oneNGNwabuDrZaWoRDYxKPgMQgscAny7DKkVlDlKGS
2KtpD5Vslx9wiFV9sOgS4zgdjI2EtvWdOm1xLEeM+bbVrwy+vLV2qy5Djik8QvzVNcklXsOTx72X
ctQRyR9NEv+1YYMQM63nqAFX6U1OfK78tr5rdClz3wj2v4tuboYG0T864O/TgEBizEi+5M0mNul9
ZuvkbkzdBb1iTBgCuA3fCt0bDYuJm49jVddzSt2pYVMyveq66RxPJQZ7/7oZLYcNyaL7qbnaZ9ex
bq5GYUs/oflZT6nutVa64VqQUmDUdmP/QfozllYPFGQ1hwmov1BOwRgn4hZXZfZaAAV85bbQ3pVD
Hr7UtNNeDTP9lbEu4zZbuWA7qpA08Q/swqVvNgAqOpYl/Gsh/qF99KeSel0Mmmp4BtWAFpJI6hoN
9PzAdSgOb0Qs7thJRPaOyvHqXL4XjRe6c9xJl0Jrj6a18ypp8zr20wc50+jp6NryZdYN5tzN1rOZ
UGtu8fcbQaVbz/FQc4tMhf+6rIj8Qq580HulGLgfRF2yh5rpXhQIa24YIyZytixcjiPYEHLr0co+
kFXdd+9N7e8T3z/D8V8Nx/iAGFn/fDjWG/Drb3PyVv1+/f3+Zb/Nx/BahHQdm2QO0+wP9U/mOxaK
4RjAF/Mu1qff5mNbc57YcftEkGmnQ136bQVumz/Zlg/WwjZBaVgaNfF3jE96/P1hoyp8n29P95R0
HKYZFse/H48bhqd1isr00lpDsnyWfHjTbSEVrQUCwmvJAzyx5VmOiV11hXGqaNhwWmIzqjxWUyIO
sACXry1QRcoURO0Ec7qM69VcuuobV1i1TVyFw745luxcmCeo4JkWIE1dvCKNarMCToyvOfBl9jdL
xG57R31ZGvu3IjF6dT9WKIL2jq5NInaPdtmGwOvwtIuPuQ2vCaFUGsDH27gSFL4m9KMEs6fYv4x8
PK48H6uTzfHFRRasvUe0xrWaUkwUtuAKXMieXS3IzaJ76iDa0YQJNDwXr0mj+pW+jnr0rCLoRFGK
q4SG9WG3iuYtNrp2r5p6uXOsvFTBukwpX+ouxvqpLkng/QxL+OcB/IsHEKaKXsn/+QNI1v/zj4/e
L1/wy6PnQ913gOS/EwkxFf5yLfVdWP2wsyFB8ARZPz520tata0RoJJ1D1P798NhJwbVU+XABYBu+
+xT/zmMn7T9oNWTnSIjaLnwlCt6UbXNt/vFayuqy5+M68c6iKXDqpB11hpmVPcBTzb6y+lwh8/RS
gVDSy1VaYrIb2y7aj2nq4tkLVWfcmZFixxjXy3gn7T58yTDRyKsmmee3uE/S6FQ1dhMGYTnYRtAw
Iuxh9cI3pgmLUFQ/3Q9tbZMcJBkGAwBA5NdxXJzL2AzeC/HolN1i3nr0BCPKLEwP9Gj3QEtjXyan
0RnzXYq4P5DO9PkMZ4vsfkUFzL/xAJyiPF9vUn8eX/ukkQ9ZaJCRHIj4f+9tJqDIGK8z+tq5VZZJ
+nEN7eazZDf5ih5XBBYhke8GkyYuX7J8zaad1V3tEr7fzovd3aUU41yvCpIPTmu5fFeFYdxXZYr1
S40E1kas5SdX1nDugQablCpVtrxYcZrx4HNb9ZEHuCasdVQec6BOO2cM448m1+U5sL0Ce7ZybIWU
4eaPixnHt4NDRq2CgX5Mpjw6RDhkzo4lCUdUcw3jE7DdYxHTeXVYyziHy8HSDFa+aQ2Qf7LSjLal
rPyvC3SnOoAppUQQ5+Nw5fqQOK0wa85DmKW7tCNhw325ooqpmf2rdh3JFaYLEQDh196NXCjD2Yej
Gh5GVTTHaIkBshui+xIboddjLS/yKpDcmx9p1yRypzxGC5Jk95Wfk07FJ5PfmtxFMdhFa3qbuIRg
gshR44cc/WjDpbH3rsAeKx3n1neLMFL+mY81LvZRMaW7vCuRPeKhDagwaciCuXWDMYcbNvfTDoMd
wlVMU8Ic3Xl9/Z0zfkER6dcG25vHgo+Lby75QCGEwEi19m9ly9R3DInrwJ6e09Nol81u9ZfUphfN
BVMNRObOndpxW9Wls/cNu8VFYJNxNys8eZs5Aee0wsFOXwh2h/N4vxoe21NspUbfHyCXJw/TouK7
wsK1mn/lt2sR1I+LNuG1nWXJUX4RjK0VCUiXO/tNxApiW5gVKQ5JCnlC0Tx5i56PPb5H2DXbNF8f
ZYdvcioRQQPi4GN5DEuT6p4Kd2nJExoA21DnpZfZvkMN4PGGV6ZbLigMggSBdR2TInNkJ+oiaHoz
3KcACDaG6q1dMvvDpo3sglCleWX1PvXuAn1zruQD27YjrWLOZa1lGCyiFXDLy+VI8RCvu26nKxD0
SJmWXss7UJaNuDEc/L3brhvIb7ahv0/StYfm0Ra7BOfdCRFkugz2mmynpsgOjTMMAGuLtblyu2Y4
sw8qHhazJLyfINgcyDD3D4bf3a8xD2ZWpd8xCj+bBsdA7mVfPWAQ29R1402VpN2TMVj5TT7NKsB+
FW+S2TEfWwKRJCAL1t5+J32G73SGlUtRNfAHD3MXDqdxyO5YE7z4ss2DaOXBBoJ9TPvoweUWuCug
cQQhVrYgTcRISB7T3rFd3QLAs6tf7Wp6YrqKtwKD1ElVct1ZuTvSl55aD3hAyRvRgLSDruqc0NKL
nevA7Cfu0Q3XDl7jXTOjACyUxL/iR5UfVAHJCoksp4kqjs9cZdWTUg4NhZObzxxSGGQ3quLs2GBR
MSjFQiHjyY/WW8HOYsMuMr1bR87GLKq9Y7VKeRzYkFwI1/nzLuoo+gqtdQj6ksa8qXMIkyRZc1MA
oT+otvCustYip+GD046ScT+HAFNg6ve7AsEJviYvyv2UU1kWrnYJ2TvKebUtG6th4FFo8ZYkCx8i
nj1SsZXM/RzQ6VdeEifubtPOozNeOAbGqYy6Ka4/O+HVGg6ihn3becWHpsIfHfcRdI2IX/+HlIi+
5QzGDZNVeWuOA2JsHokny7fy790i+4/KjKTGxpT3TRNHIHIbsc+5mVyPa++dUiGRLRHjsh0r25xD
N06Gx0Ta1dmLO/uz3fGWtqEFUJnVlNf4XTvaQB3zlua5jAsa9kEQNMtjZBZofIVBehm6TX/BJTxe
QPaz2IqdNBjTDt1GehyZeXRr+l16TEIjuYOpofDZjgRpI878rZ32FrJDH69nGD/xvsjSgvbwPHyO
y5WFS1E73Sf8rwl+SGNMLtaYdcfOgptHJHL+UvR4lVbkmCeb5WCAT0shaRAsjTaq6Z6baLIudG5N
l3WqqHvOIYHyfmviB8cdzEdMdtZ+rdJ6u0wNerS79PErfX3dHXaU+S7GQUCLqj7t+USfPxNDRnqJ
JfBmCH7sLyf0cmHJNUh5V56dtr/vh6VLb6OWppz+g2hcP7M2izuZmfiwGFHO1D6rNnmVjhWWEFoq
d+CTKBOs3tYqxtlc2kOxG0y32er9SbFD2l+/ej17gDBbYDe3CUdwbEudAWghakfxMhwmUTxN89wc
kgxPP2/S8MSvMt9S/pHf2xRUb9mqnYfIqLeNCw71nwvqfwMhtZgfuc/9+Xx8gy05/tf2MyH5383J
v3zhr3MyXcNMwYgQru0g0+iu9V8lHIG6IxF3hIWt6PcurXcJx+X6qPFtjvghmyOdn3ybujlcOvhK
MWn9PQlH/X5W1o4ijRTHsmJxU5Xvt+sfZ2VuCTUeYsVzJBwZrQQKtRUVmULQbNpdG7308aXSJY4v
knKiDYTy9aPBkY+JIzGP3VgbF/rFh93SEBqPFnpAVbV21xUDYExw5wzjSW1pz3KvqqE0HsF24PMp
I3wCCTgaaDzu4+jV83Pq+X1JjyH2BLNuCKJ3rGpd5ABO/9XcW02T0EkxhvYhbfwQjz2dcLETHbME
xBLT+9nyJR8MTXg/rc0tXN4tDjih9SPz2HQ1SRoXG4vK3bMpEa6HzN9SgPd1cEwY+im1csXYpkFr
l8s1NTpMIPRBzaPgQuriks47wsxpau4Xsa4HR9ePlJF1oJW9fPWXMSVwkAFWyuWOEp1b6BOSAruM
xiCrt/fAIbygdmr07sLl+xfsbHml5LYvPf+4dEPyoIhlMxrBl6ozi3Bhteg9bz0ekQVu28UX2HSy
dVc0ibkZwE3jGa1x/GJU20YJW+6pGGbSRiB6skRdxyahDtMuHnxRTEAW1AHK1RF5B9sIXSibBWcQ
YkUktlYoDgYaQ+DEy4vTjwvWa/2PoO5g27POxYOLU7R1DBeVfPhSdCxq5xlTEsVQV3WbQINB6gGr
RaVDXu8JN5SkjikQTLg9bsjKHP3QP/d4SAIvI46YrKHxstiABmxkNPavbKOh3Mx7S0Y+5pRiOUGx
SJ9UikDVmd6I/ZpcIkI7n4udsWy7WUi6qRwX5ypouMFF90H52kEK+FTPNXc0g+10GXLVceipHbp2
2thcLGLS7mjdzNR5buyytHmqOvfFm9dLak1qE7Gv3xtlQo+rWGPM7sXn1Uk/pU0vD2lFWmPCTgS1
JTXOjeV/A0EBwWckG8p7QvsANu7EW8Jro3u/SnF0RNkCDSzMAd6AHvHMNZAdXc5m75waKzU/LXIl
ZNZ2IF6yL5jG590cezU9zGyDqLgsgnUt8djkvBcSUGkEQmp5jFc0CElBVCBy/r/MbD8YXY9fTc3h
lj3rGHTV0hzwfchdRcHc3k2Ldh/a6XOL9/K6FHGxt70vkd+J8xxBrXFqSDO5NIsuIBAjwQUlyUMx
kksqO8AchKqWQ43K9STK2dtSw5c9rJj5mHjX665v8z0i2bRjZe3uSYMXW8cSalfOdGr0liHuEpZT
O7FmxY6qspj6c2pX0A3xw6jUPZlEAAIMNOPRsiJ6nkbripzSsDXYgj2Tx+FVBCSJLSJVTF3+tHUo
dUPu1W5mJxXPNE2CsTBMlycXykAf05DpA+XYsOMvHzPDXugrGcTZ7DuyBHArSY5MRhbv3NqbKNwo
XBo0y2xnL9CX+FGHi8L3xx80LmWV0OGUuTeGzL4k+C00NTw/jY2KyCSPkEBWXs967ZyjovsMaVt8
J1NCnHuqnDNkKm2J7x+Fl5zownHP3qpoEGwdHY5odpOwq11Mx9pmnShrlnIG7dT4bwhJDwnqZ2gO
dzlMHYgNiUk6yPhWyHXZ59DW215dkok/36nyMLnQK7g9lHsVQU3Cl8akA/NzEyvb44qVfG4q1JbI
Wx87rqpHAuzMSBkLvMkb+gBE8rKzEhIOLWVDgYjc9nqx1B5c/Ge/AXDmwUwLRirlH0MrjoJC+QgL
9FLxqKG4NN9G0JQbtS7hjdOm+JFyVFNum9k+za2R8t26o3E3Y/fiF94xtpHxcuuT61IiHsn01Dnz
izdhXFfIwUG+2O5pEEn5ROHyK/GoaVvX6psbE88bQ52ViPInyxyulOzbm9oDolJhhHSqKr/OWUbQ
N3OXxyE1YXbscX9pvrftIFBoobA561AdpGSUDmES7Jqpzy9LPrUHOcNyhHzJxQ+jaGfHn0gQ+k+L
pAcsL82rFXzIHvgngDovH7ezx3cs1/WpoeXkrkMxSE0+hGaDxGM24X+gPCvft4MDjKFwHmtNCXb7
JiGz052itiEOOtoGlbCDpW37YhsDB/mYZ/OHKRyGo1rU12qwxg187ng/WP10mMvZ2EdEowIF5uS2
z8c7EbFBaKTUP/h0XcPLC3oHD0URPkA+oCwV6+EMFZFQEtQoMzZeB78GFoKebqOqchYOw8kb15az
BsrKEoaE4eY5OcdYTA+RwSk3gY4MBr2dQpW0STvZzj5Sk71HibODWdbmIVLp6wRiH2+k97T03VWX
Ne2mNqLvtlGrc17m4d6Ae7aRNVkQp1L0H8lCnL2atEgl+SRfOVX3rdtSbOgt3Ky+5G5X9s8S+ZkL
DLaAxi8JrBkJJDWuJV41vfRAKZUWeNwuzTcN777Cuw2d1qfiR8VWph8yXMJOZxOTqMD3BKp2rfAZ
fnFpI+csC1euaOd0Fad3hkuTUAZ8Cyt0HmxZsEn/WI20fpbn1h475QcpdzO0JXA1iRHD8qrbtW3/
WT//bHH6q/Wza1q4if58vL76XHafu98toH/+kl8Ha/mTw/CqHG0hh8j3u8Ga/LojLbbJEpM5IYff
tB8twTCM9vF//m27P6HPwGh/d1gRofhbg7Qp/2CfZ+mMCKVQjpCjcM//0T4PkMSjGGl2r3A0eQzH
rmKwdNHFSdAOgFnRQmm+CAc4XPS0hzdVubDhah1hAEBZCUGZjzlqNAb4rnPtdt4ZK4BMOsZDLozB
YI9oR6rJVwofY24Val+0YyGnm14wAc8YmxTLNww9bh/te0A97mWUTfeWYe3tZaJCGGCGCmQMKzGH
yr3sO7itYB+XR8NbV/OywtsElumbpaCb3rfS9WAR4hIXPs9zh8CS0OJ22yXdMW8wsd+l2I4e2yb0
P4K7senjYqdlcocd0/oKlmYcUvLufwCjKyu+xeKuu9nPLRKVSolyY5OX3xFA9LRLk3Y5xjziu9X0
KRklCx2nV/tqAMsB26btN8SC+dCr7NiA0VsZ4O3WIj+lNGB/cjun+WB1tlWRxSBEXPneWz4vN54A
OUAek4mS/wivx8G1bxMHfzPZGHPXp7YfzLYo+DO239wP0FOmQCyL2PYT6TxOLoWdnM00GwcZustm
Mp0ROPRa3A3m0L3McRGerHbB2Luq5d7vrAWKYMoxyD5jNjYh+5Ajw0HylfeDc59mHP47unqN27iA
rIeToz12FRAWtIjyKebwoiFyoLpuRZkYZ+4DgfR661oyGL0aTPZy4zaWfVtJjcmCIMMHMoi/MTHX
q7x3lpEIpraoWOWwM/SyYeJzaW9PRFZoqJwrmrmb9ZOxFGC/ktw4UAm/nihyWd9EYalT3Jn14yr4
MB+MprpUGJmLA2PucjsPqzua5n4eZW9xjP763zhT5Rhfk2evoTcnoqC9eNOMvizbM/epaCrPRdhN
ORexPmxSf2+1xgPJdG8C/jnl9KOjgoamePtnYfHfLCx80+Zw+/MDdYtI0CZv/b+q7/8KKgL1X5Lf
7S1+/vpfTlfF4UgLis8Bym5AB4N+W1so9RPNSRy9bHld33wX3X9xntoeRypnBxEy813I44z89bSl
PoUjEuq65+pomuv+HYnv/9Z3UXAh8KOiBFFJZut/+Y9bC5bmmck9SBwz3thF9D2PjNsZbBDZxW05
lcciEeeO/ng/HD6YmYGs8VdpKV8H2H4Q97X3lm+tva/8mzEN/CHgVmGvrT1Po4/bRdyE8sPi15du
zHYlaxB91RUsU3lQo5KMfXhdAws7KEsyXlkf5UiPXbwtGZiuxcplufL2vU/7gTJvmhiLFw/9xqxB
iYwRzIP6Tc6svytkCMgPRvYp7ayd/p+LxCCbLM/dWkGa6zYsKRbHP8qqZ0cdMaDiMSqR8UVfDRuj
7WyAx9kQLHb5snhwhnhPHGe950XuwUJ1FRGi2iBi3MseIdTTcX3PuHaclEt6D4Ozyy7SGO7zmDNm
LvGfGn5/7/ofTdvYdZH6vHb8BEWKqdy1ccSqoMAKJ+J4h3V1y8IzaAdUWCN8IrGv09HFDizpJ6Ae
4pDkw13UqavULL+sEev6NAsA5uUHd+XHmHo6We2yfCtmKQ5Z6i3Y0aa3UkbbyB26CzFeZ5OLOqjd
jm+27pPMvo0KgO3/HC7/zeGicUO8wf/8dHl8JxX9323oL1/469Dm/sTNhAmJE8Ih+ad7Y37chmIL
sLGnyz84B1h5So4Oj0dNFyByFv1yqhBZlR4wRBaYuHaEjkX+Db8OWdrfP9OCFCIrCoG5njYpbRz/
/bHiC64gYdgYV3RrjPcMnsVu1UJWoSUtpcUtAWX7wX4XvLT0ZWoRjBkTDEeGMLZoiczusLWYTe+x
mtQKGmvDEjAvsprSAluG0hbVNvGMftyEWoSDhfcyocpNWp5jx+8FhpbszHfxTst4vhb0undtr5G5
9dhrwa+uLdwxdlTcyGnsnkrbBwqDtWi7DG3+VaAaLqiHKSqi/T57hsM9CEyoKFpqbCYH1RERq3jg
cR/OrOEIeqmY8A+u0wwjMaJlmpcodZOrTkWEWJFqcVNqmbPXgif26NXdRrycN61roIhOWhwd33VS
9a6ZLlo+XbWQKrSkWjuNcxGtd8xz66HWsqutBVhs4VcQ2gsIdYizESPPLtOCbdN44b7XIi5vmGrn
aWG30RIvCZ2ADFmL7kkR7aqFYOUY6lxocTjUMvEgVb2frWjmBvmuIztaUs7QlhsHVMW0xC8o1tbz
VDjuaZZq/FhqUTrW8rRY9HBetwtaXV4RSIJWS7pPXI1laK+PiOoZTqWEImjjLctnU63wzAcDBji3
UjgyJQGFgCWVRFfF9dhvelwGD41dejd+5MPxm7zGnjGGwA09FFbXHulomg+qKKGHJKZUt3OhZWDV
A/xm91PEPaTHzh43fZQ4F5W1AtIA7JCdkQHR37CEhAiQDjK7MRYiFsbWKOaZRX7183W1+uX2mv18
meUv0lfb+ueLrkKm0tdefQVuf74O+8Dk9O2Yipo2ne7DPivooq48RUm9Wsdx2vuwAoeV2bBuNeRk
sRb3mRLCTjwa4+JywWYKzgsIlBE7aZqTKTiCgrPJ3IpuwWsIhEvd7NlblESwcmG+Vmzy76cZPC7s
UkDye3SFtAoyI5q3CUn2MDAGory7ZBmNlzhzSIxZqwJY0rvFTOm1EN6m9BvAOlGzbiGChw9lHhtk
KZTDziXN6vgldMqsuDHSxTIDAiXidh0nd9zn9GmEwdDEVclqtizPS2rGx6pkQ5ysEF8DFmXLYwv8
imSg0c6vGeBkfCONa39qYkmJdFREt028NLduk3iwWuo6cGMTej8/gLiGVq6zXg1WAlyvx2Qp/5e9
81quW8my7a/cH0AFvInouA/bgpt2i07SC0KGggcSQCbc1/cAT51qcZNNluq5H7ojTkliEi7NWnOO
KW7crqX5jmYWHEQDXXJlTyhxVyQygZzMsgjYpUuHT3gaYMFOEoERy9HZGJoh55VuVB6PnJLqKnMs
Oa0IUML/p3cSuIdX3TS+iPdeYyMe7p3rIOvju6gQ47mAguRQBIrnL/+3IP47CyLamKWW8L8viJff
0gpP/F/FkLOf2KH++hf/XAldNtgWemZ210T7WExh/1oJPeMfOgk5MM7YZ/+VUPq3s8v7h02rELbu
382//1kJUcLSUaFViE9MZz/q/clKyIr6Ym/7zFVgNaT7Z2HGdBdh62++rimwEL2huAzrCIX61pku
aWH/djdu/too/55o/HqIZR/g+JCf+ZUd42SIaFAL1zmYcRxYq3ym1zFVtOi4pf+65//BKMtv8duF
sFiNo5Mwild97bSv9fgknb+2hP9rntRHF7LUhX4bwktrG+o+Q6j56OnHKd008/f3r+KktGT7PpGT
hCGTP8k5w/ROhnBHena95rchPIBm1WvwyFNRH8uy2TsJcSbvj/bqgp5HW46DHNVQVZ88GW90RknF
FhBcHVPJJtlnlZbeuC1iUWz+fCjDpJfNJo794GkGk965YjRHgwtL/PhuzGwyYyGoXeoSBdn7Q73G
TXBGo8uN3DsIGPHkHhq5g6nCYqiqrdRFXsg8dNtswmAxkzfP/maPgmT603eDWwkwizOij+YjOB3U
SSOKbjUVsynnLtLixI7UYmqMNP7f+9f3so8PGmQZCt89NR+O5GytX76GOXX3WQgNNtiUgCUh5jcL
tcbPznB6jWhm2uZGTBDB2AUll6pAgPj++Mtb8ftx+Hl8VPUEwAGdMU+DA6fYFtjg4y70S23EiM0F
us1w//4gy0WcDmKxbfcdFnUsZebLixyNWk4ywDcu8dDtvSHB+hx7VnRVmPoczhO70F6h+qI11O7e
H/qt98dC0GzqAXMWZY+XQ6Pup61pWlgyh3zaCstBg5RpEyJiTcesAx0eU2gCxOv9YVF2vP76QfzY
XCzNUxvn5Mn32BWaIM64aUNHq9ofeLX1YZvqg7mFRj+D+8yLT5QxYR4XCrB2p6vd2Fk8AnIKsMT0
wz7FHP5gJrDE1sC3sw1NxKPplL2zgSA/XAQtLSNa3PrGkmO/M/oouk11E2a6V6qMM40/wk/0svPO
Ba3j1+Jr6Qsy7/2ODbLRhypr2aI3AALAULvAU7zkshBg1vIGQp+btjUxAHgwE73wznV/dr9oJTJN
xBtTcqk3mgt1uZjWs06cUaI5gCmWjeMqx4K4mVWuLlRQzvcpFYBNIhITNVbzwwWBQ0JgaW1pFPWb
jmjnvW12F3ZuyvuxmuwjLTVjr5E0Qye8zYCTo+UrlGHvupw51BuFcemTy7HFo0gLj/SFT5Yn+SFg
nC+8GWYgSEdzWvVTZ1xC2GApJNJjHQPxO0ZZP/wIZDkd+9lSJDREiDC9PmO8dH5akq0/J0K12aYk
4uvehUFvbYbZeGrbEYyg09nyl9bYOAPHrJAPgZn6yW50pX3se50ftNxgx0aZSriGXJGmxpZyctxN
KSIJCzWywA/ZcbllT+shee4MqC6Uy2lmZ9oVrdUniauXkEWpfmbzeG/P5lOAYOLLaKJ9tJWWfsYJ
nZ3pE6reVZvwIVWD/bRw7CHpDM0cZg0zRkYk3wjsf5YPSufnlSO/B1jX/FAGTveQLq9+MTbeeemr
BI72EIE5bI296oZFL2lmZ3Fl9Rvsbu1ugFS1r00TywgLTrwOoD7Cdpl0kBGFHx+cyTZDIhAYwJwX
3kIm9/T28jBzsh44x6xuJdo/EiIClBa5nzrHIp7QRRdRfvCZe1f49tS2p1B37QfcTiQhRrQpW2Fu
OOZ7VxLTcXaWEa62EwWFbw65KSBb1cIwt1UUE6mX6rdZhaF8tZDars2CHneC+3dvcOL9DuPSQtlu
atGVOQQkQ+WJ5ynsgZVaZcTzXE9Ja26meHLXWAHswyTa5qIBtvsJtl9/5gbCvYk0S9t3IrFuPKOM
LwbbeYBfA9XcSzp8NU6vh0TpueZZ01LrUmpEvElnJ/ouyQ1cARABg2cBXdzXU+L/srPc/0UojVx3
Wject9gxvieUN7axamzqbyC5tmhDAlKcguV+RIhlN8Y8/iw4eWXrrh+LbRKTMIhZewohQ5oXRRzb
dxD/4atOPgpEC1no3sc8tHcGe/jsm1H/lVZ0ctTLRg97VJxoF9QIjN9Le+KVqCD9MHKU6k2pyitl
jcO31rKqy0rFwfVozNYd6P4pX3UdwRBjA6N5MOPpxuqJc4hF699kaVt9mxJnOGJ1HG/GLJFXY9e4
F8YIBJ/DuXOeC7ITjMbp1+ge3VsxWf5GEukaNgP5OjAzTAZoMAckq8KM5LGdYchS/4xyb1W5rrMh
tbPe9dGg/7KRHZSrhDP+bUPPiuOj24VGzySUa2W359UgchBX104gZNjLeojLTSegbrGhtLdKtxu8
7BBhiH9pSLGH0x6jIsLTz0eTuJssoOVGEOB84LeNkS7U82HKpwYTI9E8hROBYMzcSs9WTplRQ+Kw
sKupYJDjBzTJ6QKSDSBgIxGNtX2b5CnSA9finQA2SThFoMutPrXt2V9ZEAm01l2E8njrRSoCWqAX
AboJyX0YazY4JtkGNxWbgO8oYSXTWJ8fC/S7+wRj91oyC3xN0wA3be95oTSz/oke3bwzyYo9f046
GFDE4BvWYNp3eW18l16FMq+AuP+rC8i1nLqRyEVDJ6ZiCUYwK9fBtmGTBTKCeFjNjrdkV5BD3vmk
UfV+DkSed3jm7kp/Y8NsJk9tGRJoNHkobgdRH/wxxH2rWOJwctk9eqPsNhDr+at2S8U5xWRx+RzC
AabX/ESWE8B6O6kf+rQs9zJQ1Z4cjYijPDrATFvk3w3hQ/q4IPpr9Y0ipTzzPWSBq1hlzsaPcn1Z
3sE+4V+9CqTO7asS5NutEaSXIIF7ohUkOrXJqMewJpHLXPnCsM5a00J+rPt9ecBoAsHfq12plmSr
OZQ44MhgGd05DHCZ3hpjp3+WS74ixleQ/2IJYXcEBB5vcIGRzUIxLFrf6DDOMLeNlhiK2mu0O5G6
w7DSRh69b9GxrSFBQJuwkp/POQ75kjFRtq5zHmHgIFqgI3y8ifvl69f8PQfR9oz6UP4wBJDXq6oh
PaRxta1jU+PyJXkg8XPqy7LYQSGA+ph54w3lP21rGQQe1EEHoYckmBurnexvRtkU20rwgruRnR9m
3ui1R3TVltS36iljDT8zOx3vXw7TkhcpvnGh31zLTAW3VUb4mmtDCE1bUe391nI/S86icgUrProo
hoqt+HNeA+Dr8UbKfMZ8ovdPFOG0+9ITEbkrEo+5r7n/fE65HKNfk84vO0Jh2AEgMq5IMdHuoBMx
yVhLHlhh0hp1xvRLpTofoV4/7hCcOY+WmuzHvtXsx8wR0xUrlbtLmkTbTGlKPU3YJP9EUb2gutpP
Ne3bLSzMkgKcNV4933XpIPWpO9+/NnN9p1dVzcLXZedOC06sqWnlVmoe1uhY9d3o1Pq51yTVtloI
3uUkcWA2pUHIi27zEYOAPyjSL64j34ihZpDmvn5+l2dUhMdAs332Fb59PvvpeOV1VbQlfAxqCY4a
wHLUua71JivPXPKgPgdR1O9lpNsOYi4WQ322efxzM1/miGAggxJbEw+BVdL4JonDmY0lTISg0nwa
r5gUEGOKqLr22nnepLWDp5ScyulBJ5EXXcyMa2lGEb/zjBxKO86ilcq97NrKE22nLCJrbFWS/DPM
443hDQhoWzFeN17H0u0lFRYikNMWXPjSo6RntPD8oGwFW9am/gz28UwSmN0RWycRY60rr6rvFLSU
nWLCYQ9Ued05iEF53cQwe1vl9us4IXYFfL84NCS/7izT0Cgk55V21+k6klfgJeyYbYx5BagyJG8d
n6Z00EfN3ZKo7vcNOV2iJzvEqIoHXfE6lYI8GStIje/PEaZ2SSylPQz69wmDscIlVVtUepekX7Ie
txQsTbLpSOltc887uBTFt76cWnxOJq53a+pFsyoDtx8p48GnB/hhzdDgCDFbaVYBti7iP+5srQE3
RaW1v1BSw5DDX72B1lSBCJubKOyMzN6nujXT8Yzc/dCk++WKrj3ws2siS5Ir2P+wllVa3ppj3m5J
nKyAFiQayOpatpADJvPrVE1+xtrQ3GKvIOI6T7Vzcu5ulJg8VFqkhw2Z9uQ3aDEMu/psKQLsimyK
LriMHEBEzczpxPh1fb8dIDEgiI4i0t4q9iXnRPa2hDo3KELZISbEyzl4HJPpxiRBBO69W/7wKu0H
ST3XUKERl40D9D7LaHA3eCa6wvRuqJN5DWssDpmt9tyIHtEihJOY9M0dBOjP6DVbOoULTy6FPIxV
f/FzWsSE6b4kGdOB6Vt4guuthGOzqzKRC2PAIbaIjmyFqDHvYwgkaQEJuwaojZYjS77GqnfoLBvo
1yY19ltwEvWtsF1zhvSpN0Tgmsl5krnipqpy8Rmhd7ViVS+/IPMhQq/33IU0YY+bwheAKftpPphp
kO/tIlGhRgmbOL+4sW9sv51vMnSXtwJP0rYn+YrUvnGhYM+uu8VLgsO0TaARB3O265ucapxepIc4
MyZisWTzPWjnEvKHZpHGVDhBuxnqmDSMna/GPD/vqu9s740v4D38SyNQUl+3plMDI8rQ8pi1Gm6i
earP5ATUPNMgM0sfnotZljrJtoFGpFrb8hQ3Y+R8txO7WVAQ8wRHRmbHypEodEFXfHFb9ler0UjM
K+ST8kteJN4hR+T3GE0ezL4Gk+yDvqyQrlHSF0/8hL5Mpc6T1CecoOzkYyUtJ0TmNxyw5Pbngzbl
P6S98IkTg4dL8zG66RFl/yw7DJ69a9jfiECrTT4R5IYGSpQL3BpUVzQO2Kupr2zOuh1ymAkDw71V
kZtAKqcB77Dvk6tam57y3vM/m7W3iLpnfx3HxbwjYjlbZ2jQV+zxZriaCaSSldJGhFxTy0yWFVmY
ib5YCdfTebystoeJUwXh79aMQMjfxJ2YN11a3hE58XmsEH3FzPJU93WECQF63dwQjzB0rE0OtRBc
E6mUauOwM97XgVve1XlZX8i5MM9A5rOV2sYlqaY003PhKy20YAaWIcclV3uaZKHEaqA9aSjXf5Ba
U2FYJoqQU8xAaz6N7skwkhcsisUNW8Xs22hY9X3W5M1nocTo7YXmEC2XRg18o74mOGSV52xpgB5W
R8QXQ4WenGShvHVRpSpIBQco50/x4JO8R2UX3KJfnVvsbH9UAk7ehHN6A2jkaq77AvyqpRV7mSMz
J8utvsh7geELBb68ohAYX2VshlYQErJu6/tOQ0yvS6p0i4uQ7/8nbj3UDqxpAex/ExteJOdDUHfq
JtcpMthIZB9GBA0sXIi5jKqMjng86u+Uwb7aAH2+kmV8Oyuzs3ceaUkbjaAkjCMzM7sAPMmnVtyi
cRmWeIOm/eToxQJbcQnfTZS+o8+l4CnCqdcAjewTRHMXZu4SjZS3Cq1UGXA2zcz4O8FREB2YCVHj
ajFRkaN3x1GH9SQOyq9R6ekbEQeP9mgP57owzD0/BbbY2MhbO7V/eoXfXvcUtb7Hc9Tv+nzwU+7b
lF0GwTzs+xatb0Djbt/E2QLjD7gpVuQ9en1i36U9TJJMLe2wlt7vULGnmhI32Dmas5dk0NxwBnlg
Qs6vRzG7h6Zxu5UcpLsVRRV9q4N8Xhft4FMmtLIrd4yI33Sgeq7Mlt3tiKxuHfdD9akikIIdrka9
uZTgXKfyGAFau/EaPd64mWtegbOxfhkxntGaHJFtq9L4EGFlvq4c8BAFGSW3tiCQGOQ49g/1JauQ
xyVQmkqm220vQJ7NctSPUaRcPLioyWqZ1/upt4pbyYy7UmMltgjD9T3gxrtYkX0xerp7sOJ62suh
/ZrACguzOGHFYiN4YCLVCEkI+gu2ct5hsHGud3GTs/+tq19KZn26KaT4bjWZ+NL5UpHdGTdJ/r1+
RtIaQkXgeqJsQ7Vk4GXrzDtlauO01gJoI1dp0cYmJqYG8I1FEIazayrKyGs/aQnFnNririoBsZfO
RMIRhqqNoIR155rd0zgSDa6jpyNF0moP+jz88BxODU6BZoBNFYekpkewYxB6RyKKsfjWQ4042QPf
v4NZ1n0oycFd2xGGeXaFxYZyx4/OTMlfRLuHBZ/1dRoGJN3uN48jyJjNF06rH9lDuVTOKBNpyjd+
2EExnNu1Y23dxqKQQj7TdRwZYR9o0a8EK9sNulTz2I3Br2a0tYeYT+/efOYeI59uSLVrsZwAAPAg
dDr1Xg9GhZcA8w/y037lV1QA3i+Evq6CmnSddBZoStwmsquX9VerC9zaS6m/ek1WYKHq77HszmHs
croNPAr57w/3VhMETYmvo1dBsbKwan7v6qDW1w1EqwzXSeeuMZs9J4Bx22Dw/6DdYpyITp4r91aA
ko1tOB2X03SsYJ7/WdR2ZzX86J6L9FOkfuIlHol4KYxL6kqwYPxZ/5ZEy4kSItJ/UL1fQOqei9AG
zd9p98CzJKQaHYOaF9tHR9WU9GLqpH9+U3mESw1bp/H5XOn+rVVmj5GtbDDpf7VD+iyiHhlMI1aV
THzw/N5qR9i6z0HIojQXLJqh358fYMiqn/B4hAOZNxtib7+6fv31/cv5aIyTllLqIIfla21Dw5SX
s4ufxC+P7w/x5svB+2fwcHg9oIC+vI4gyPyhNWUbChawy1jp5sFEOb6e+yH9nGi0WkgX1RdLcr8R
GPrOsEx91Np5/ekR2eZQR+X7CxbJ5cvfwXYEkJM6AIphYNOXtXTXWJ6bi0LLCO0UQbV5/6Jf31fG
Q2EaMJmCaDr99hr2Vv4krCYsq5FZyp2OXmJ4H8wnrz9wKEQ++XfUd0wyrk8+8CBGTtHmRRNiJlfr
TuAqq0V/4WUUNN+/nDdG4iJ83L/kLli2d/KaBF1KctXk1yFTGwFBWnduTd6daLOH98d54zEZnm2C
g0Vet3SMXj4mV5S5FbReDZtdB3X5DbI1Iq1qyUo9vD+S+brZaL0Y6mS64KDqRqXLUKoPqN4hw1yV
gycRjwW92jZ9Nd9PiOf2kLmidtPYlPh0nAJfiObRtnI25TajBbQ3O87ScPOpguFwyw+On4mDtEYy
4odkvowKNoN2gyfvOUuYzRVATVNm8uD1xXg11Ioy1qTcYs1ZO1vhfJo/uFA8IKcNR1qZFPd1PgDD
ekXwAmWhWUGluKddIh/R4elXRu9/mlw3/VbOCtt9AbWbLNQv7ZjHOw/TG40r98x1QYCQCoMOUJA8
pO7LiN2RxEhY1eUnMfiXc8TpsqxzospyyNdNChUnwkZHhPJA8lrbAznRgIfjt6rtkAbXsJHSN9eM
k204x3sXZFxgy8jRR4EuTDZBPKzh2I8bm5ZqsPVjU2PzOHf6dw9C7QeL1utuqG0861do96I1OZ2W
ikJ04GpEFc7YdIlkM1ZStx8d4ZyDJIRLNA0fLB2vX24GpGlBH93THVqhL19ukRkYpuegDFPQsGwZ
VUs20RK3a2GyjVbdUq55/yV/4xJNOFJocALaU9YiVf19BQncyQfYYRVhHsT2NmkJcqwSokamrO4e
oeXOIbvz7++P+byLednghuTMHYU9QB//lYko1khSc/2iDN1yDtbJoNxbGynXuoK0eZ7URfEgzJIw
X5uDzHP1zk/IMy7VLLeSHfZeG6AvfXDrjdcfAdpvPk06ZciRSJd7eSfi0ZlF1M9l2M0Rp7yFfMxZ
zdp1UdvtYe9ZK5oXHCqcYgvrF+IuyQkUJW3jg3XBej2T2otaik0K3DHSWE5+EZ0Ng1vKtETNk5EL
/lzySy2ynCk7VM45j8s7g6JLiJvLsSwumGwIaWR2wUTU3wzWoO8mSMKfE5uCISxP/XOdd5DvB14p
mgkAhcbA2VOtesIls7IMvd/abpZA8dXsTatVMkzcxsOprTxSsM7NOrduAVyP1xVMEtSLfAiPia+C
Q6F7XyBK5+H7r8db1++jriA8aFm3TvdPHPuzopMW149p9DZBtYJ6f0wfU0NLdn8+FDUJVmA0Wli6
T9b8AkRMQ2ZKGQaYrkgp8JdG1yjyQ5CQePL+WK/cHHhFEOcEfG6kBYFpOPnUKs0t1FCmVSh60uVX
aB4n+iCzbewjUfebyiuMc4MUihsJk/rKNLX4aEqNIG6rEHuggO3Z+7/Q68kGtTlSC/R5QHJMb5ka
ftunRvjJEZlMzPoZCKuemfCMNW0M46zNyDGNrOGDB7tc4MvPnq/Kw6mIkVEnr+zkxW5QC/eDKOsw
WOLyKCmX2yZu5YVrCbknEENeEMKo39lpEP+VwPXvq9cQ1VsclV3yL73X0rI2RlSbKLcirWCaPvew
bL6iITXu4JlkT+/f1TcuEg0Ley3KOfzfqUKI1i9H6klhzulbGj+9QZ+SZhdx9lnVnjFnpP66Q0OA
086kL/H+4K8/HYtTI7OY/uwWPV0/vDxWVNaqKuwiwMvNUN3FEBDAK0/tB9Pl65HsZQtmeOgnPYKp
lpfrt5eHMlcXI/YvQtP3H6epGjamj9a35ZPav39Nr19TDlPIQZF9IjLTTx2noqtrFfeqQDqhBrDE
1Jat7HoYHBf7i/vz/cHeuiyLCzNxgtAof7UIQPeo7KLhspzSCjUxVTVtUtpWXWGBZ35/sLeujLWX
bbnh0LM/negb5C+Jq0quTLPvEkt7JGrnZzZad/HgfnDCemOZJzaIZYVLY/PsnHx6MPVQZWtoTSxR
bC3KwQFxIiuv6OfVXPUHKrEfnbXfHvHZ0bKsp6cbCw1jqV8vIzZGf8gD8a2ejDurzZuVSlzC/ZR5
8f7dfOvRUVZY3MkBB4PTA4jTUVWBAZOHmlIHePehbecACvUPhnl9bCMrBTARfE+Ps9XpktH7+pim
/OgQRqR2p3mVfSZGluD3L+b1LMIoBiBRZmaobP7JRnDEaQIFkCiV1qJoRzGLsHv1y6tcQnkkmgF/
XltT/cEsuVjTTyZoRkU56rEcEqd3+qnBhJMB6r48DADfAoQPqDRWIp8vSRzStqBa8N5NuJth6dl5
svbmQNDZ0729HJv4rKBVvgOVeDdPTvMpUHm+iYXg6LMcepradM5R/rn3gTm48H4654Pf/s0HszBX
6XeybTp9MKgukoLmTRFSgK+22RRkB22klPv+g3nzLVss8MtK7r06UJd2wzIS10VYSa9Y1XUf6rlx
53vyozPZW48icDm5Mw/Bkz15ARyvsCpBsE9owgdFqxMlZ6Orj7v3r+atGYhtJmprvPwcck72P+Qd
mGOstBx9VEeQm8cyNTpKbruu+N5n9p/XCKiIIYJnyVgCE0/rb75M3R5NWU5lLPq53Ls2dY9lGz2+
f1VvfTzssFwPwwFlj9PXeOwAps7kqYVF6vg3+WTQRYycn2ws610bO/6PoRDZGRq97oOl6q05D72/
TdUAQfSrkg7VYT2x7D4P49i8lpX2bc7incgeRDbf8iF+MNpbLzxFHZOXfXEMnt7Ngmv0XNHloYhF
vi8xJB8HM9M2799M4613hJvokU1iWJg4lj//baUPlDkqh65C6KtBfyAMtt5BYkVyl5HYS/vRG4hc
84lQrGV/3UxVfuUUHsEvPrLVeRIQrGLYhEYTqS0nWSQnSmUf1e6eLYsvt5aUQUmnWr5My2H/8/KX
bKNOd4iOYrUZbTohsvlmyAAYgOV3Z6nnP0KGFXBSEvo0lZU+5HgJz6Kg/pogWoF2Kw9iKO0zauTB
Cga3WAUJ1/H+jXzjPhqQ7mBGexaHgNMFsfD4Hchkq0NCrn+K2SDCW6AXjQokOtO398d640Vc4pKW
fQV6/FdnWZM0ER2sAlv7yPipU07dlI7+jRSYKvSCaqFHuvKDHcYbH51h0JTUGY2Y1tPlt2+LaWzj
msvLnM9JGmtrchkKWjXtvLKAC9037dBsEJz04Z9fq2EgVqfezgbxdKa0l5yY1u/qkErUFV7qFvNB
cdQ7F7B1HuMAd+I/37cx4FLkhCYIWXC5Fb99EXwrg+zspg41PW7Wk9EjvKgseRzIygxLlzLh+1f4
xprDeOyh4A0gy3/+Qn8br4xaOyFlrSaUNcagYkON0pu62ViUMv6ToWAiWD45A0iKTxYE4UEmKiuO
aEZQVzdO0cyr1pPueaoM44Pp6613lJMwrycQ86Xb9fIu9qj+qpm6Z9iV6k4l9ZPjNDDmeH5p3Bx9
yGB/fDhiAsNSZjqGyUH89AM0RtqJZjdTzTNnZIze8KklEUVQ5fxgoDcmZpwTcBMs+mqc+Zfn+dvz
EvOAyC3iCFjEzmM8jnt/bu4+eCUsfsbJhPdijNNZGfNqBuyL7znzDOgIqTh0Tud8MhVchaggADGN
dayVQys2nZvF9/XQYkV2aEcrn/ScwVAIPquUZjbUha1mGQae3akgpEG2h9m2k6MZQDOvpj76Egm9
2pcd5SROt9MapS/+TYcq4ayP441jtMiRMxQKnyhdoierDFBzddm1e70HnMMBaoyvs0Jnd1incN5z
gpGS0Uv2gHems8JBhdpbSXnZa20f+nlwl1KwWnOHCTulEt6uErSQIfpLQDXDLLaRShz00DkRSbYF
7S6FX/b+7X3r3WQV9wzekyX47eTddJsOkq7Lu4kS+lszym9+Iq5tSyO/tt6SsVP/B58de242ezQn
8f2cjAeVsmqseKpCiBZLRf1qMPOzQVYfbF5fNzQI6sAcRltjqXSeBknbY56AXII4hk7+KETaIov0
fzT5PX32SzQ3sAtNwraqD45Mp0kF9H6XcanlcUc5XJ9uyAJRNqUYHGoi9TSTnwUYyW9t7YiXRy+2
yII44zROGW1l3kOurNBBaqpiIm9IVHMwMjjZoJ1ZutJ2hrQJT0X7ygsn9tjaaNIH2XfH6Dmoj6gd
c2+ON4E0XGov3ryJjeiWsMpu7c8OtHGZ2ZjJ4fZvM36fjSwEmZ6ecUN0wbwXIwxO/Kr87+XsrJNO
ZltP88yHxnI+ehRvzekutCvK7pQZrIXr9fsckWKZJjAW7Lsuv024zlbTAPHDAJbw/pv81lz02zin
G6Ne9BD9A1gxvlPo64p6w7qEVPL+IG9tbVz4unRNURPAI3t5MXpjirqx2yqkpe6vJwfKoG4+1nlC
NbWbPrDUvjkY9UrOLEvyzOm2122ZjKqCb0VL3JKT6LzvbbFD5IpcXKYf3L63JgKXpiarBYbkV5vf
YposN0MoFrZZezQ7z10b0fRIHuGTTLGmJu4Hd9J4673wOCVxgMUpCinn5a2cO1Fwf9mnZWORYGQz
ieib2+HMpNO4qS0tCW3RyPUoAutTqkdJOMX4NuI6hXIe+/kuqO3p3sP1hAMlivHdv/+k3/z1mBAp
I1G/hXT08tcbxqiDLco2Z2jEkxXED4nZ3xYWUpn/YBwK8nh58Oa+2hx0vTYlAslhyElUUM0hYXTS
hk2t2g8W0re2rRSn8OZyfiAr5uQ7tIYAkwry0lBii0k6VLxDdWzBmxKCeQ2p7q4sgg8KFW+9wL8N
ebphzWabAE1HL0NtGPexqp8Ip0O/7x7auv/gzGG99f5yIkUCwPaRs/DJuUgOPnHJo1cyzZjTV+Cx
v4Y0IFyiMPw15VtCIIWWrolurLZps9gpNGMRn7boGoO+e4SoljxGjd+FysSUgXEPK1Ui21sCTOqN
T0MIImfn70Zv8B98h1mTLBcS7UqtGzfgGyht1uYvfTBx7NRwY4X+NavVFY5rsZVs+VK/JycPUPJW
kct7K9CVs9jDcHh+m/4o/egy/dHWXf1L/tfyz37UYmoJYJXPIJ3/+a+7GvFp+e5f2T/VS7Btd/qX
XvzY7v8//3H8VC95uC/+Y/sMXjiqp3b69NSh4f+b5bP8zX/3D/9JXPgAP7k0Anjh/4USeJXN+/jU
yf/3kLZxWr3EpP3zX/7NSfP+QVvBdQGeLVM8pc9/YRx88x+4hZfyAycw5q0FofY3x0H/h7vU0j2+
KpcDxbLD/5uTBl0NHRb6l4X+TiM4+BOOAxMy086L3TDBSmhBQEMYVJes0xNSPNlDUSGMPOtKT53X
fuWQMUoqGBqU0t4UtiRCNVcWuauGtprKmKAw4mfQ9htDmCetRvhkpLxdK4P2lhOYtgqsInhIfVns
STCDipKqYEm5dhoAOKUkQiJPnLMumr12pzIVzWtHswcXQ6JTOCs7x8faB1O+cUQ5hk1kHyo/V8gd
prhdxaUf3xOxCbu8d5C+B272ORiGB6MrIoDnUTfdz7BP1lzStEt7DVKjnakjegnjIOsqxesGBwzc
uVb0Syhu88mZmvSCf2KITat7JJLW2jGNRNZtkjEblhIypp4B8ASOaf0Rumt/nln6dEd8urWb2i65
wYHmNsgolisHFt1tzdJNwdJkxc5FuYnimibILeZv8OQWCURZxx97emOck3J6X+e1syCN+ksfa4+P
O3CtEYS4ifslrqJLbXmbi8y7iWrDOrJ3w3dbu61t7GpkLWDjfG3eBIqDgu/19tYUvUERBj0bv3O+
sToJ8LMGUgnYE/HIaD1SWRahkSYXnj2Ze0Ml18Cfe7kxJ90uNqiGzbWNmRPFcjzbF5JTBdKJyoUw
5M5yFZUyZEMEhLebsmxF3Kqx1XoTUnw2WeWq7SqH5+GoC5zRocz0L2lmOhvFtSCulw9RNemHYGjv
sTna6wD609cl3O5gAOZmKoOR5eCcR3flbAClxp86u7KqTe9BcPazsrkqKnjI3OUy8TDF1e51rDr3
BrBBtNESGE0Rgvgj+QLZ1oldwFSzeEKfEYPAnmYCNJo0vsGR1B2gjK7aDAAd7aURw3QODcFwI/Iy
tOhoWPJz3NXVGsd0fpa4bRSfQ/ov+uMYxHXzDfJ/91UfGvUrBURxdAkoOc/ihj4/6cobzYEd4XR4
UteypyewomnbXipT/zqMtrrSBNO5OehPdlV+9YahJlQA4BQ567ZaFSkEbOQdxiJ5mvwvxIaqu1lT
NY6DqECHG5FJP5dKsSTZysl2kQuIaF1Uw/A1ieda32D6SMW205rFBL3kNc885a2DbX2bAn/XyfOb
Ac6Tn3khmsAD1WxM0bEX5s3gGF/mLviitzQiaUBvickqRRi4qaCL7qGA3/eAnPZ6bLqPtOBZdMWT
bqpoWmVegaKbonXoFH3vXycFKQtVgGcxS1wzjJlzPvETCGSxuuSqg3b93+ydR3edSrvnv0vPeRc5
DHrQOypbkiU5TFi2JZOhoKCg+PT9K8nvvZbcV76nZ71WD07Qsc7eUBRPPeEf4jCZTxcg+ZLN7OfL
dsrk7F7KRK7ZMU7phUG8Fl+aArLM7YBVPZckD0CdoHggn7UZ+kpcgv2G1q/C5TDZyVH7Xn5aVavq
b9zVjZuTKXVQmEKcqTyvPLus9oXEgGuz2F1wKVH03kdel4PTT509hIN5A4nR2jkijD/5Q6MDCp1z
rNQsM23Jj1VcZ5s0dK1DkGr8qm09H1rjpZ0tdfV5CTzsxREsPI+L6OCjObYRqemcxyiywQcog5u8
a6q9CCuFCwDWwLGqfFSqm/6srDwUqaZJkInLYqsgfl/OKphZAaihd31tB6fBGA+XcDqthznb5VN9
PiGjsWtq8l06FV28XyyvORhNXb18dtMl3HWDdE+XNV0pEKU4rwO7u3SeU83At6AJ0AFz7V2AhH50
WoUqJlIN/Q3YQO+ObCjfGuHKXR446N1qsepjaqUd0vl1VX1ZSzTYfJKWc3reJZKR6muNc/QmV1OO
GkCUDAczSoWzp67qNdM/p3xFsBzW8AEvDhhWeKhOR3LhH0jm9rswypNqk4ets8NQZDpNG11vO7Qm
LpB7/MrBEh4ApqOqu/a43dRpZ62bUcwzkv5NMf5wW06bfeRHCDs06M6pzPmYgY868awGz0gbfN3Q
xuURy1uY3Ct6uiLGY4EDdt9GUOmc1lInUDVtxA4iZ5smVX4KIw9tjCi2z8MRIVpO7BhjV9u9mKDQ
Y60ZFfvFrW/TcNXbCE3L4ywSGQPNK34CkUDQQpOc41tE7J0dBf7ec/vTPoHnvymzqt/Zi3c9ON3W
6hZ43gGv6GUOu+uqsJd4W9XCggOB9UiAyBkmZn16mKf+fEHKB6OERT4G3bBsM3oC+xKQ3cXoocy5
Tn5+OqzJd8hVzWkWDI99kk37qZq/Nw0cJ9vRzn6aOG6cIT+NB5mdTHPt7Zo0vgJlcTvK1rvyGnw/
YohtN7NfNIfBkleZLm8nW1o3c15eL6zrWboELm9jfZVFzYomRQWLYSmywN6ESoa4e0iMksHDQRRR
OAhAcdP3fgWrCaDa7N/2ED/CMzyx9XSppZ11ewSekO1zi8UTIAQ9jZqpP3fa3sNIW+19niZi/YhY
a2J9nqW76F0RRTFc00C6W1tVLep6S+XU+FlEo4NQgQiKj0E0hOVuVSupjMTz7kphhMG2AsC5QUAN
hI7tDM2T7pwF+aIJMxgX1WVATDTcP3moWnxqOns5i+APn0/Y0Rx7CihMOtA4oojVlTqzw2om9NfQ
0ReVjye6sZF6bIiYcWWF33QZlzvyOehQNpbXm8CNmtt4nYqzxm7kDmDDPoqS+aChOT32LpINcpyD
a6nj/oD6n3PwhhG/gaYlvFYwHgcsKKvlkNtZ9oCGothFZTNuBlyvSToazz8phtVXkHeDCbvFCWtG
TjfIsTjAe+eDmJp8P7qDgLHt6ilBs7VUNlw2zrZNjFYEag/RBJ4KWt4ZaiFttqPBrKZTG3Opc4zN
rFMLahCJX2pP1cb2/OSDEyAjDgkHc8EDLtsJ9NFkHXZ4qKDvkvX2Fww4cgdyiV3eQHrpb8ukpLEK
ZhIUtQOGThZoTw/4fYJNyRcFBxcrnY2thwgR80GPn2rQ37tUJs5FU8YN2q08/M+rV+BZIoMjjpsT
bmorfltwSQw8tiogh8HQPMHtxljWwarZAxRG/FLTwzUZUE/FRbl3Cq/K/pSmebnNBG2AbTZ5VP9C
+61iu0CBLIZx/EzwXhEskbgSJc53P4L0r1FXa3C3mNIelwwbXkIy4BYyj1OpwRoG7nYcw1Wga5s3
H9oe8ss2rPJpPwaQJQJIl8ncjBfzFAWnIV4uGtBmHNzIGs3bvQza+ui34bDHpMg7iyeJak3d+vpx
SWNsJ8i579FRjM5TP2/DLVKH0QXk+TbcpZmTJZcNPfWtq6PPY+PJTxiWwqXMAh8BQ3zG3SWwIWjp
FUlMFCS+eMJX81bG+A2BKiYO4CJzCW9XPyFgkm1xpHC+EU+Ls2K2HHyb/PCzwndN40fTRPg29AVO
JqONiUk2QrTVkDNvJ6fz9kE4Y+Ouo2oPuzM5Jksz7YNFqfM1UvOVRvL7ViJQienvvGxL3F7wuhf5
N92j7mi8N/2DU8Ae2AhHDHs6mOO26ZbCcPv6Pe7j4cGljn50W3e5ELJYr2IsGj6K2YkC2N8ImXaj
I++S1q4/Z45dZzvcPJKzTmfpWRHV9pkt0h4IdtCf230W3njrOG9nW3SnLsbCyOkH1ob5tNjrNnLI
/fG1D4IUrlk05hWhuWkPcyiCY1lb7elik4sLWFJ3HcgtZAIGALY9vp4AXDcl8gVXJb2Zc4KE2vEC
8rJEyiVhIfJ5FSZsudWLfdWUOLxjrwPfWeke60fJuz745bkoyFHqxoZTkYz1j7wKAzTq6hxlJ2AU
PxVyI4+oW2JlIupkuVSuu3iHefC7l3b+P6r//xuV/X+vRfD/UP3PvJmGz39d/v+vGhkTRstPzy2J
Z/nG5//jV9nP9ONfdPnIZA3UiU7rf5T9ToQksQEAGu5K8ly//7vqR9eRqR6/zlw0AFhukIG/qv6A
PwpsgK8GjOljSOH/k6rfe41WMpeDuQYJmkHHMP1/C0ygWNRNg0LNU26vovxZN5gA27uZZlOPq9cI
Vf2hrLNiPEgN92IrpQ6CHwtCoe2F0+Ft5h6ERYDgcIqtDoeUJCWQIgde5cv9YDfIqHL0CzjqcIeX
TFlbkvUewRa8ZbBy2TF1ki5muJGIKOptYc33+WhUaUBqZUbtRSeFi/nRBJHl6Mms6LEZLUro61v8
TC1kf1v8JUWBthWOPtZfZpBvKFU+fRVyMnrx/IXUwx8sNGy/kJFDduBJyFlRKzY46hgSh49IyCWm
yAlfuThF2/w0dor6jmF3wqW5WPNyP60zZ8v9b3vr+qUd87sW5nOz8T+7NFwS+QBzINDGAf0gBgWv
m8dR6S5NJ4fsEUHcoLoUfpGhqOJPvSwQkg0LfNtwV8jJyKscHjjVH1BszHoJbtW3bpG6R9JsCqwS
5LmSdr5f02ydsKNbeBT7cVzz9SEfQrRU9uFa9eHVulYOv9YkPjTfDSOCKUr+0qh+PV/xsQcwexC9
f+B6hiRCj+v3OQ783qWwqrp9smHzhx+DtrC6W9ywu/X6/dV7PbszX0RGBTYP/BQctT8QgRp0XYKf
Z/pIew4YBESEtMIZzLV5wxcvKv0Ps4Tpilp+GNTWuBV4e6vbqgja8uf7V/K62fZ8JaAS6exBlqN/
9xY05tCMgAhbho9KxkN4FQhdwokaGotT+CyT4Ypr3fvf+MciByAECCUe48PoT36S5WQW/ZPI+1FP
/dDpXa+FhXSmitf0H1JwzN0RuGDhGHQHMCbTtPz9gbpFW1eiCNxHhBBpXT2hURPl+Skea+w7eidm
iWsdTlOy/6c3yR6CfRIawh5B10wqfkMNeEMth6Ss5I+F5CymzoI2r25TFA5Y3fe/6s2Uydwkc216
w7Ru2VF4PLz+rrIDHTcrt3mUtR800UmRpO09o3Zi1HaMsjQTH5ZkTe3mokOtLLT3gcqr9aGUkRBo
oNUExBTftrRJbkjFIg8/bNW6NeoH2RBr6jLfb4aT9y/aRIffogd8qBi0jc/kxDc4o7fh3kmq2F1c
u/3R6hHX+c1gJVX5UznaCj53XRN23g5KQzemf1usP3dfwlNxw9h+Rhi9DVspYhuLGALrO6mV465b
4LMFeohRLHJUyh2vdmVNk8mvImTd6mzpdv0wDAlmZdbiqruiWeeBDiomjOP3rHWwiPHa0NXnQaN9
Ge/+skpveuE+HXBass+vCco8Mbrgr59tkM1iaKah+57HBV2MDS4S43otQ1zgAHtrGy7EMZFCYvvn
pQVvk2yR5re2LT57BMuk8jP9gw3YlD9D9IT4hALlKwox5fhkpy8B2EeQRN0Gy5SFn2WWJCj0UVlW
7FS6v0hUbNphDDmG0aVXPBFaVCZEWxK8naZPu9TxTZqLcfkCVpgUYtPT6GEtKGxh5CAdUIR9iVlm
H/B+9+ifLteCzmTzFM6TUzhI6qdyveb1T4LPYFjYmgMOyFwjbiIQGTcoFjqfEX8SyAFNCAuvD+vo
RepODX2obiWzVX43b0siyAbZi45n5uZM/xEtAimPqWWJhBgvegqujJsxegl5dtAULW2wkXOJTesm
dIqUXynCSDbhMVBLPt6Mc9RwmGncvwnBkhw40/syS/hqJBYSfn31ZvNtVgYy8spLqqL/0qP0qE5S
X/XFZe23sT7Ojlza87y39HQ2LdPCXlri1ES+AiMkfR4rmXNY2ulozkwcBFzeNrwNRvoJ6DSLCt2O
lxsISkyp500LjYNugm2nFgsa2C3bD7MAE8Rq1DssiDgyDflHEQndUEoLOq///oxe9Naw94o0KPIt
W66b0YPIgVMA5fcKzVfjaU5wxFKAe8peVtWvqpmVC2IKd0NPp/g4Q5lvQhoU8SvzjZ4VkbVpkYYs
i9CoZOkdgd5slw6PXAwdqq5l05Qp/p63rRFrjg4lUAq2i0BekHdKtQldK9wZhppn5i02Hwhs30mj
w5iNVeydWf5S6B99syjWsFtUaaRJCYygQuIaBDwdlmiK6/k0DVtVFTjFtyZ3w3qAuf9Oh2SL3ESJ
suVy2XuparN9Zw3muUeuIgrsh9VT3AzeAmb/Mmrx+SmLvd5TZ4lUEOt2nUZkasR9lxkZzfVsxKFy
M7jdyCVp7p7/OE+luRY/AT4cboHR8ArSR8H2Z4eJd+ifKIC5XF7ZFLHJ21I824srCbou+IwfFj9s
E+jWXFbpJ2aNe9WwgtMyIym0WePI7LmaFNA/KUdwcNEhsw2uYWtSa3WHLB9/73FU5QWOypHYQOq4
kmX4c8F7rge9muCRVyRiZU9jh1faT8yHoubm8CQCSd7Y0tV0PHUXFZXLKuRdJKQ+UYstS8BdMCX5
wH6QA9e3kouZXe3hzjjuREUDDWWkuA6WYVfad0keFInaGfq3iUwA+1GDDG1a17TlhHcYK5SYGYzl
a40nibLFeh1ovbD9Y2mQ7vukYXrWkijMXXgVBoGiXs/tEZ0udGxLr/jQOXmRIpBWTuYJt4XSNu7L
vMvKOi0k8lOoIw09c8PtUktpzedVKqErnqSW5Nn0eMJ3Ad5+9F7rbZuWOus+Jg2TvvaKIXRCEzS0
CyZ4ewIx4WY/elmpUZoRU5eg9UPeTrsohbCSn2BcC74aV92KMBv+WGdGibkJtpp7TkqUShn5DfmS
59lF1eUTGgHjkkizeYrShJRonHUvDhUml/xkT4tkD6Ve0VfZebcipCYOdCGmwbmil0iolD1EDuT1
Kp4HjU/bcqb+Ss6hS8jFmWLiKbUoznEWdLqZ+ayEYR6LNLH47Fy7QKFXHWw62PwmJUzPn40IiRKX
Kls1y00yliYjzP0pIzwJH3rMfD7mFtFBsYq8C447SjaU6gdYLKc8/R7ib6wzdnpcy5ULzxdr4qt9
B/VdcSBcchwpLSJO+SZFqgG0j1+bQ3ZE1obtuIRB0VkcyoMmPjCGs/wPC504kW0IUYF/AmoGsaV9
3A1Y3a2Na1Is25or/aOJe6qRX3UIUd8sztwhGJMcq4GomuyzvJw969RMMwYMo2Iv2/WwzdO9b9NG
+5j2jKDOi47DX++VniOuOAKxxip1jPl4sctpJZ0+iRkjs4K/tnVTzObPtN95bNy1WEziHHaWCfcS
WYP1AV0/mzX2oiHB35lMNMMtJbJoDo5bP06BLW1mNCPElVsQdncyqYYR98LV0eFXpKDq4aPdLPUd
iupJyR4a0AQ+C1uhqkPYqUn8EA1nzPmQNZZ/mXKlHmo/okAklZi7HiqkCOtHv6zX4ZZBZTN8Q965
nj+siYXH82zVY3eOQvgs6LiXSC9jq+h7vpwO8xzE6mro83RBGZtusXPh1Ryr+zQesSvteUY0bbuF
xhczl1bRYN9mC86BpPRgnZDo8yNNN28jBkuPX6BaTP7HsB61nzFw8itsByEh6bSjdcX9GwfGNEOz
Keckq2El1TNCjklRY8pzSN117s4XXo5pE47V5WzbjjioJMq8XUCCtt5lpZt3HHzhGJ1JrSdMwHAA
dMB1E+E0DcgRN3CrcyOUFGmGgZkM6uwElOW46zt7Xs9TenUoKM8owx1SwUgQNxxMYemOpV5gXYuq
a/x7WqGwao+2iPCFgX0HcPYO6RtvvES/uLVufcQV1wec0pkuBUMYDvd0GzPmhPXIXEsc4yXI0ACy
kYcLd8my1tURv+ByOazo2zbdJqk6z4WSNayyj787tJvbxxxYnlqQYBt1/5SUgTdN2ykSXbRxPRmM
NpqZbR/EOJnbQR0e08bCCzpxIqtCKC0UpLX5Ux6DbMf0FxHEye12TjCaMXTojQiBXdGNpVt4/Sv7
xnkgDZ1bFIQ74BZAfc2BKhqP4fL9rAMh/J1I5yFV5FN2Ro5C+zcgG0sZRIvDgFA2+7+1hpIMavAW
ZY4VVOXMy43CvzlrOcB5HXI/NBEORoPJMJHoTp30UCKDA6yDGxNzfL72mUVKGuS94uhBS7fklBnb
IHPXo46Q8EgPU9CZ7A9CrqkcotJZuVrtA5dMjlPfFOHnACQTl+IIK6oMMmqk1yCmPiBMMhwnszdj
EuEeYfOTBc82uZsFIGAWxLIyLsyhAVQ4nTnDcZe298ppw9U7SXwXRb2T1qXit04Rkba5UfISSLrb
IGBoTkCkl80ZPSNVQ2oy62RkgUQbmZMzps3MlQ5ZHvHdU7RG3fpR+UHPn3UYgfBhNqbDvEuSKRvX
L5PSxMnKj2p+xS2dhCtqUyGd4VsyJCZfTVJFtHHHaQi/oyTUdofQLaP2IuuYsTiHUQiTS7UiMilL
zniONQKKEo7Oz8mSmkHfXDtQdI1ABX2DDcq1iEkyYh4Clp8Yrk2K9NzuCWVjTqlfJ5iPIZW6qzrb
dCwYqJurd7zUYiFF5pcJ6mhFQ9GB9RQLS5gpzRVMEnVJ+Ei/VmLteYU2k/BWMtKoBZFILxjXJB/r
eKQ/0cMEKcOSFTZ5wG3QIPP4uR4cek8vj5ED03EeKP+m8S7u04U79srW4RlNUkXOcNVmlZpzA7uw
sYFVVRSU1UkuwqyZTwE+h+puBT7FXTkoSNB8GtAyLvJTcKomqbDHsiAFn11tCvk4pGn/uaFf5yzb
YrZhVzBrdMlSMjc12bzq8DEITmyRSRVfY1eLx/NFiCAX16NXkEBy73mDza0qpmoKxoRvXhHm8Kbh
1ZY9v5Aq3yRqTk1pXPSO2WBeOhW9e+zdCPXVXfZyuuZKZRyaUzeTqG49M1G5C73B5JtjaPYj2jQl
mbXNCpQ/QTu1/MB/N79NVoKs51zHEcelk3NdLiKDkUkNq3BCsW7neMJc7cvrUY0BzwUBhI6HOkgC
X3PhLahlflXImRbYPjhRBbwW0XWzTQtNTlAe/ME3e7du3aS9bGYnA+WT1cykpjM+AIPhXc2clWc7
WWgdyn27DtyCLVRhmhVA+8tdojpKvixKiuGbQrMPiI+sJjESXPTsexf+7IwIm6aByz5rbNcUgaUI
qNhs/Md4INJnentN4clzHnWw6nNvdqmfQiSMF3VcXBi631QOvYSs6yXzkZmtyDVkFw/cbbEkFYnB
r4o4XtuExGBBdZ/qqwV0w08ZNQsu5RZKVz/QZ+3Xa9tStr31sIKgHFH5kEnrJA6FN93hFOlN1taa
HdbfAnlgcvYwNlnYgMkM7x34BZPIZ4JJ4l0KDJinNjY0dLvdAtYqYTaogpYcJQm69YFVNxF3dXpK
xtM+QoJLmvqB7RQGfD2tvXQ1oVIQk8MTEWGck4M8WNj6J06MQekPWCHkUS+vXqtqk1rVFtqAiIX0
WPpC+1JKmo3RzqZ/ZKWeNlsSJsTcfrD9ZWl7FgQRopyIj5SpUd6KzCtOtZyJyzCsfJJXPZfZMc3b
ZboJl2iVp8i/OvVJLF1qCg42yyc/8JZRETrDuur4mMQfB2JV2bcmE2XkRhTfzi9VI0pGGA+c9gCg
CFIk/FO4lXSuXKPvokwV+FJY1OlqLhp9+VlnW94yXTDljzFXP/NVXLLRKZJsdj+045ZHWgBI49In
VL2wr0BFJR3HvbW0fnUZCZoj/CK0yPVaY+XOXht5jBYmGRUCWi3KrgXyM4c299rqm9ctpkLXL5Ej
WSClpJvGqcyufL9r9LalS88I8R+oWAx0Igi6b3pG8dIhWsEY8PuSjqbOVLlVw7GxfGB4yUZOA/f7
l69821UzX0l5+swNcf+kf2nRtrE9huP3IJzN9OZla4AFNJ3d9+/uz68CHEqOCxLOpXluILG/d1Zd
HCBWRXfie+GnJj6B1/IUSSHBmtj1/nc9dwN/b1OCu6FN7YGGgNb251RK2uA457ryvi9eM1HITOCZ
2YnB6GP3uM2HBq2e/Rp2BI2p9QNJE0XhNF5vxehSd9OFMJMN9GdMh0e+ROZfs48WsXCTIkWIUxYX
EcZD/PT+5f+xVIa9SWLrAICAUPlWvWQZQEdmcxR8Gwtn4To4oExZyOFKCfX+V/2x58DswltG6QjH
qj/FGEmjChdNHPEtyWNv0ifYcZSgYNfIvCJhCjPpb1vu7QjF4cFEoYvYD9MENFre7IOhl16c0b//
htS9iVHjwst2PRVE9tsMthuvcpqQ75NMaH5+qt3IHj4Q7Zrg9P17f7vMTE1he9GkZUyK9tbbHQn6
FMeiJPO+0pOgdNQ58hw/4jYy5fz73/R2lV1U3bhbaNF8G82xNzO3isQQWmnpfAVzGFWXo6hNaV6U
VGonAGVN1vj+F75mHDA0gXNP25khb2CoQG930FiiIh7jLPF1wN2AHTR4qQlzBEXNc02HHjfRDfxg
xLi3oBhyTsb3L+CZo/r7G0iqhbCR7YEGh/Twh4YLVWJeOwIrPMyaNLrnzLLwtaXrkSfl8SVtUUNu
UmNc4Uz8/tUUtwIU3rx9E46ArE/nl8VpysC0eGj9a97iDvA51QJ2Pi1HApJ2XSx3sTdaaEUXTjUS
raM5MIclEIlOdbs8tXnxIUAzQy93YzTRPHLmYUETW1W06PAHqgp3PC0YLYMI6yrL5FZSSZN2WYMb
GeubojfHeSgKcptIeuaIF2IQXFb00qCXpPZEzapyTdJUxuNzxudCgRfbtGww+9jYwFZY/xhxJzqT
rlqUabK0eND+Rbjijw0X+Ub3NECFxYUu8HZrT1QWuWWv+kuX9x45ayZGUwIl62gygF8t6/efuHlv
Xz1wQi1UMGY0MViA6K0WEYMyIIYynr8kWWh6jBMUl+oSRoxbWVe2tLkCUObJRBG1OKlJCq0aOfa/
DYre3jlG8UY5FO4Wt/0n16aFLzrzLPMvFUC85qxohrG5d6vZHS5cOf6F2fM2guDtF0QenaIQljbM
B/f1mYbOT1bkQsqvqkdd4iEoI7MtylKYzOr95XXfvNJ8uhGjA8aGogBFqf0mO8jmxa7rVrn3rRwR
eE9pX47ZIaONSqVblDOnAwZMa8M/Iho27MsFtdoHirVgiDeCti4tGEoeM78XM+4+9BFgGJNhIxOA
WAC4av0j78rctLUWy7QB4jHseAlVHJo2cdUwHblTluNxc1YVcBZlmWUmRY5qTLymIKiW/tSyiKP1
oe3wsLh8fxHerDdrAFETvR8U0yLvz4lpEGRj0oTTcj81pTmZYcyaVw4qMJXz+19l2DS/72fzTAle
8GVQLzGuqW9i9twJeqqOn97Ffvf8XVNA67TCGcEcTYR6QtDL7L0GpMMqtEtruqS/fhoUtggFBYLN
4gZ+ZPqZ1IKCSOc2Em74qVWVeDlfSF7VkAkWkqrzUXsTBdO+alPK42IlqKnDr8Ef0yIzRLIQKuXd
WWMbfspBdSBFvc0alHwLGHfS4eilIFcOHdARFkFunmTpPFucRIrA3+3GoTCN5V8jNN5I9m7JzINz
LwUfxwdqp5lpgby/pPHrx2fcIpnkI7FlI1WGLIL9Zgv33IGKQc79qJUXfS6HNjAGzG5wElax8Onx
5+Mh85fkXMdFne4w8oas7Fb1g8IyDasP5AgYmmbeJrE0KkhhPvb3SBB78rpepMq3eazckyIpbxpG
bT+U8KVAhsLKQVdHWfgBwb/uPLcLecmJlK9U6znWIpYsvU8rc2R1lsIhCTag4Gx/R9ewerBWC1eF
sV6Ar8tkuPY5laqDX1veZaQHtRuF7vfMxOuHnBn+GWbjTAlKMdLO66qZEd7o1F9BTQTnkO/xWwIg
bDs7TwzRncv5/E3knYNp+xDmtDAyKY9u2bZ3c+RND4Xn5eCgbAsPEou+3ZdqSuQj/ozDR8yMJGlR
OkFPncoDYwItti3zomW74LdkbSa/UWd12+3HOYHaF+dl+WmKgeJv4hTPjXEeuru1nGiJ+ag50u2z
/K0d2jf+qO3vrh7lV6zG/ft8CqZtvmAzX0Wy2PuFLv5CwnwdrNkQjJUJZlCvXWi2AOFfx8+O9k/U
B1n7yPNarhM3bat9WHdjyWOzw/u/bL9XL/TLl6FeByAL1uyfcizp6pPaDUn7GNpRA0Zose+clv7q
BsWaS+V7E/Vf1jU3jAij6i/52B87//k2weowsiGIv4VNTMZjrYIO8ti3LYUrWpKAsBvPAfj2/k0+
f9J/HsPPd4msK/gc5Nc4kN8WkYvbVK4CK/PozB3vjOdyXGzwKHWKHdJc0W2LedxtIVPkdWxcXMTO
U6Koj6qALbfUI7AvwHrhhyEckrPW6qN7zltJngSF8qFpSF7csUWw1B0d/8ZWZfuzAfN80dKevVGu
dj8lJXXqxukcW2yzKvvgNeiXbayoCeneVMzinDmhsTYk+rHsspFRwjQcnAxhHHsZve3K8/tLLvQG
hMeSmDSANIh18Tij39JvHSuSix/r9RGlDhY/L7z86OFVf4KPwrfWSeovnpUsuwmHwHrTD1Z44rfQ
53fvP5nAbOZXTwbRTVPVAQYEOIb8/evN7lRpw/gAvxE8JeqKdtqAkQ2s9wQPl3odd8qHphg1WDBu
oCs1THu65gRPlORSiVCNG5y3rA+rk/kn3gqNENZi8hXmShsgSW1doiwYXWhPH1uv8e7ogdYfOouH
tgkZjKHhPi6MXZATTreRSKJb0kbVHaBn/NRhWVx5kSiOFZ3iE2hA4kMTjPW461I5fdf4CN0jZVjd
WG3MAREujjG7GucJO4oiuzP6dOU2721uIF+cZKNG/G2YX/clgxDOxI9+YMUXRY7tmUNXO90wdAj+
Jj1l1u7t2vpGPpVDCpzsW8L+REvYWNqmj33hB1fGZOQB2LPWu6o3MtqzIWy+/zjfKBWzq+ACGdQt
eCTU6oGrvXmctlsPDUfnUylK/4y2GbygdNLWOY3K8sAgYiTSB9nwKDy7figQFL/A9tC+sVTiHd6/
lmfpjte3T6pJ+ESOIQKJ+xYMOMxNIGM8UZ4yhLdq6vYu/doNK140vWGg9bZb0eFokLnajHCx9A4+
XXCSA4fd0SdJki0DT1zlhi6MPheQpEzrlxZ6a8n8sgrxlO497OfCKc+gBOHasOlQ1JiRIXTcnA6n
3UD1M+pjMdxzcbRYlkNZjdYlfu9YAtLKsC5CmetrvcwcZ2VQiAOq62MPgaOoLhrGvGSUXgNPFdXP
FkgJXM69Yuj5gMqN3pOLyI8jYoyw7GpvQAwJuAw7kXHRNqTrd41lGjYvEYg6SK0Lc6UxrOsMEkck
Lmc4VbADCxGCq43dzjkFnDKjihNm7qdx6IrPUzuPWHS6Ba0ejCL+1vj6M/6wUxJAc0DXkOT6o6/n
uUxCsUmqnozsTLRJZqRSQHlopoY8Mmqq6HGVU3oattZ3rUp4DzpUovm/2LCYZZM2eyBXjar16w0L
UkqiHhTVT8jp62n3/ECwAclrCHIhOmirSu56DMsPOszTvUjS5UseD0qwT1bn7v0d+6ZB9/z2YJdB
b5nQAdbyLWIX7umsOuTln7LIDj/2oSNv3RreZERjF5unZrqa6h5BONitp/XiOZcjFny02OtxuS6i
PAaQ3M7qorAm7yfI+R7TQZylPv7lKl/XAOYqUVPxAl5xozT5RxmtmlQ3Se9PT3S9++yezCKAZuv6
ejNJW125CCkyU5JrGO/iIeh+5qsdVZs1dcV89KJOPgRJnV0gclXdu4M/MSHhFDigYlKz3FkZbf2e
ce/Lg/7/PIs7LZ7+5//49og6966QFCk/xlesCZTfORf+a6LFybf5W1H8H/6XfzMtAv9fMS06ENIv
nAn3PwQWUNT7Fw1i3hqKfVwBDA3il8CC6/6L3IKjALinjy9fTMPzF9XCif8FASAgLlMOOvyJ80+o
FsHr3UjiAIfLTwwI1gZ+C7Hj9QtMy6NeS6bnH6UUYtqItcEWl3k2ZpNr3SQXws+GmxzDqB8iqty7
HLrdrZv0pAS+RYVQF3GwrSUGfTSA6nlnhc52TCxhaFU4Uz2bVoZW5mYbS3XFdTmA+99YIvBOu3yp
DhPp1V4AnL1wLZJ1XLBm2BeVxmxbV7driZNrkkG5yx1rempXawXr5c/+B2sp8g9LWxfIDcNN/AZ0
TH8DJKeLXZazbNscVkexGaoBq+Ha7nHotsT3yc3LbzTB9bWFdCiy1qX+ogdYZ4mgZkB2dx2f1JA5
G1fU/mlGO/0my8MbZ7TQNmPa5d5P3rJWf8nhPHbAb3nG8yMIkcnjqdo2EhSxYcP8Bg9vaJiUVirD
j+vgJadgOfAicJcBzYlu4UX23H6MNoXbJNccPe5FCw2m2AjsgIJtASzruOYcbJRF3WmyTgpjDtwz
3cnvHjkHrU/gQORtbk7eoCjLyykYHUpA47pQ12l8zHKMKCbpdR/wwLwfa2wMAzFfRNns3rm5e4QA
/Vj2Yf/9t5fk+iWN+J0xkrzpPCErYnrkRn0JvUqfYdHrmxa0R7LUFmRyXZN+cczTR2LS+cxAYbm2
6M6DycIdmA7nuIdSiAVzA0zjIDGPvgQ3a38XlcMyJMG8fMiYwJ3NnRd8TDX/1hNSnwDIOOeZ5c4f
8ikEpZT1yNnF6QOtAPeYFEX9wMgSD9+qtk+KFn+R3BqsY6W8cKe7YdyvdsOe9kZbndur99iG08U8
uP+bu3PbbhNZwvCr5AWkxUkCbubCkh3bsT2xJ4knVyzZlgUCcZZAPP3+GnAi8CHJdNYMazNzkRk7
JbrUXV2Hv/5ST+kDmpzu6VHOIfSgVajc+8flpNCOldh2Tybe1yCGntgwouLec5msGuR6cR+DKz0D
+JSepjmDyR3XZf73bnsCyLe84VD6V+ZuxGGCQv7U1x+UjbeGIo0QPpv76wr8nLHazDzHKrdzjzmh
eEqMylCqlMDJ21pzMwzLGyqtEH2Q4F5fblw9uQAeod3uGd68tIKEKbFhkWYwtk4Yg1RWpkohMstO
7TL2PpCCVi4dl4nlVqjuLid+wuI0hqWCHXar9ek+ddf2rDJW2g0dC0zAppP5QgeYxqxrmAJBNXI2
R351vdkVEAu5GWM9idIuDCr8jKgtyx8kSHs2ixSPRf5M5CtVWGEJvPXu3tFWO8dZ7czRjUuT53Uu
5mSPqM19wRMEqGtuoYSwxd5JGexYaBBqZ3lGO6tR7N2HdRyVV/FUc86TXEluzcSI54EbKO+ZGvB3
aRv+nP7FzedNghR/l0Klvt4xsj3gu7+I6Mo9UvJVRTssdJ37TaTdlErKEFwSN/Zsvx3tLw2XMdKY
q/0JyB3G68ZV5J+nkzhXjyf5SDv2lG2CzHLHfGI/qq7rbRuvE0r3HtPA02SiXqhx5DxGgaX8bTHJ
nehXzW7DUZVceZmXrundZ6wnXdqhdxcq/vskSkebGVByBqeAA5u+N2jQN499y7X+tGAT/VEVptfs
JdSvc+/gZk3hBCKBLI72gb0qEjUbrarUuaFnezqC+BWw4j5NRn+tK5sVqGsNKG6SjT6t9x6e+gRG
s/gS/I8LXSaJsj0ovBLNaAFznSx/Fy/83ZShCXZSxCuam1JmERl7FkMwpJ4lHtSAb9uelxbAQBhe
awoSi7JWb/+ElZ+lqrsyb4Ipc2fw+MurJF6tThJA4Sl8MtgZh4TnR7xMTEw9QH1KWWhBg/nkg1pM
nUfOHkNjtH200OEYvJgC3DoHk7d1TpLAcj4FZkISxg1XjJx/+917PSC18um/pBWEuNTWjP67F5tU
NNMXk5toy6xs/MTMeWQ3O9YpUImAIqtXXa7LrPwzMMUU6I3FCrQwnJ5Zsbc7j8Ss9oLZIHBzFulZ
PZUdPBWt0IWRAz1LtuGfNNdTgtZYf7ERjPB5VmSP4FRiviLPuMucgtb7qrJ2Mz+pyo9bo/AZ/b4z
01m8nkB3oKWYoe3WudXo92P+6Mg6p86lARGFLSPIdHizA7f8mk7D6n1a7Jwzb+8ySIPx2NYsp094
SdISe6VtDMYlZ7GmHld6TGdN5AN+hCIDAEVypPtxfBYYMJiGJkcdn6D8WB89B1Knh9QZubtjsCW8
Xug7zLNOtRuaeYhQNnBbz2wtcR+UOKtO1orrfGXn7ZZGAMHpnrc/C9amc771wurSUCrUx/BN7QZK
TeVoTyIMDJIgmTWSqcc4y/W9Hm2is2TllmfUg7JZmmq72cgItAu6TrI5bO/lFSEld8nbGwEnkWP2
PT5nJ9DIhs+gWths4Q723AZsNbgoSgc31EQZiwldEQwntW2mCTV5v3cYf226DgtwK1pccMXixZSh
QdcV9OI+c3mzM5q8zbkbMI8y8eDnhT9L8fzZbrRmGNBqFZ7kiS+OK6NC7iCxDD6LhrU7rTB2y61n
GqM5LY0bc565FiNJyMoElzuaOY6Jo5kxUMKOFBwFeuAEJ4HqRAokVJvtqbUalXOoj8yz0th8LqG+
0nlL+KtnIw24YjIdXZPY3RfzbKtsH4BvYyL9UKQRYGVmMm323uDU0mruCZdTfK9x4eW3WemfTkY0
qc9LzauObX1/q8ZxONcji9KVsnfBhq05EIzCYrOutcyYAWIx78nBbOYp+ORzOPOU08oG0HgEOUXy
vkoAD19qjHy0Z/HWd79wD3hfshG0JkcVtS6L8H+zvs1gOgQTRU/q6pShZko52+hYg6MMfNfDyDbV
m9GuEA5OWkbnilVyVdFUNE8rqrT02sDIn5fuRmG5PiYvoMVAoQ0p5c9OTn/N0d7VKmdmgYuF7axS
GfsCavnMUQxunUpd63curV772Uqdxv6HUZ4L98feX68gsWSuA1QXd7CEYlfzhLFbeyy7MhuFlXqx
mhT++Z6NYIl5bdEHAEEQpk9UXf+bechMstnDPHIN+Bt0tWquy5sU3/I0H4U2vF90kDxq1FfAaVWj
42C7YRKyNXVUuJfTqjg2dju4jSASg6ondcyjIh2xCz1AGgwfWqXz3J74o6NJ7ChzT6+CR9MsbvIo
CbzZBLfVOSrAp9NJ7W+uTHMDhdnGLGZcBjaaYWTqdX2Q/m8i23YhL1IIwkXYDEoSP/0IE2j+KXrG
M/hTv/S2oJ/jJORKnWKEOrFy/VI1I+JbMgJAR/n2gUDc0MY2HPq0qmtK/XA3B1FIeaD+8cicjLm0
qS6S866fJjg/UNJranh7hc/5Gp/LeWsF33kWQFZZeERSWtCJ8YGZUW/prX46NskboaF29WiHD/r3
V38fbcNcsFyuvCg8TH5oArPzM2vvSfi+A3R7PBEIH5HIe2kH2PZYAepHSr7VQfOB/74OXs0ZcR/z
vf2MEnoiDpRgjrUJEyVIEDZK4FwdHgOgiOMp+SESv2pzDv6jjdBbwfdjQCr4GUHpLxsDZUy4D9QM
Qvj6IXNyqAXLHvMxUx3WiUYJjdoHtBXowtaaM9qz079iEpWxZbMVSJQ0T28vmOaYJJ4FBYfSaIFU
yn9iFF7dCwTqBnlFuROhjhtAFAis+ulpAbMACJIiPEnT+hmcFsTkPum9oI059Til5M5e0gIUPfBM
kBlpr6ABHQW+N5H5lNoEmjUm1pngZrTnvXc/QlnM5asb0Hs06vmv7sdXjwIdpLIuEhckKRjQzgKO
UT9dq4iLBIMSQHdGytRPc/QGtBUw2CKaldoKhjkWXeWAUc1mlfhch3cDCPcxaHBuIZCN4mk+cEBa
oH4jsuJyWtDHQMA5DtQT64cNf6gF7AFYaciLRG1BPM0JHJIWyMQBapHTgsJemEBfDgDwaZWHWsAs
cDdSgYMep34GZxYooAtsrpwWCJ1sEPpUl5sTwQ14qAXAHJwIlWILqaP6qT9wSHsBt7ZfbP1ln5Fy
q4BGMMDxRS1YkzF3J1g9XOv6GVwAyS4WWBupvaDzVYvaMI04L2rBtMbCoRS7ofn54IIo0SYre0fo
kzFodN3ELDSr7N0RJvEDXSTUMZhXIJ7B7QXCG0vWacJfEHudJb5yIqZjunrAogjs+yC1QGJJlbaO
xJKMiLMnZDjrpxdLmsYY0mwIglol2YM7EXg0ouVKzi4w0wNIIznpl6MoS4f8k8wLpJuNlgZ3U0I0
2UR2EgG1cIoAidOK0SwSO3N4UcKAauqCYE1MPEHdA7ohQWEKPLvcHuBu0IiS6QPtrpurUbTrwpnU
qGWI5hAcruTyyTCDqaKLDeB0/fRcZlsn/8hVoMI8Wz/DuxRs+WyKMa57FmgdePFmZCjpGPIxGj4h
rRTP4KInHciUrDU0sPm0F+Jvtf5BP51gYwjA4E3onq+f4VnDqejVkDMH1Bro1Z4wrKlZZM8aqgpe
FK1kZNyHZg3pHtOkl0/ekIQaMXJr9Xp+QX0STLoAmJI1uPXTtSidV52MLcZ02aA/m6+/t35rCuk3
nVRTo/WRB7cL4LuVvhIFppY9rvavRHLrAl8vhpwNNU6iAiQbIRjiO647u9o90DMBtiFmuunkb5tP
GpBDxDRy6WDZ4K6jSQMQTfMdCwez4w/iLwqcqrgP62dwRwCiculNQM2ZbAFAojZfKlKFh1qwya0z
3x7IeRshDc45fmkm4q+mj9DCFNoqTEFbRuqlDCwmH0I2QiTZBlDD2wtY8+al/nmEJBInMNDhJTd3
gnD/OnuBEAIUKEMe2/TS4AqvfDvSSiAMxLhw8/f3wJQrkxob/Z+twRiaYwAuVB6Jo4PEAYWPh/lt
lYd7oCmwWNRgBhcbUFHQpf0i/ELKRwBsv1fVO8tXp4xHJXkIa319SAanBcZUNe8kYQdIposBGDBv
N3ugdzOKO4F5AxNQ4I2hGNydwM3Y1rwktIAhgDic7GB7EJ6HiYTJ4L7oBq6fwQUKqk1FXDZOVMY0
J5EY+VZ8790JKntFkLFZ7YEZXAKVdF/rwP7zvUDKQIHvgX/Q56E9IGlIOwQzU5gsUj+DOwqAcEQX
sVyygEsBNkFDe0Lh9LSAe0QbMCT7VPLqZ3BHgf3JSGo5LRAwkEHFDTTbmLjvKttjTooAIg3XLELi
JasFYmNS6KpNtaB+ensBRh58aQKTqYiqh5VHp6IkDUbSjTHngIDoIDNyaBFgChvT3U2oIDo6h7V+
lQ4i2QsBU0hWhG3+BEHtOQeqSnqV1CkUEoOzhSDIRL+MnC20AJsJug6Al/WDwMPv3yaghp0B76n1
G5rKxYCSJ+JGkC6mcQoo1dO//goOS6HJHTJMysuDswIktZ5NUfzVhIExIXcmSiUH3/LhLpjaY+b0
wc8BT1n9DE4LIC0EtY3UWRBoPOC5WLrW++m5yPiNgBJFs+5Tef3nLeJPHJhvLS4zmAge6g4Yb5nV
GOumseOHv/DUHfJcwMEITdHc0PlFQR7RiG6A7+K//+hgP+vi8cEPn4rJ9ee0f71d4POP7nzW06qe
/uept0wX6b0LvTjNM/v2Na8WG7pomP55t9gsDhszmoTI9zd5xnnx7fv/geCXx4rW7yDW8w/lph68
NN0Xrquc0i+c+szqWWQdVdSBsazk2SLwHqM09Dpv3fR+SMuOgihdPESHb23WpT55ybD/3Ofe/Tbv
CK9RFbLC58sANpR0eSi5ATxLS26pWd5Fj+9mEQ2Fd121NzUg2U85QeveQ+f7bFHrspKZLJyuuq/c
wnlkJb/OPyN5JM8eFm5nA7Y+o+wLnwWBF0Ze90Q2zULSosMHb9GzIg2ATlpyVHS3BawtuHOyYj88
t02NYyotGAHbe3//9Ir1AOgGOyQr+iLaQjPRV3OTYJKVfbnwwo71aD00ebnpPliED4fqaPs05UVn
2eLe3WbLPO/s6bbdR1q+dw9l+qLbZNngpOVFcxdkUd7Z2VpTT5aXnWUe/8ax11F6k479HdKjbdoX
LWqg0qKjMO9tbk2tkyWykq+Wd2l/KHubjZIXvVt07622BCIvuHh3utjEmet1r3Xki+aV3yH/fJlm
y46lavG+v0P45bL07jvXWJv6+R3Cv0ap/6QDYWERLcpu0qLhl3LfzRZpxE3ZPZwNKP73fMB84ffP
fhMJyor/0/W6Gm9afKTF+gEeSTeqgeFZFLulRafLVb+Pva6gygr+uAxDuEt2i16Y0PYFy4q/caOH
5buz7Nnd1qBiZMX/FW1f2YhtLeH3fMDzjdgmpmTFf0L7S2jLOy4FUw4EaE5edtmNKtsmZ1m5n/OF
+/R2wqa0GEdZsV+W6YabrSO5KYdJS/aIbHrbu21hkhV9u+DeYSpz92i23aPSwpdZ/u7LSy9PKZes
qLR8L7uPmCLZ8dxa1LK07H0EX+nq6SXrfdJ0EL4t+aVM07f+huf5pydSlJf+Wje5Jn7jPlgu0j/+
BwAA//8=</cx:binary>
              </cx:geoCache>
            </cx:geography>
          </cx:layoutPr>
        </cx:series>
      </cx:plotAreaRegion>
    </cx:plotArea>
    <cx:legend pos="t" align="ctr"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Calibri" panose="020F0502020204030204"/>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6.xml><?xml version="1.0" encoding="utf-8"?>
<cs:chartStyle xmlns:cs="http://schemas.microsoft.com/office/drawing/2012/chartStyle" xmlns:a="http://schemas.openxmlformats.org/drawingml/2006/main" id="495">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dk1">
            <a:lumMod val="50000"/>
            <a:lumOff val="50000"/>
          </a:scheme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microsoft.com/office/2014/relationships/chartEx" Target="../charts/chartEx1.xml"/></Relationships>
</file>

<file path=xl/drawings/_rels/drawing7.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10.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9.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8.xml"/><Relationship Id="rId5" Type="http://schemas.openxmlformats.org/officeDocument/2006/relationships/image" Target="../media/image5.png"/><Relationship Id="rId10"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chart" Target="../charts/chart6.xml"/><Relationship Id="rId14"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11</xdr:col>
      <xdr:colOff>276224</xdr:colOff>
      <xdr:row>3</xdr:row>
      <xdr:rowOff>47625</xdr:rowOff>
    </xdr:from>
    <xdr:to>
      <xdr:col>13</xdr:col>
      <xdr:colOff>47625</xdr:colOff>
      <xdr:row>11</xdr:row>
      <xdr:rowOff>114300</xdr:rowOff>
    </xdr:to>
    <mc:AlternateContent xmlns:mc="http://schemas.openxmlformats.org/markup-compatibility/2006" xmlns:a14="http://schemas.microsoft.com/office/drawing/2010/main">
      <mc:Choice Requires="a14">
        <xdr:graphicFrame macro="">
          <xdr:nvGraphicFramePr>
            <xdr:cNvPr id="2" name="Year">
              <a:extLst>
                <a:ext uri="{FF2B5EF4-FFF2-40B4-BE49-F238E27FC236}">
                  <a16:creationId xmlns:a16="http://schemas.microsoft.com/office/drawing/2014/main" id="{09CCBFDF-5E9B-4E38-9313-491512564A55}"/>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772524" y="619125"/>
              <a:ext cx="990601" cy="15906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904874</xdr:colOff>
      <xdr:row>10</xdr:row>
      <xdr:rowOff>85726</xdr:rowOff>
    </xdr:from>
    <xdr:to>
      <xdr:col>10</xdr:col>
      <xdr:colOff>85725</xdr:colOff>
      <xdr:row>23</xdr:row>
      <xdr:rowOff>85726</xdr:rowOff>
    </xdr:to>
    <xdr:graphicFrame macro="">
      <xdr:nvGraphicFramePr>
        <xdr:cNvPr id="3" name="Chart 2">
          <a:extLst>
            <a:ext uri="{FF2B5EF4-FFF2-40B4-BE49-F238E27FC236}">
              <a16:creationId xmlns:a16="http://schemas.microsoft.com/office/drawing/2014/main" id="{6D53CF54-49DE-488D-AEB1-8256C7B120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2038351</xdr:colOff>
      <xdr:row>7</xdr:row>
      <xdr:rowOff>38099</xdr:rowOff>
    </xdr:from>
    <xdr:to>
      <xdr:col>5</xdr:col>
      <xdr:colOff>466726</xdr:colOff>
      <xdr:row>20</xdr:row>
      <xdr:rowOff>38100</xdr:rowOff>
    </xdr:to>
    <xdr:graphicFrame macro="">
      <xdr:nvGraphicFramePr>
        <xdr:cNvPr id="2" name="Chart 1">
          <a:extLst>
            <a:ext uri="{FF2B5EF4-FFF2-40B4-BE49-F238E27FC236}">
              <a16:creationId xmlns:a16="http://schemas.microsoft.com/office/drawing/2014/main" id="{FCC02B34-5397-4D72-A823-FAAD1F5771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371475</xdr:colOff>
      <xdr:row>5</xdr:row>
      <xdr:rowOff>76200</xdr:rowOff>
    </xdr:from>
    <xdr:to>
      <xdr:col>2</xdr:col>
      <xdr:colOff>714375</xdr:colOff>
      <xdr:row>18</xdr:row>
      <xdr:rowOff>123825</xdr:rowOff>
    </xdr:to>
    <mc:AlternateContent xmlns:mc="http://schemas.openxmlformats.org/markup-compatibility/2006" xmlns:a14="http://schemas.microsoft.com/office/drawing/2010/main">
      <mc:Choice Requires="a14">
        <xdr:graphicFrame macro="">
          <xdr:nvGraphicFramePr>
            <xdr:cNvPr id="2" name="Segment">
              <a:extLst>
                <a:ext uri="{FF2B5EF4-FFF2-40B4-BE49-F238E27FC236}">
                  <a16:creationId xmlns:a16="http://schemas.microsoft.com/office/drawing/2014/main" id="{71B258F6-C439-4D92-9878-A3726B6DC564}"/>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371475" y="1028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514350</xdr:colOff>
      <xdr:row>6</xdr:row>
      <xdr:rowOff>76200</xdr:rowOff>
    </xdr:from>
    <xdr:to>
      <xdr:col>10</xdr:col>
      <xdr:colOff>523875</xdr:colOff>
      <xdr:row>18</xdr:row>
      <xdr:rowOff>95250</xdr:rowOff>
    </xdr:to>
    <xdr:graphicFrame macro="">
      <xdr:nvGraphicFramePr>
        <xdr:cNvPr id="3" name="Chart 2">
          <a:extLst>
            <a:ext uri="{FF2B5EF4-FFF2-40B4-BE49-F238E27FC236}">
              <a16:creationId xmlns:a16="http://schemas.microsoft.com/office/drawing/2014/main" id="{9801EC21-6060-4816-A9CD-F42C772895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161925</xdr:colOff>
      <xdr:row>8</xdr:row>
      <xdr:rowOff>76200</xdr:rowOff>
    </xdr:from>
    <xdr:to>
      <xdr:col>8</xdr:col>
      <xdr:colOff>523875</xdr:colOff>
      <xdr:row>21</xdr:row>
      <xdr:rowOff>133350</xdr:rowOff>
    </xdr:to>
    <xdr:graphicFrame macro="">
      <xdr:nvGraphicFramePr>
        <xdr:cNvPr id="2" name="Chart 1">
          <a:extLst>
            <a:ext uri="{FF2B5EF4-FFF2-40B4-BE49-F238E27FC236}">
              <a16:creationId xmlns:a16="http://schemas.microsoft.com/office/drawing/2014/main" id="{78D039D4-FE90-4A86-B9B2-1C8E579D1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1085847</xdr:colOff>
      <xdr:row>9</xdr:row>
      <xdr:rowOff>38101</xdr:rowOff>
    </xdr:from>
    <xdr:to>
      <xdr:col>9</xdr:col>
      <xdr:colOff>285750</xdr:colOff>
      <xdr:row>22</xdr:row>
      <xdr:rowOff>180975</xdr:rowOff>
    </xdr:to>
    <xdr:graphicFrame macro="">
      <xdr:nvGraphicFramePr>
        <xdr:cNvPr id="2" name="Chart 1">
          <a:extLst>
            <a:ext uri="{FF2B5EF4-FFF2-40B4-BE49-F238E27FC236}">
              <a16:creationId xmlns:a16="http://schemas.microsoft.com/office/drawing/2014/main" id="{511D2378-B0C5-4BDE-8764-E0FE037D12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466725</xdr:colOff>
      <xdr:row>1</xdr:row>
      <xdr:rowOff>104775</xdr:rowOff>
    </xdr:from>
    <xdr:to>
      <xdr:col>12</xdr:col>
      <xdr:colOff>466725</xdr:colOff>
      <xdr:row>14</xdr:row>
      <xdr:rowOff>152400</xdr:rowOff>
    </xdr:to>
    <mc:AlternateContent xmlns:mc="http://schemas.openxmlformats.org/markup-compatibility/2006" xmlns:a14="http://schemas.microsoft.com/office/drawing/2010/main">
      <mc:Choice Requires="a14">
        <xdr:graphicFrame macro="">
          <xdr:nvGraphicFramePr>
            <xdr:cNvPr id="3" name="Category">
              <a:extLst>
                <a:ext uri="{FF2B5EF4-FFF2-40B4-BE49-F238E27FC236}">
                  <a16:creationId xmlns:a16="http://schemas.microsoft.com/office/drawing/2014/main" id="{49E7A9C4-BD8A-4F4F-BD71-4D50B717977A}"/>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8705850" y="2952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133350</xdr:colOff>
      <xdr:row>4</xdr:row>
      <xdr:rowOff>28575</xdr:rowOff>
    </xdr:from>
    <xdr:to>
      <xdr:col>12</xdr:col>
      <xdr:colOff>85725</xdr:colOff>
      <xdr:row>16</xdr:row>
      <xdr:rowOff>66675</xdr:rowOff>
    </xdr:to>
    <mc:AlternateContent xmlns:mc="http://schemas.openxmlformats.org/markup-compatibility/2006">
      <mc:Choice xmlns:cx4="http://schemas.microsoft.com/office/drawing/2016/5/10/chartex" Requires="cx4">
        <xdr:graphicFrame macro="">
          <xdr:nvGraphicFramePr>
            <xdr:cNvPr id="3" name="Chart 2">
              <a:extLst>
                <a:ext uri="{FF2B5EF4-FFF2-40B4-BE49-F238E27FC236}">
                  <a16:creationId xmlns:a16="http://schemas.microsoft.com/office/drawing/2014/main" id="{0CC22D39-043E-4A7A-AF82-7E9FFAC4F95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095750" y="790575"/>
              <a:ext cx="4495800" cy="23241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xdr:from>
      <xdr:col>0</xdr:col>
      <xdr:colOff>1</xdr:colOff>
      <xdr:row>0</xdr:row>
      <xdr:rowOff>0</xdr:rowOff>
    </xdr:from>
    <xdr:to>
      <xdr:col>26</xdr:col>
      <xdr:colOff>225137</xdr:colOff>
      <xdr:row>36</xdr:row>
      <xdr:rowOff>173181</xdr:rowOff>
    </xdr:to>
    <xdr:sp macro="" textlink="">
      <xdr:nvSpPr>
        <xdr:cNvPr id="2" name="Rectangle 1">
          <a:extLst>
            <a:ext uri="{FF2B5EF4-FFF2-40B4-BE49-F238E27FC236}">
              <a16:creationId xmlns:a16="http://schemas.microsoft.com/office/drawing/2014/main" id="{7C270EDC-52F3-4590-B962-A3A6720054A7}"/>
            </a:ext>
          </a:extLst>
        </xdr:cNvPr>
        <xdr:cNvSpPr/>
      </xdr:nvSpPr>
      <xdr:spPr>
        <a:xfrm>
          <a:off x="1" y="0"/>
          <a:ext cx="16074736" cy="7031181"/>
        </a:xfrm>
        <a:prstGeom prst="rect">
          <a:avLst/>
        </a:prstGeom>
        <a:solidFill>
          <a:schemeClr val="tx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28576</xdr:colOff>
      <xdr:row>0</xdr:row>
      <xdr:rowOff>28577</xdr:rowOff>
    </xdr:from>
    <xdr:to>
      <xdr:col>1</xdr:col>
      <xdr:colOff>409575</xdr:colOff>
      <xdr:row>2</xdr:row>
      <xdr:rowOff>66675</xdr:rowOff>
    </xdr:to>
    <xdr:sp macro="" textlink="">
      <xdr:nvSpPr>
        <xdr:cNvPr id="4" name="Rectangle: Rounded Corners 3">
          <a:extLst>
            <a:ext uri="{FF2B5EF4-FFF2-40B4-BE49-F238E27FC236}">
              <a16:creationId xmlns:a16="http://schemas.microsoft.com/office/drawing/2014/main" id="{46A1DF6B-141A-46B0-8A24-AE65A60563B2}"/>
            </a:ext>
          </a:extLst>
        </xdr:cNvPr>
        <xdr:cNvSpPr/>
      </xdr:nvSpPr>
      <xdr:spPr>
        <a:xfrm>
          <a:off x="28576" y="28577"/>
          <a:ext cx="990599" cy="419098"/>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0</xdr:row>
      <xdr:rowOff>19052</xdr:rowOff>
    </xdr:from>
    <xdr:to>
      <xdr:col>21</xdr:col>
      <xdr:colOff>38099</xdr:colOff>
      <xdr:row>2</xdr:row>
      <xdr:rowOff>66675</xdr:rowOff>
    </xdr:to>
    <xdr:sp macro="" textlink="">
      <xdr:nvSpPr>
        <xdr:cNvPr id="15" name="Rectangle: Rounded Corners 14">
          <a:extLst>
            <a:ext uri="{FF2B5EF4-FFF2-40B4-BE49-F238E27FC236}">
              <a16:creationId xmlns:a16="http://schemas.microsoft.com/office/drawing/2014/main" id="{BBF224B8-E3EC-4BAD-9EE2-74074C29B753}"/>
            </a:ext>
          </a:extLst>
        </xdr:cNvPr>
        <xdr:cNvSpPr/>
      </xdr:nvSpPr>
      <xdr:spPr>
        <a:xfrm>
          <a:off x="1085849" y="19052"/>
          <a:ext cx="11753850" cy="42862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47626</xdr:colOff>
      <xdr:row>2</xdr:row>
      <xdr:rowOff>133351</xdr:rowOff>
    </xdr:from>
    <xdr:to>
      <xdr:col>1</xdr:col>
      <xdr:colOff>381000</xdr:colOff>
      <xdr:row>28</xdr:row>
      <xdr:rowOff>95251</xdr:rowOff>
    </xdr:to>
    <xdr:sp macro="" textlink="">
      <xdr:nvSpPr>
        <xdr:cNvPr id="16" name="Rectangle: Rounded Corners 15">
          <a:extLst>
            <a:ext uri="{FF2B5EF4-FFF2-40B4-BE49-F238E27FC236}">
              <a16:creationId xmlns:a16="http://schemas.microsoft.com/office/drawing/2014/main" id="{8CD3AADC-323A-41C9-A59C-23C08F522741}"/>
            </a:ext>
          </a:extLst>
        </xdr:cNvPr>
        <xdr:cNvSpPr/>
      </xdr:nvSpPr>
      <xdr:spPr>
        <a:xfrm>
          <a:off x="47626" y="514351"/>
          <a:ext cx="942974" cy="491490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476249</xdr:colOff>
      <xdr:row>2</xdr:row>
      <xdr:rowOff>133351</xdr:rowOff>
    </xdr:from>
    <xdr:to>
      <xdr:col>4</xdr:col>
      <xdr:colOff>85723</xdr:colOff>
      <xdr:row>6</xdr:row>
      <xdr:rowOff>152400</xdr:rowOff>
    </xdr:to>
    <xdr:grpSp>
      <xdr:nvGrpSpPr>
        <xdr:cNvPr id="100" name="Group 99">
          <a:extLst>
            <a:ext uri="{FF2B5EF4-FFF2-40B4-BE49-F238E27FC236}">
              <a16:creationId xmlns:a16="http://schemas.microsoft.com/office/drawing/2014/main" id="{8BE89706-E3B0-46AB-A437-E1B93E95B78B}"/>
            </a:ext>
          </a:extLst>
        </xdr:cNvPr>
        <xdr:cNvGrpSpPr/>
      </xdr:nvGrpSpPr>
      <xdr:grpSpPr>
        <a:xfrm>
          <a:off x="1085849" y="514351"/>
          <a:ext cx="1438274" cy="781049"/>
          <a:chOff x="1104901" y="600076"/>
          <a:chExt cx="1438274" cy="781049"/>
        </a:xfrm>
      </xdr:grpSpPr>
      <xdr:sp macro="" textlink="">
        <xdr:nvSpPr>
          <xdr:cNvPr id="21" name="Rectangle: Rounded Corners 20">
            <a:extLst>
              <a:ext uri="{FF2B5EF4-FFF2-40B4-BE49-F238E27FC236}">
                <a16:creationId xmlns:a16="http://schemas.microsoft.com/office/drawing/2014/main" id="{08AEB89E-7D07-46FA-B9AB-14E8F5706E99}"/>
              </a:ext>
            </a:extLst>
          </xdr:cNvPr>
          <xdr:cNvSpPr/>
        </xdr:nvSpPr>
        <xdr:spPr>
          <a:xfrm>
            <a:off x="11049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3" name="Picture 32">
            <a:extLst>
              <a:ext uri="{FF2B5EF4-FFF2-40B4-BE49-F238E27FC236}">
                <a16:creationId xmlns:a16="http://schemas.microsoft.com/office/drawing/2014/main" id="{768D5C68-7B8D-463F-81F2-1F6CA533A0E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52526" y="1009651"/>
            <a:ext cx="365760" cy="365760"/>
          </a:xfrm>
          <a:prstGeom prst="rect">
            <a:avLst/>
          </a:prstGeom>
        </xdr:spPr>
      </xdr:pic>
      <xdr:sp macro="" textlink="">
        <xdr:nvSpPr>
          <xdr:cNvPr id="34" name="TextBox 33">
            <a:extLst>
              <a:ext uri="{FF2B5EF4-FFF2-40B4-BE49-F238E27FC236}">
                <a16:creationId xmlns:a16="http://schemas.microsoft.com/office/drawing/2014/main" id="{C93174DB-32BF-4C05-8109-2C60D3AB0C8C}"/>
              </a:ext>
            </a:extLst>
          </xdr:cNvPr>
          <xdr:cNvSpPr txBox="1"/>
        </xdr:nvSpPr>
        <xdr:spPr>
          <a:xfrm>
            <a:off x="1171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Sales</a:t>
            </a:r>
          </a:p>
          <a:p>
            <a:endParaRPr lang="en-US" sz="1200" b="1">
              <a:solidFill>
                <a:schemeClr val="bg1"/>
              </a:solidFill>
            </a:endParaRPr>
          </a:p>
        </xdr:txBody>
      </xdr:sp>
      <xdr:sp macro="" textlink="'Layer DashBoard'!A11">
        <xdr:nvSpPr>
          <xdr:cNvPr id="41" name="TextBox 40">
            <a:extLst>
              <a:ext uri="{FF2B5EF4-FFF2-40B4-BE49-F238E27FC236}">
                <a16:creationId xmlns:a16="http://schemas.microsoft.com/office/drawing/2014/main" id="{EA559419-1742-4D3F-BFFA-8DE52FDD9E0B}"/>
              </a:ext>
            </a:extLst>
          </xdr:cNvPr>
          <xdr:cNvSpPr txBox="1"/>
        </xdr:nvSpPr>
        <xdr:spPr>
          <a:xfrm>
            <a:off x="1257300" y="1044102"/>
            <a:ext cx="1285875"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4542CD7-F907-4173-BC83-4485BE62C974}" type="TxLink">
              <a:rPr lang="en-US" sz="1200" b="1" i="0" u="none" strike="noStrike">
                <a:solidFill>
                  <a:schemeClr val="bg1"/>
                </a:solidFill>
                <a:latin typeface="Calibri"/>
                <a:cs typeface="Calibri"/>
              </a:rPr>
              <a:pPr algn="ctr"/>
              <a:t> 733,215.26 </a:t>
            </a:fld>
            <a:endParaRPr lang="en-US" sz="1200" b="1">
              <a:solidFill>
                <a:schemeClr val="bg1"/>
              </a:solidFill>
            </a:endParaRPr>
          </a:p>
        </xdr:txBody>
      </xdr:sp>
    </xdr:grpSp>
    <xdr:clientData/>
  </xdr:twoCellAnchor>
  <xdr:twoCellAnchor>
    <xdr:from>
      <xdr:col>4</xdr:col>
      <xdr:colOff>1</xdr:colOff>
      <xdr:row>2</xdr:row>
      <xdr:rowOff>133351</xdr:rowOff>
    </xdr:from>
    <xdr:to>
      <xdr:col>6</xdr:col>
      <xdr:colOff>238125</xdr:colOff>
      <xdr:row>6</xdr:row>
      <xdr:rowOff>152400</xdr:rowOff>
    </xdr:to>
    <xdr:grpSp>
      <xdr:nvGrpSpPr>
        <xdr:cNvPr id="99" name="Group 98">
          <a:extLst>
            <a:ext uri="{FF2B5EF4-FFF2-40B4-BE49-F238E27FC236}">
              <a16:creationId xmlns:a16="http://schemas.microsoft.com/office/drawing/2014/main" id="{A2FC8702-514D-47B0-85E6-5B00C89FB3F8}"/>
            </a:ext>
          </a:extLst>
        </xdr:cNvPr>
        <xdr:cNvGrpSpPr/>
      </xdr:nvGrpSpPr>
      <xdr:grpSpPr>
        <a:xfrm>
          <a:off x="2438401" y="514351"/>
          <a:ext cx="1457324" cy="781049"/>
          <a:chOff x="2447926" y="600076"/>
          <a:chExt cx="1457324" cy="781049"/>
        </a:xfrm>
      </xdr:grpSpPr>
      <xdr:sp macro="" textlink="">
        <xdr:nvSpPr>
          <xdr:cNvPr id="81" name="Rectangle: Rounded Corners 80">
            <a:extLst>
              <a:ext uri="{FF2B5EF4-FFF2-40B4-BE49-F238E27FC236}">
                <a16:creationId xmlns:a16="http://schemas.microsoft.com/office/drawing/2014/main" id="{54001E49-6508-4467-A97B-C4BC6C430676}"/>
              </a:ext>
            </a:extLst>
          </xdr:cNvPr>
          <xdr:cNvSpPr/>
        </xdr:nvSpPr>
        <xdr:spPr>
          <a:xfrm>
            <a:off x="24479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5" name="TextBox 44">
            <a:extLst>
              <a:ext uri="{FF2B5EF4-FFF2-40B4-BE49-F238E27FC236}">
                <a16:creationId xmlns:a16="http://schemas.microsoft.com/office/drawing/2014/main" id="{07643F9A-709A-41E8-8155-03601B874643}"/>
              </a:ext>
            </a:extLst>
          </xdr:cNvPr>
          <xdr:cNvSpPr txBox="1"/>
        </xdr:nvSpPr>
        <xdr:spPr>
          <a:xfrm>
            <a:off x="24955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Profit</a:t>
            </a:r>
          </a:p>
          <a:p>
            <a:endParaRPr lang="en-US" sz="1200" b="1">
              <a:solidFill>
                <a:schemeClr val="bg1"/>
              </a:solidFill>
            </a:endParaRPr>
          </a:p>
        </xdr:txBody>
      </xdr:sp>
      <xdr:sp macro="" textlink="'Layer DashBoard'!B11">
        <xdr:nvSpPr>
          <xdr:cNvPr id="46" name="TextBox 45">
            <a:extLst>
              <a:ext uri="{FF2B5EF4-FFF2-40B4-BE49-F238E27FC236}">
                <a16:creationId xmlns:a16="http://schemas.microsoft.com/office/drawing/2014/main" id="{722E53D0-60DC-4DE2-AA78-DCC46092F4F7}"/>
              </a:ext>
            </a:extLst>
          </xdr:cNvPr>
          <xdr:cNvSpPr txBox="1"/>
        </xdr:nvSpPr>
        <xdr:spPr>
          <a:xfrm>
            <a:off x="2657476" y="1044102"/>
            <a:ext cx="124777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0C3EA80-332E-4D02-8004-994AB641ACF6}" type="TxLink">
              <a:rPr lang="en-US" sz="1200" b="1" i="0" u="none" strike="noStrike">
                <a:solidFill>
                  <a:schemeClr val="bg1"/>
                </a:solidFill>
                <a:latin typeface="Calibri"/>
                <a:cs typeface="Calibri"/>
              </a:rPr>
              <a:pPr algn="ctr"/>
              <a:t> 93,439.27 </a:t>
            </a:fld>
            <a:endParaRPr lang="en-US" sz="1200" b="1">
              <a:solidFill>
                <a:schemeClr val="bg1"/>
              </a:solidFill>
            </a:endParaRPr>
          </a:p>
        </xdr:txBody>
      </xdr:sp>
      <xdr:pic>
        <xdr:nvPicPr>
          <xdr:cNvPr id="59" name="Picture 58">
            <a:extLst>
              <a:ext uri="{FF2B5EF4-FFF2-40B4-BE49-F238E27FC236}">
                <a16:creationId xmlns:a16="http://schemas.microsoft.com/office/drawing/2014/main" id="{A98FD0D4-E202-4D11-B3ED-3B2564EEA6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495550" y="1009651"/>
            <a:ext cx="365760" cy="365760"/>
          </a:xfrm>
          <a:prstGeom prst="rect">
            <a:avLst/>
          </a:prstGeom>
        </xdr:spPr>
      </xdr:pic>
    </xdr:grpSp>
    <xdr:clientData/>
  </xdr:twoCellAnchor>
  <xdr:twoCellAnchor>
    <xdr:from>
      <xdr:col>8</xdr:col>
      <xdr:colOff>247651</xdr:colOff>
      <xdr:row>2</xdr:row>
      <xdr:rowOff>133351</xdr:rowOff>
    </xdr:from>
    <xdr:to>
      <xdr:col>10</xdr:col>
      <xdr:colOff>523875</xdr:colOff>
      <xdr:row>6</xdr:row>
      <xdr:rowOff>152400</xdr:rowOff>
    </xdr:to>
    <xdr:grpSp>
      <xdr:nvGrpSpPr>
        <xdr:cNvPr id="97" name="Group 96">
          <a:extLst>
            <a:ext uri="{FF2B5EF4-FFF2-40B4-BE49-F238E27FC236}">
              <a16:creationId xmlns:a16="http://schemas.microsoft.com/office/drawing/2014/main" id="{AB7C2EE3-AC62-49CE-8010-8D60529143F7}"/>
            </a:ext>
          </a:extLst>
        </xdr:cNvPr>
        <xdr:cNvGrpSpPr/>
      </xdr:nvGrpSpPr>
      <xdr:grpSpPr>
        <a:xfrm>
          <a:off x="5124451" y="514351"/>
          <a:ext cx="1495424" cy="781049"/>
          <a:chOff x="5143501" y="600076"/>
          <a:chExt cx="1495424" cy="781049"/>
        </a:xfrm>
      </xdr:grpSpPr>
      <xdr:sp macro="" textlink="">
        <xdr:nvSpPr>
          <xdr:cNvPr id="82" name="Rectangle: Rounded Corners 81">
            <a:extLst>
              <a:ext uri="{FF2B5EF4-FFF2-40B4-BE49-F238E27FC236}">
                <a16:creationId xmlns:a16="http://schemas.microsoft.com/office/drawing/2014/main" id="{63A07506-10ED-42D9-A0B0-0B3BF366EECD}"/>
              </a:ext>
            </a:extLst>
          </xdr:cNvPr>
          <xdr:cNvSpPr/>
        </xdr:nvSpPr>
        <xdr:spPr>
          <a:xfrm>
            <a:off x="5143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TextBox 56">
            <a:extLst>
              <a:ext uri="{FF2B5EF4-FFF2-40B4-BE49-F238E27FC236}">
                <a16:creationId xmlns:a16="http://schemas.microsoft.com/office/drawing/2014/main" id="{E1721804-D8C4-40A8-A956-39A247235F21}"/>
              </a:ext>
            </a:extLst>
          </xdr:cNvPr>
          <xdr:cNvSpPr txBox="1"/>
        </xdr:nvSpPr>
        <xdr:spPr>
          <a:xfrm>
            <a:off x="5200651"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a:t>
            </a:r>
            <a:r>
              <a:rPr lang="en-US" sz="1200" b="1" baseline="0">
                <a:solidFill>
                  <a:schemeClr val="bg1"/>
                </a:solidFill>
              </a:rPr>
              <a:t> Rate</a:t>
            </a:r>
            <a:endParaRPr lang="en-US" sz="1200" b="1">
              <a:solidFill>
                <a:schemeClr val="bg1"/>
              </a:solidFill>
            </a:endParaRPr>
          </a:p>
        </xdr:txBody>
      </xdr:sp>
      <xdr:sp macro="" textlink="'Layer DashBoard'!F11">
        <xdr:nvSpPr>
          <xdr:cNvPr id="58" name="TextBox 57">
            <a:extLst>
              <a:ext uri="{FF2B5EF4-FFF2-40B4-BE49-F238E27FC236}">
                <a16:creationId xmlns:a16="http://schemas.microsoft.com/office/drawing/2014/main" id="{747811C5-1B31-4A3C-BA68-0520A2FFDFC8}"/>
              </a:ext>
            </a:extLst>
          </xdr:cNvPr>
          <xdr:cNvSpPr txBox="1"/>
        </xdr:nvSpPr>
        <xdr:spPr>
          <a:xfrm>
            <a:off x="5486401"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47DB3D-0E00-429C-A210-97E422C8840A}" type="TxLink">
              <a:rPr lang="en-US" sz="1200" b="1" i="0" u="none" strike="noStrike">
                <a:solidFill>
                  <a:schemeClr val="bg1"/>
                </a:solidFill>
                <a:latin typeface="Calibri"/>
                <a:cs typeface="Calibri"/>
              </a:rPr>
              <a:pPr algn="ctr"/>
              <a:t>8.73%</a:t>
            </a:fld>
            <a:endParaRPr lang="en-US" sz="1200" b="1">
              <a:solidFill>
                <a:schemeClr val="bg1"/>
              </a:solidFill>
            </a:endParaRPr>
          </a:p>
        </xdr:txBody>
      </xdr:sp>
      <xdr:pic>
        <xdr:nvPicPr>
          <xdr:cNvPr id="69" name="Picture 68">
            <a:extLst>
              <a:ext uri="{FF2B5EF4-FFF2-40B4-BE49-F238E27FC236}">
                <a16:creationId xmlns:a16="http://schemas.microsoft.com/office/drawing/2014/main" id="{045C299F-81BB-42E3-A431-87F6AB1867D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200649" y="1009651"/>
            <a:ext cx="365760" cy="365760"/>
          </a:xfrm>
          <a:prstGeom prst="rect">
            <a:avLst/>
          </a:prstGeom>
        </xdr:spPr>
      </xdr:pic>
    </xdr:grpSp>
    <xdr:clientData/>
  </xdr:twoCellAnchor>
  <xdr:twoCellAnchor>
    <xdr:from>
      <xdr:col>6</xdr:col>
      <xdr:colOff>123826</xdr:colOff>
      <xdr:row>2</xdr:row>
      <xdr:rowOff>133351</xdr:rowOff>
    </xdr:from>
    <xdr:to>
      <xdr:col>8</xdr:col>
      <xdr:colOff>342900</xdr:colOff>
      <xdr:row>6</xdr:row>
      <xdr:rowOff>152400</xdr:rowOff>
    </xdr:to>
    <xdr:grpSp>
      <xdr:nvGrpSpPr>
        <xdr:cNvPr id="98" name="Group 97">
          <a:extLst>
            <a:ext uri="{FF2B5EF4-FFF2-40B4-BE49-F238E27FC236}">
              <a16:creationId xmlns:a16="http://schemas.microsoft.com/office/drawing/2014/main" id="{DFB4C3BD-7AB7-4173-87D8-BB3B724CFFEA}"/>
            </a:ext>
          </a:extLst>
        </xdr:cNvPr>
        <xdr:cNvGrpSpPr/>
      </xdr:nvGrpSpPr>
      <xdr:grpSpPr>
        <a:xfrm>
          <a:off x="3781426" y="514351"/>
          <a:ext cx="1438274" cy="781049"/>
          <a:chOff x="3800476" y="600076"/>
          <a:chExt cx="1438274" cy="781049"/>
        </a:xfrm>
      </xdr:grpSpPr>
      <xdr:sp macro="" textlink="">
        <xdr:nvSpPr>
          <xdr:cNvPr id="83" name="Rectangle: Rounded Corners 82">
            <a:extLst>
              <a:ext uri="{FF2B5EF4-FFF2-40B4-BE49-F238E27FC236}">
                <a16:creationId xmlns:a16="http://schemas.microsoft.com/office/drawing/2014/main" id="{0BE3AD7D-F19B-491D-96D3-92955902683F}"/>
              </a:ext>
            </a:extLst>
          </xdr:cNvPr>
          <xdr:cNvSpPr/>
        </xdr:nvSpPr>
        <xdr:spPr>
          <a:xfrm>
            <a:off x="380047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8" name="TextBox 47">
            <a:extLst>
              <a:ext uri="{FF2B5EF4-FFF2-40B4-BE49-F238E27FC236}">
                <a16:creationId xmlns:a16="http://schemas.microsoft.com/office/drawing/2014/main" id="{F513D428-7748-4428-AABD-FF675D5DF418}"/>
              </a:ext>
            </a:extLst>
          </xdr:cNvPr>
          <xdr:cNvSpPr txBox="1"/>
        </xdr:nvSpPr>
        <xdr:spPr>
          <a:xfrm>
            <a:off x="3838576" y="619125"/>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Orders</a:t>
            </a:r>
          </a:p>
          <a:p>
            <a:endParaRPr lang="en-US" sz="1200" b="1">
              <a:solidFill>
                <a:schemeClr val="bg1"/>
              </a:solidFill>
            </a:endParaRPr>
          </a:p>
        </xdr:txBody>
      </xdr:sp>
      <xdr:sp macro="" textlink="'Layer DashBoard'!$C$11">
        <xdr:nvSpPr>
          <xdr:cNvPr id="49" name="TextBox 48">
            <a:extLst>
              <a:ext uri="{FF2B5EF4-FFF2-40B4-BE49-F238E27FC236}">
                <a16:creationId xmlns:a16="http://schemas.microsoft.com/office/drawing/2014/main" id="{872DA206-6045-4C30-AF36-6A14B68C8CF1}"/>
              </a:ext>
            </a:extLst>
          </xdr:cNvPr>
          <xdr:cNvSpPr txBox="1"/>
        </xdr:nvSpPr>
        <xdr:spPr>
          <a:xfrm>
            <a:off x="4086226" y="1044102"/>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D029112-2F8B-49B1-B866-2E3B8244DC5B}" type="TxLink">
              <a:rPr lang="en-US" sz="1200" b="1" i="0" u="none" strike="noStrike">
                <a:solidFill>
                  <a:schemeClr val="bg1"/>
                </a:solidFill>
                <a:latin typeface="Calibri"/>
                <a:cs typeface="Calibri"/>
              </a:rPr>
              <a:pPr algn="ctr"/>
              <a:t> 3,312.00 </a:t>
            </a:fld>
            <a:endParaRPr lang="en-US" sz="1200" b="1">
              <a:solidFill>
                <a:schemeClr val="bg1"/>
              </a:solidFill>
            </a:endParaRPr>
          </a:p>
        </xdr:txBody>
      </xdr:sp>
      <xdr:pic>
        <xdr:nvPicPr>
          <xdr:cNvPr id="60" name="Picture 59">
            <a:extLst>
              <a:ext uri="{FF2B5EF4-FFF2-40B4-BE49-F238E27FC236}">
                <a16:creationId xmlns:a16="http://schemas.microsoft.com/office/drawing/2014/main" id="{07043B7F-ECED-4834-B08C-A11895B35B42}"/>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3876674" y="1009651"/>
            <a:ext cx="365760" cy="365760"/>
          </a:xfrm>
          <a:prstGeom prst="rect">
            <a:avLst/>
          </a:prstGeom>
        </xdr:spPr>
      </xdr:pic>
    </xdr:grpSp>
    <xdr:clientData/>
  </xdr:twoCellAnchor>
  <xdr:twoCellAnchor>
    <xdr:from>
      <xdr:col>10</xdr:col>
      <xdr:colOff>238125</xdr:colOff>
      <xdr:row>2</xdr:row>
      <xdr:rowOff>133351</xdr:rowOff>
    </xdr:from>
    <xdr:to>
      <xdr:col>13</xdr:col>
      <xdr:colOff>85725</xdr:colOff>
      <xdr:row>6</xdr:row>
      <xdr:rowOff>152400</xdr:rowOff>
    </xdr:to>
    <xdr:grpSp>
      <xdr:nvGrpSpPr>
        <xdr:cNvPr id="96" name="Group 95">
          <a:extLst>
            <a:ext uri="{FF2B5EF4-FFF2-40B4-BE49-F238E27FC236}">
              <a16:creationId xmlns:a16="http://schemas.microsoft.com/office/drawing/2014/main" id="{8DE42915-2916-4B6C-817A-56718CA675D4}"/>
            </a:ext>
          </a:extLst>
        </xdr:cNvPr>
        <xdr:cNvGrpSpPr/>
      </xdr:nvGrpSpPr>
      <xdr:grpSpPr>
        <a:xfrm>
          <a:off x="6334125" y="514351"/>
          <a:ext cx="1676400" cy="781049"/>
          <a:chOff x="6343650" y="600076"/>
          <a:chExt cx="1676400" cy="781049"/>
        </a:xfrm>
      </xdr:grpSpPr>
      <xdr:sp macro="" textlink="">
        <xdr:nvSpPr>
          <xdr:cNvPr id="84" name="Rectangle: Rounded Corners 83">
            <a:extLst>
              <a:ext uri="{FF2B5EF4-FFF2-40B4-BE49-F238E27FC236}">
                <a16:creationId xmlns:a16="http://schemas.microsoft.com/office/drawing/2014/main" id="{02280269-BD9D-4520-A20F-5F7646176F36}"/>
              </a:ext>
            </a:extLst>
          </xdr:cNvPr>
          <xdr:cNvSpPr/>
        </xdr:nvSpPr>
        <xdr:spPr>
          <a:xfrm>
            <a:off x="6486526"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1" name="TextBox 50">
            <a:extLst>
              <a:ext uri="{FF2B5EF4-FFF2-40B4-BE49-F238E27FC236}">
                <a16:creationId xmlns:a16="http://schemas.microsoft.com/office/drawing/2014/main" id="{D9559A4E-7BC9-4DC8-9713-24AFA4DE80A6}"/>
              </a:ext>
            </a:extLst>
          </xdr:cNvPr>
          <xdr:cNvSpPr txBox="1"/>
        </xdr:nvSpPr>
        <xdr:spPr>
          <a:xfrm>
            <a:off x="6343650" y="619125"/>
            <a:ext cx="1619249"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Total Units Solds</a:t>
            </a:r>
          </a:p>
          <a:p>
            <a:endParaRPr lang="en-US" sz="1200" b="1">
              <a:solidFill>
                <a:schemeClr val="bg1"/>
              </a:solidFill>
            </a:endParaRPr>
          </a:p>
        </xdr:txBody>
      </xdr:sp>
      <xdr:sp macro="" textlink="'Layer DashBoard'!D11">
        <xdr:nvSpPr>
          <xdr:cNvPr id="52" name="TextBox 51">
            <a:extLst>
              <a:ext uri="{FF2B5EF4-FFF2-40B4-BE49-F238E27FC236}">
                <a16:creationId xmlns:a16="http://schemas.microsoft.com/office/drawing/2014/main" id="{549D3ED1-CDC2-46B0-8A8E-B34F32F3C0F3}"/>
              </a:ext>
            </a:extLst>
          </xdr:cNvPr>
          <xdr:cNvSpPr txBox="1"/>
        </xdr:nvSpPr>
        <xdr:spPr>
          <a:xfrm>
            <a:off x="6867526" y="1057275"/>
            <a:ext cx="1152524" cy="23447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FAAE3B1-597D-493D-9D1B-0CD3F8D4937B}" type="TxLink">
              <a:rPr lang="en-US" sz="1200" b="1" i="0" u="none" strike="noStrike">
                <a:solidFill>
                  <a:schemeClr val="bg1"/>
                </a:solidFill>
                <a:latin typeface="Calibri"/>
                <a:cs typeface="Calibri"/>
              </a:rPr>
              <a:pPr algn="ctr"/>
              <a:t> 12,476 </a:t>
            </a:fld>
            <a:endParaRPr lang="en-US" sz="1200" b="1">
              <a:solidFill>
                <a:schemeClr val="bg1"/>
              </a:solidFill>
            </a:endParaRPr>
          </a:p>
        </xdr:txBody>
      </xdr:sp>
      <xdr:pic>
        <xdr:nvPicPr>
          <xdr:cNvPr id="61" name="Picture 60">
            <a:extLst>
              <a:ext uri="{FF2B5EF4-FFF2-40B4-BE49-F238E27FC236}">
                <a16:creationId xmlns:a16="http://schemas.microsoft.com/office/drawing/2014/main" id="{15769759-A970-4A29-8F54-6715B478E578}"/>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6562722" y="1009651"/>
            <a:ext cx="386308" cy="365760"/>
          </a:xfrm>
          <a:prstGeom prst="rect">
            <a:avLst/>
          </a:prstGeom>
        </xdr:spPr>
      </xdr:pic>
    </xdr:grpSp>
    <xdr:clientData/>
  </xdr:twoCellAnchor>
  <xdr:twoCellAnchor>
    <xdr:from>
      <xdr:col>12</xdr:col>
      <xdr:colOff>381000</xdr:colOff>
      <xdr:row>2</xdr:row>
      <xdr:rowOff>133351</xdr:rowOff>
    </xdr:from>
    <xdr:to>
      <xdr:col>15</xdr:col>
      <xdr:colOff>85725</xdr:colOff>
      <xdr:row>6</xdr:row>
      <xdr:rowOff>152400</xdr:rowOff>
    </xdr:to>
    <xdr:grpSp>
      <xdr:nvGrpSpPr>
        <xdr:cNvPr id="95" name="Group 94">
          <a:extLst>
            <a:ext uri="{FF2B5EF4-FFF2-40B4-BE49-F238E27FC236}">
              <a16:creationId xmlns:a16="http://schemas.microsoft.com/office/drawing/2014/main" id="{CAA5F7D3-5B76-4179-8F2E-55D374DC2929}"/>
            </a:ext>
          </a:extLst>
        </xdr:cNvPr>
        <xdr:cNvGrpSpPr/>
      </xdr:nvGrpSpPr>
      <xdr:grpSpPr>
        <a:xfrm>
          <a:off x="7696200" y="514351"/>
          <a:ext cx="1533525" cy="781049"/>
          <a:chOff x="7705725" y="600076"/>
          <a:chExt cx="1533525" cy="781049"/>
        </a:xfrm>
      </xdr:grpSpPr>
      <xdr:sp macro="" textlink="">
        <xdr:nvSpPr>
          <xdr:cNvPr id="85" name="Rectangle: Rounded Corners 84">
            <a:extLst>
              <a:ext uri="{FF2B5EF4-FFF2-40B4-BE49-F238E27FC236}">
                <a16:creationId xmlns:a16="http://schemas.microsoft.com/office/drawing/2014/main" id="{ACF37BC7-9D6C-49A1-AD55-FBD23768AF33}"/>
              </a:ext>
            </a:extLst>
          </xdr:cNvPr>
          <xdr:cNvSpPr/>
        </xdr:nvSpPr>
        <xdr:spPr>
          <a:xfrm>
            <a:off x="7810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TextBox 53">
            <a:extLst>
              <a:ext uri="{FF2B5EF4-FFF2-40B4-BE49-F238E27FC236}">
                <a16:creationId xmlns:a16="http://schemas.microsoft.com/office/drawing/2014/main" id="{6256E234-422E-46B4-982F-B7F8AE7F8EC8}"/>
              </a:ext>
            </a:extLst>
          </xdr:cNvPr>
          <xdr:cNvSpPr txBox="1"/>
        </xdr:nvSpPr>
        <xdr:spPr>
          <a:xfrm>
            <a:off x="7705725" y="619125"/>
            <a:ext cx="1457325" cy="571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Average Sales Per Order</a:t>
            </a:r>
          </a:p>
          <a:p>
            <a:endParaRPr lang="en-US" sz="1200" b="1">
              <a:solidFill>
                <a:schemeClr val="bg1"/>
              </a:solidFill>
            </a:endParaRPr>
          </a:p>
        </xdr:txBody>
      </xdr:sp>
      <xdr:sp macro="" textlink="'Layer DashBoard'!$E$11">
        <xdr:nvSpPr>
          <xdr:cNvPr id="55" name="TextBox 54">
            <a:extLst>
              <a:ext uri="{FF2B5EF4-FFF2-40B4-BE49-F238E27FC236}">
                <a16:creationId xmlns:a16="http://schemas.microsoft.com/office/drawing/2014/main" id="{481D1875-50F3-4725-BD00-FED46E4D118F}"/>
              </a:ext>
            </a:extLst>
          </xdr:cNvPr>
          <xdr:cNvSpPr txBox="1"/>
        </xdr:nvSpPr>
        <xdr:spPr>
          <a:xfrm>
            <a:off x="8086726" y="1072677"/>
            <a:ext cx="1152524"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F158FBF3-9A23-4532-AF6D-1D03F20BDA4C}" type="TxLink">
              <a:rPr lang="en-US" sz="1200" b="1" i="0" u="none" strike="noStrike">
                <a:solidFill>
                  <a:schemeClr val="bg1"/>
                </a:solidFill>
                <a:latin typeface="Calibri"/>
                <a:cs typeface="Calibri"/>
              </a:rPr>
              <a:pPr algn="ctr"/>
              <a:t> 221.38 </a:t>
            </a:fld>
            <a:endParaRPr lang="en-US" sz="1200" b="1">
              <a:solidFill>
                <a:schemeClr val="bg1"/>
              </a:solidFill>
            </a:endParaRPr>
          </a:p>
        </xdr:txBody>
      </xdr:sp>
      <xdr:pic>
        <xdr:nvPicPr>
          <xdr:cNvPr id="62" name="Picture 61">
            <a:extLst>
              <a:ext uri="{FF2B5EF4-FFF2-40B4-BE49-F238E27FC236}">
                <a16:creationId xmlns:a16="http://schemas.microsoft.com/office/drawing/2014/main" id="{6AE839F9-BDA6-4951-A4BB-9E35C5E5FDF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867650" y="1009651"/>
            <a:ext cx="365760" cy="365760"/>
          </a:xfrm>
          <a:prstGeom prst="rect">
            <a:avLst/>
          </a:prstGeom>
        </xdr:spPr>
      </xdr:pic>
    </xdr:grpSp>
    <xdr:clientData/>
  </xdr:twoCellAnchor>
  <xdr:twoCellAnchor>
    <xdr:from>
      <xdr:col>14</xdr:col>
      <xdr:colOff>533400</xdr:colOff>
      <xdr:row>2</xdr:row>
      <xdr:rowOff>133351</xdr:rowOff>
    </xdr:from>
    <xdr:to>
      <xdr:col>17</xdr:col>
      <xdr:colOff>342900</xdr:colOff>
      <xdr:row>6</xdr:row>
      <xdr:rowOff>152400</xdr:rowOff>
    </xdr:to>
    <xdr:grpSp>
      <xdr:nvGrpSpPr>
        <xdr:cNvPr id="94" name="Group 93">
          <a:extLst>
            <a:ext uri="{FF2B5EF4-FFF2-40B4-BE49-F238E27FC236}">
              <a16:creationId xmlns:a16="http://schemas.microsoft.com/office/drawing/2014/main" id="{FC1687B5-90CF-4D8A-8E88-7983D5C5F589}"/>
            </a:ext>
          </a:extLst>
        </xdr:cNvPr>
        <xdr:cNvGrpSpPr/>
      </xdr:nvGrpSpPr>
      <xdr:grpSpPr>
        <a:xfrm>
          <a:off x="9067800" y="514351"/>
          <a:ext cx="1638300" cy="781049"/>
          <a:chOff x="9077325" y="600076"/>
          <a:chExt cx="1638300" cy="781049"/>
        </a:xfrm>
      </xdr:grpSpPr>
      <xdr:sp macro="" textlink="">
        <xdr:nvSpPr>
          <xdr:cNvPr id="86" name="Rectangle: Rounded Corners 85">
            <a:extLst>
              <a:ext uri="{FF2B5EF4-FFF2-40B4-BE49-F238E27FC236}">
                <a16:creationId xmlns:a16="http://schemas.microsoft.com/office/drawing/2014/main" id="{7D728FC1-01C6-48C0-BB0D-D48B43E47D0F}"/>
              </a:ext>
            </a:extLst>
          </xdr:cNvPr>
          <xdr:cNvSpPr/>
        </xdr:nvSpPr>
        <xdr:spPr>
          <a:xfrm>
            <a:off x="91440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TextBox 76">
            <a:extLst>
              <a:ext uri="{FF2B5EF4-FFF2-40B4-BE49-F238E27FC236}">
                <a16:creationId xmlns:a16="http://schemas.microsoft.com/office/drawing/2014/main" id="{2F5C0E3E-54FC-4A33-AD12-4BE6212AB756}"/>
              </a:ext>
            </a:extLst>
          </xdr:cNvPr>
          <xdr:cNvSpPr txBox="1"/>
        </xdr:nvSpPr>
        <xdr:spPr>
          <a:xfrm>
            <a:off x="9077325"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a:solidFill>
                  <a:schemeClr val="bg1"/>
                </a:solidFill>
              </a:rPr>
              <a:t>Returned Orders Count</a:t>
            </a:r>
          </a:p>
          <a:p>
            <a:endParaRPr lang="en-US" sz="1200" b="1">
              <a:solidFill>
                <a:schemeClr val="bg1"/>
              </a:solidFill>
            </a:endParaRPr>
          </a:p>
        </xdr:txBody>
      </xdr:sp>
      <xdr:sp macro="" textlink="'Layer DashBoard'!$G$11">
        <xdr:nvSpPr>
          <xdr:cNvPr id="78" name="TextBox 77">
            <a:extLst>
              <a:ext uri="{FF2B5EF4-FFF2-40B4-BE49-F238E27FC236}">
                <a16:creationId xmlns:a16="http://schemas.microsoft.com/office/drawing/2014/main" id="{77243289-6B66-4B2B-AC92-54DD8CA6C664}"/>
              </a:ext>
            </a:extLst>
          </xdr:cNvPr>
          <xdr:cNvSpPr txBox="1"/>
        </xdr:nvSpPr>
        <xdr:spPr>
          <a:xfrm>
            <a:off x="9344025"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61CCA6E-5BF6-4333-B6CE-4FD9EFFB5E70}" type="TxLink">
              <a:rPr lang="en-US" sz="1200" b="1" i="0" u="none" strike="noStrike">
                <a:solidFill>
                  <a:schemeClr val="bg1"/>
                </a:solidFill>
                <a:latin typeface="Calibri"/>
                <a:cs typeface="Calibri"/>
              </a:rPr>
              <a:pPr algn="ctr"/>
              <a:t>289</a:t>
            </a:fld>
            <a:endParaRPr lang="en-US" sz="1200" b="1">
              <a:solidFill>
                <a:schemeClr val="bg1"/>
              </a:solidFill>
            </a:endParaRPr>
          </a:p>
        </xdr:txBody>
      </xdr:sp>
      <xdr:pic>
        <xdr:nvPicPr>
          <xdr:cNvPr id="79" name="Picture 78">
            <a:extLst>
              <a:ext uri="{FF2B5EF4-FFF2-40B4-BE49-F238E27FC236}">
                <a16:creationId xmlns:a16="http://schemas.microsoft.com/office/drawing/2014/main" id="{CEFB658E-C796-49AE-ACEC-9A99880869F6}"/>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182099" y="1009651"/>
            <a:ext cx="365760" cy="365760"/>
          </a:xfrm>
          <a:prstGeom prst="rect">
            <a:avLst/>
          </a:prstGeom>
        </xdr:spPr>
      </xdr:pic>
    </xdr:grpSp>
    <xdr:clientData/>
  </xdr:twoCellAnchor>
  <xdr:twoCellAnchor>
    <xdr:from>
      <xdr:col>16</xdr:col>
      <xdr:colOff>600075</xdr:colOff>
      <xdr:row>2</xdr:row>
      <xdr:rowOff>133351</xdr:rowOff>
    </xdr:from>
    <xdr:to>
      <xdr:col>19</xdr:col>
      <xdr:colOff>409575</xdr:colOff>
      <xdr:row>6</xdr:row>
      <xdr:rowOff>152400</xdr:rowOff>
    </xdr:to>
    <xdr:grpSp>
      <xdr:nvGrpSpPr>
        <xdr:cNvPr id="93" name="Group 92">
          <a:extLst>
            <a:ext uri="{FF2B5EF4-FFF2-40B4-BE49-F238E27FC236}">
              <a16:creationId xmlns:a16="http://schemas.microsoft.com/office/drawing/2014/main" id="{CE4D4CC4-F10C-40AE-8007-88D7DC442151}"/>
            </a:ext>
          </a:extLst>
        </xdr:cNvPr>
        <xdr:cNvGrpSpPr/>
      </xdr:nvGrpSpPr>
      <xdr:grpSpPr>
        <a:xfrm>
          <a:off x="10353675" y="514351"/>
          <a:ext cx="1638300" cy="781049"/>
          <a:chOff x="10363200" y="600076"/>
          <a:chExt cx="1638300" cy="781049"/>
        </a:xfrm>
      </xdr:grpSpPr>
      <xdr:sp macro="" textlink="">
        <xdr:nvSpPr>
          <xdr:cNvPr id="89" name="Rectangle: Rounded Corners 88">
            <a:extLst>
              <a:ext uri="{FF2B5EF4-FFF2-40B4-BE49-F238E27FC236}">
                <a16:creationId xmlns:a16="http://schemas.microsoft.com/office/drawing/2014/main" id="{9F044911-8F38-41BB-9B47-2598DD454C34}"/>
              </a:ext>
            </a:extLst>
          </xdr:cNvPr>
          <xdr:cNvSpPr/>
        </xdr:nvSpPr>
        <xdr:spPr>
          <a:xfrm>
            <a:off x="10477501" y="600076"/>
            <a:ext cx="1247774" cy="781049"/>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0" name="TextBox 89">
            <a:extLst>
              <a:ext uri="{FF2B5EF4-FFF2-40B4-BE49-F238E27FC236}">
                <a16:creationId xmlns:a16="http://schemas.microsoft.com/office/drawing/2014/main" id="{DA5E980F-1587-4624-8F8D-08765FD686F9}"/>
              </a:ext>
            </a:extLst>
          </xdr:cNvPr>
          <xdr:cNvSpPr txBox="1"/>
        </xdr:nvSpPr>
        <xdr:spPr>
          <a:xfrm>
            <a:off x="10363200" y="619125"/>
            <a:ext cx="1495425" cy="495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200" b="1" i="0" u="none" strike="noStrike">
                <a:solidFill>
                  <a:schemeClr val="bg1"/>
                </a:solidFill>
                <a:effectLst/>
                <a:latin typeface="+mn-lt"/>
                <a:ea typeface="+mn-ea"/>
                <a:cs typeface="+mn-cs"/>
              </a:rPr>
              <a:t>Total Discount Amount</a:t>
            </a:r>
            <a:r>
              <a:rPr lang="en-US" sz="1200" b="1">
                <a:solidFill>
                  <a:schemeClr val="bg1"/>
                </a:solidFill>
              </a:rPr>
              <a:t> </a:t>
            </a:r>
          </a:p>
        </xdr:txBody>
      </xdr:sp>
      <xdr:sp macro="" textlink="'Layer DashBoard'!H11">
        <xdr:nvSpPr>
          <xdr:cNvPr id="91" name="TextBox 90">
            <a:extLst>
              <a:ext uri="{FF2B5EF4-FFF2-40B4-BE49-F238E27FC236}">
                <a16:creationId xmlns:a16="http://schemas.microsoft.com/office/drawing/2014/main" id="{9A2D7D75-E931-4AD9-A550-FFA01D97F1D8}"/>
              </a:ext>
            </a:extLst>
          </xdr:cNvPr>
          <xdr:cNvSpPr txBox="1"/>
        </xdr:nvSpPr>
        <xdr:spPr>
          <a:xfrm>
            <a:off x="10629900" y="1066800"/>
            <a:ext cx="1371600" cy="2535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423472D6-EF9C-4324-AAA8-42FD19552C24}" type="TxLink">
              <a:rPr lang="en-US" sz="1200" b="1" i="0" u="none" strike="noStrike">
                <a:solidFill>
                  <a:schemeClr val="bg1"/>
                </a:solidFill>
                <a:latin typeface="Calibri"/>
                <a:cs typeface="Calibri"/>
              </a:rPr>
              <a:pPr algn="ctr"/>
              <a:t>518.22</a:t>
            </a:fld>
            <a:endParaRPr lang="en-US" sz="1400" b="1">
              <a:solidFill>
                <a:schemeClr val="bg1"/>
              </a:solidFill>
            </a:endParaRPr>
          </a:p>
        </xdr:txBody>
      </xdr:sp>
      <xdr:pic>
        <xdr:nvPicPr>
          <xdr:cNvPr id="92" name="Picture 91">
            <a:extLst>
              <a:ext uri="{FF2B5EF4-FFF2-40B4-BE49-F238E27FC236}">
                <a16:creationId xmlns:a16="http://schemas.microsoft.com/office/drawing/2014/main" id="{204318FE-667C-469E-B3E9-6F7452445AE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0563226" y="1101091"/>
            <a:ext cx="274320" cy="274320"/>
          </a:xfrm>
          <a:prstGeom prst="rect">
            <a:avLst/>
          </a:prstGeom>
        </xdr:spPr>
      </xdr:pic>
    </xdr:grpSp>
    <xdr:clientData/>
  </xdr:twoCellAnchor>
  <xdr:oneCellAnchor>
    <xdr:from>
      <xdr:col>4</xdr:col>
      <xdr:colOff>575379</xdr:colOff>
      <xdr:row>0</xdr:row>
      <xdr:rowOff>0</xdr:rowOff>
    </xdr:from>
    <xdr:ext cx="2158296" cy="561975"/>
    <xdr:sp macro="" textlink="">
      <xdr:nvSpPr>
        <xdr:cNvPr id="101" name="Rectangle 100">
          <a:extLst>
            <a:ext uri="{FF2B5EF4-FFF2-40B4-BE49-F238E27FC236}">
              <a16:creationId xmlns:a16="http://schemas.microsoft.com/office/drawing/2014/main" id="{3996DCE6-8626-44A5-9D9F-CCA41B89C476}"/>
            </a:ext>
          </a:extLst>
        </xdr:cNvPr>
        <xdr:cNvSpPr/>
      </xdr:nvSpPr>
      <xdr:spPr>
        <a:xfrm>
          <a:off x="3013779" y="0"/>
          <a:ext cx="2158296" cy="561975"/>
        </a:xfrm>
        <a:prstGeom prst="rect">
          <a:avLst/>
        </a:prstGeom>
        <a:noFill/>
      </xdr:spPr>
      <xdr:txBody>
        <a:bodyPr wrap="none" lIns="91440" tIns="45720" rIns="91440" bIns="45720">
          <a:noAutofit/>
        </a:bodyPr>
        <a:lstStyle/>
        <a:p>
          <a:pPr algn="ct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latin typeface="+mn-lt"/>
              <a:ea typeface="+mn-ea"/>
              <a:cs typeface="+mn-cs"/>
            </a:rPr>
            <a:t>Sales &amp; Operations Performance </a:t>
          </a:r>
          <a:r>
            <a:rPr lang="en-US" sz="2400" b="1" cap="none" spc="50">
              <a:ln w="9525" cmpd="sng">
                <a:solidFill>
                  <a:schemeClr val="accent1"/>
                </a:solidFill>
                <a:prstDash val="solid"/>
              </a:ln>
              <a:solidFill>
                <a:srgbClr val="70AD47">
                  <a:tint val="1000"/>
                </a:srgbClr>
              </a:solidFill>
              <a:effectLst>
                <a:glow rad="38100">
                  <a:schemeClr val="accent1">
                    <a:alpha val="40000"/>
                  </a:schemeClr>
                </a:glow>
              </a:effectLst>
            </a:rPr>
            <a:t>Overview</a:t>
          </a:r>
        </a:p>
      </xdr:txBody>
    </xdr:sp>
    <xdr:clientData/>
  </xdr:oneCellAnchor>
  <xdr:twoCellAnchor>
    <xdr:from>
      <xdr:col>1</xdr:col>
      <xdr:colOff>476249</xdr:colOff>
      <xdr:row>6</xdr:row>
      <xdr:rowOff>166878</xdr:rowOff>
    </xdr:from>
    <xdr:to>
      <xdr:col>8</xdr:col>
      <xdr:colOff>352425</xdr:colOff>
      <xdr:row>17</xdr:row>
      <xdr:rowOff>4953</xdr:rowOff>
    </xdr:to>
    <xdr:grpSp>
      <xdr:nvGrpSpPr>
        <xdr:cNvPr id="115" name="Group 114">
          <a:extLst>
            <a:ext uri="{FF2B5EF4-FFF2-40B4-BE49-F238E27FC236}">
              <a16:creationId xmlns:a16="http://schemas.microsoft.com/office/drawing/2014/main" id="{5ABD6DE5-A650-469F-A871-0688ECE543B7}"/>
            </a:ext>
          </a:extLst>
        </xdr:cNvPr>
        <xdr:cNvGrpSpPr/>
      </xdr:nvGrpSpPr>
      <xdr:grpSpPr>
        <a:xfrm>
          <a:off x="1085849" y="1309878"/>
          <a:ext cx="4143376" cy="1933575"/>
          <a:chOff x="1057275" y="1314450"/>
          <a:chExt cx="4143376" cy="1933575"/>
        </a:xfrm>
      </xdr:grpSpPr>
      <xdr:sp macro="" textlink="">
        <xdr:nvSpPr>
          <xdr:cNvPr id="17" name="Rectangle: Rounded Corners 16">
            <a:extLst>
              <a:ext uri="{FF2B5EF4-FFF2-40B4-BE49-F238E27FC236}">
                <a16:creationId xmlns:a16="http://schemas.microsoft.com/office/drawing/2014/main" id="{6BCBF81D-E66A-4C75-8BC1-CF4DAA609CFF}"/>
              </a:ext>
            </a:extLst>
          </xdr:cNvPr>
          <xdr:cNvSpPr/>
        </xdr:nvSpPr>
        <xdr:spPr>
          <a:xfrm>
            <a:off x="1057275" y="1381122"/>
            <a:ext cx="4078779" cy="1825230"/>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3" name="Chart 102">
            <a:extLst>
              <a:ext uri="{FF2B5EF4-FFF2-40B4-BE49-F238E27FC236}">
                <a16:creationId xmlns:a16="http://schemas.microsoft.com/office/drawing/2014/main" id="{B07D1ED4-082D-46F3-BB44-1BFAB53C0523}"/>
              </a:ext>
            </a:extLst>
          </xdr:cNvPr>
          <xdr:cNvGraphicFramePr>
            <a:graphicFrameLocks/>
          </xdr:cNvGraphicFramePr>
        </xdr:nvGraphicFramePr>
        <xdr:xfrm>
          <a:off x="1269520" y="1314450"/>
          <a:ext cx="3931131" cy="1933575"/>
        </xdr:xfrm>
        <a:graphic>
          <a:graphicData uri="http://schemas.openxmlformats.org/drawingml/2006/chart">
            <c:chart xmlns:c="http://schemas.openxmlformats.org/drawingml/2006/chart" xmlns:r="http://schemas.openxmlformats.org/officeDocument/2006/relationships" r:id="rId9"/>
          </a:graphicData>
        </a:graphic>
      </xdr:graphicFrame>
    </xdr:grpSp>
    <xdr:clientData/>
  </xdr:twoCellAnchor>
  <xdr:twoCellAnchor>
    <xdr:from>
      <xdr:col>1</xdr:col>
      <xdr:colOff>476249</xdr:colOff>
      <xdr:row>17</xdr:row>
      <xdr:rowOff>66674</xdr:rowOff>
    </xdr:from>
    <xdr:to>
      <xdr:col>10</xdr:col>
      <xdr:colOff>238125</xdr:colOff>
      <xdr:row>26</xdr:row>
      <xdr:rowOff>123825</xdr:rowOff>
    </xdr:to>
    <xdr:grpSp>
      <xdr:nvGrpSpPr>
        <xdr:cNvPr id="112" name="Group 111">
          <a:extLst>
            <a:ext uri="{FF2B5EF4-FFF2-40B4-BE49-F238E27FC236}">
              <a16:creationId xmlns:a16="http://schemas.microsoft.com/office/drawing/2014/main" id="{C3C277EB-2A2F-4AA2-BEC7-DEB85187F18B}"/>
            </a:ext>
          </a:extLst>
        </xdr:cNvPr>
        <xdr:cNvGrpSpPr/>
      </xdr:nvGrpSpPr>
      <xdr:grpSpPr>
        <a:xfrm>
          <a:off x="1085849" y="3305174"/>
          <a:ext cx="5248276" cy="1771651"/>
          <a:chOff x="1152524" y="3305174"/>
          <a:chExt cx="4057651" cy="1771651"/>
        </a:xfrm>
      </xdr:grpSpPr>
      <xdr:sp macro="" textlink="">
        <xdr:nvSpPr>
          <xdr:cNvPr id="107" name="Rectangle: Rounded Corners 106">
            <a:extLst>
              <a:ext uri="{FF2B5EF4-FFF2-40B4-BE49-F238E27FC236}">
                <a16:creationId xmlns:a16="http://schemas.microsoft.com/office/drawing/2014/main" id="{042E922D-B004-4DDE-831A-18A1EC6C4BC1}"/>
              </a:ext>
            </a:extLst>
          </xdr:cNvPr>
          <xdr:cNvSpPr/>
        </xdr:nvSpPr>
        <xdr:spPr>
          <a:xfrm>
            <a:off x="1152524" y="3305174"/>
            <a:ext cx="4057651"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0" name="Chart 109">
            <a:extLst>
              <a:ext uri="{FF2B5EF4-FFF2-40B4-BE49-F238E27FC236}">
                <a16:creationId xmlns:a16="http://schemas.microsoft.com/office/drawing/2014/main" id="{6426071F-A71B-4B9C-9138-D70DCE25D6A7}"/>
              </a:ext>
            </a:extLst>
          </xdr:cNvPr>
          <xdr:cNvGraphicFramePr>
            <a:graphicFrameLocks/>
          </xdr:cNvGraphicFramePr>
        </xdr:nvGraphicFramePr>
        <xdr:xfrm>
          <a:off x="1200150" y="3324225"/>
          <a:ext cx="3933825" cy="1595795"/>
        </xdr:xfrm>
        <a:graphic>
          <a:graphicData uri="http://schemas.openxmlformats.org/drawingml/2006/chart">
            <c:chart xmlns:c="http://schemas.openxmlformats.org/drawingml/2006/chart" xmlns:r="http://schemas.openxmlformats.org/officeDocument/2006/relationships" r:id="rId10"/>
          </a:graphicData>
        </a:graphic>
      </xdr:graphicFrame>
    </xdr:grpSp>
    <xdr:clientData/>
  </xdr:twoCellAnchor>
  <xdr:twoCellAnchor>
    <xdr:from>
      <xdr:col>8</xdr:col>
      <xdr:colOff>352424</xdr:colOff>
      <xdr:row>7</xdr:row>
      <xdr:rowOff>10217</xdr:rowOff>
    </xdr:from>
    <xdr:to>
      <xdr:col>13</xdr:col>
      <xdr:colOff>447675</xdr:colOff>
      <xdr:row>17</xdr:row>
      <xdr:rowOff>0</xdr:rowOff>
    </xdr:to>
    <xdr:sp macro="" textlink="">
      <xdr:nvSpPr>
        <xdr:cNvPr id="109" name="Rectangle: Rounded Corners 108">
          <a:extLst>
            <a:ext uri="{FF2B5EF4-FFF2-40B4-BE49-F238E27FC236}">
              <a16:creationId xmlns:a16="http://schemas.microsoft.com/office/drawing/2014/main" id="{3E381E8E-13B8-455F-9272-12FEA9FE8971}"/>
            </a:ext>
          </a:extLst>
        </xdr:cNvPr>
        <xdr:cNvSpPr/>
      </xdr:nvSpPr>
      <xdr:spPr>
        <a:xfrm>
          <a:off x="5229224" y="1343717"/>
          <a:ext cx="3143251" cy="1894783"/>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381262</xdr:colOff>
      <xdr:row>7</xdr:row>
      <xdr:rowOff>47625</xdr:rowOff>
    </xdr:from>
    <xdr:to>
      <xdr:col>13</xdr:col>
      <xdr:colOff>313101</xdr:colOff>
      <xdr:row>15</xdr:row>
      <xdr:rowOff>152696</xdr:rowOff>
    </xdr:to>
    <xdr:graphicFrame macro="">
      <xdr:nvGraphicFramePr>
        <xdr:cNvPr id="113" name="Chart 112">
          <a:extLst>
            <a:ext uri="{FF2B5EF4-FFF2-40B4-BE49-F238E27FC236}">
              <a16:creationId xmlns:a16="http://schemas.microsoft.com/office/drawing/2014/main" id="{62FB7669-601D-486B-BAE0-A7C4225C2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xdr:col>
      <xdr:colOff>514350</xdr:colOff>
      <xdr:row>6</xdr:row>
      <xdr:rowOff>161925</xdr:rowOff>
    </xdr:from>
    <xdr:to>
      <xdr:col>19</xdr:col>
      <xdr:colOff>123825</xdr:colOff>
      <xdr:row>17</xdr:row>
      <xdr:rowOff>4953</xdr:rowOff>
    </xdr:to>
    <xdr:grpSp>
      <xdr:nvGrpSpPr>
        <xdr:cNvPr id="129" name="Group 128">
          <a:extLst>
            <a:ext uri="{FF2B5EF4-FFF2-40B4-BE49-F238E27FC236}">
              <a16:creationId xmlns:a16="http://schemas.microsoft.com/office/drawing/2014/main" id="{1C40943D-ABC1-4403-94B4-09B22BB0382B}"/>
            </a:ext>
          </a:extLst>
        </xdr:cNvPr>
        <xdr:cNvGrpSpPr/>
      </xdr:nvGrpSpPr>
      <xdr:grpSpPr>
        <a:xfrm>
          <a:off x="8439150" y="1304925"/>
          <a:ext cx="3267075" cy="1938528"/>
          <a:chOff x="8505825" y="1362076"/>
          <a:chExt cx="3267075" cy="1800224"/>
        </a:xfrm>
      </xdr:grpSpPr>
      <xdr:sp macro="" textlink="">
        <xdr:nvSpPr>
          <xdr:cNvPr id="118" name="Rectangle: Rounded Corners 117">
            <a:extLst>
              <a:ext uri="{FF2B5EF4-FFF2-40B4-BE49-F238E27FC236}">
                <a16:creationId xmlns:a16="http://schemas.microsoft.com/office/drawing/2014/main" id="{BD557E17-E3CC-4637-9572-0D67EF77A54B}"/>
              </a:ext>
            </a:extLst>
          </xdr:cNvPr>
          <xdr:cNvSpPr/>
        </xdr:nvSpPr>
        <xdr:spPr>
          <a:xfrm>
            <a:off x="8505825" y="1420013"/>
            <a:ext cx="3267075" cy="1742287"/>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0" name="Chart 119">
            <a:extLst>
              <a:ext uri="{FF2B5EF4-FFF2-40B4-BE49-F238E27FC236}">
                <a16:creationId xmlns:a16="http://schemas.microsoft.com/office/drawing/2014/main" id="{CCAC1C9E-5BAC-4B2F-9F04-26975CBE57F2}"/>
              </a:ext>
            </a:extLst>
          </xdr:cNvPr>
          <xdr:cNvGraphicFramePr>
            <a:graphicFrameLocks/>
          </xdr:cNvGraphicFramePr>
        </xdr:nvGraphicFramePr>
        <xdr:xfrm>
          <a:off x="8677275" y="1362076"/>
          <a:ext cx="3045670" cy="1743074"/>
        </xdr:xfrm>
        <a:graphic>
          <a:graphicData uri="http://schemas.openxmlformats.org/drawingml/2006/chart">
            <c:chart xmlns:c="http://schemas.openxmlformats.org/drawingml/2006/chart" xmlns:r="http://schemas.openxmlformats.org/officeDocument/2006/relationships" r:id="rId12"/>
          </a:graphicData>
        </a:graphic>
      </xdr:graphicFrame>
    </xdr:grpSp>
    <xdr:clientData/>
  </xdr:twoCellAnchor>
  <xdr:twoCellAnchor>
    <xdr:from>
      <xdr:col>10</xdr:col>
      <xdr:colOff>361949</xdr:colOff>
      <xdr:row>16</xdr:row>
      <xdr:rowOff>133349</xdr:rowOff>
    </xdr:from>
    <xdr:to>
      <xdr:col>19</xdr:col>
      <xdr:colOff>533400</xdr:colOff>
      <xdr:row>26</xdr:row>
      <xdr:rowOff>152400</xdr:rowOff>
    </xdr:to>
    <xdr:grpSp>
      <xdr:nvGrpSpPr>
        <xdr:cNvPr id="128" name="Group 127">
          <a:extLst>
            <a:ext uri="{FF2B5EF4-FFF2-40B4-BE49-F238E27FC236}">
              <a16:creationId xmlns:a16="http://schemas.microsoft.com/office/drawing/2014/main" id="{BA231419-2A98-4BC8-B5F0-A1E65E7808E9}"/>
            </a:ext>
          </a:extLst>
        </xdr:cNvPr>
        <xdr:cNvGrpSpPr/>
      </xdr:nvGrpSpPr>
      <xdr:grpSpPr>
        <a:xfrm>
          <a:off x="6457949" y="3181349"/>
          <a:ext cx="5657851" cy="1924051"/>
          <a:chOff x="6429374" y="3200399"/>
          <a:chExt cx="5657851" cy="1924051"/>
        </a:xfrm>
      </xdr:grpSpPr>
      <xdr:sp macro="" textlink="">
        <xdr:nvSpPr>
          <xdr:cNvPr id="125" name="Rectangle: Rounded Corners 124">
            <a:extLst>
              <a:ext uri="{FF2B5EF4-FFF2-40B4-BE49-F238E27FC236}">
                <a16:creationId xmlns:a16="http://schemas.microsoft.com/office/drawing/2014/main" id="{B416367A-C7B3-405B-B2F2-8BCE9B74A415}"/>
              </a:ext>
            </a:extLst>
          </xdr:cNvPr>
          <xdr:cNvSpPr/>
        </xdr:nvSpPr>
        <xdr:spPr>
          <a:xfrm>
            <a:off x="6429374" y="3333749"/>
            <a:ext cx="5248276" cy="1771651"/>
          </a:xfrm>
          <a:prstGeom prst="roundRect">
            <a:avLst/>
          </a:prstGeom>
          <a:gradFill>
            <a:gsLst>
              <a:gs pos="0">
                <a:schemeClr val="tx1">
                  <a:lumMod val="95000"/>
                  <a:lumOff val="5000"/>
                </a:schemeClr>
              </a:gs>
              <a:gs pos="74000">
                <a:schemeClr val="accent1">
                  <a:lumMod val="50000"/>
                </a:schemeClr>
              </a:gs>
              <a:gs pos="83000">
                <a:schemeClr val="accent1">
                  <a:lumMod val="50000"/>
                </a:schemeClr>
              </a:gs>
              <a:gs pos="100000">
                <a:schemeClr val="tx1">
                  <a:lumMod val="95000"/>
                  <a:lumOff val="5000"/>
                </a:schemeClr>
              </a:gs>
            </a:gsLst>
            <a:lin ang="5400000" scaled="1"/>
          </a:gra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27" name="Chart 126">
            <a:extLst>
              <a:ext uri="{FF2B5EF4-FFF2-40B4-BE49-F238E27FC236}">
                <a16:creationId xmlns:a16="http://schemas.microsoft.com/office/drawing/2014/main" id="{5EB1378D-BB32-4EC8-8F66-DE744F45B613}"/>
              </a:ext>
            </a:extLst>
          </xdr:cNvPr>
          <xdr:cNvGraphicFramePr>
            <a:graphicFrameLocks/>
          </xdr:cNvGraphicFramePr>
        </xdr:nvGraphicFramePr>
        <xdr:xfrm>
          <a:off x="6486524" y="3200399"/>
          <a:ext cx="5600701" cy="1924051"/>
        </xdr:xfrm>
        <a:graphic>
          <a:graphicData uri="http://schemas.openxmlformats.org/drawingml/2006/chart">
            <c:chart xmlns:c="http://schemas.openxmlformats.org/drawingml/2006/chart" xmlns:r="http://schemas.openxmlformats.org/officeDocument/2006/relationships" r:id="rId13"/>
          </a:graphicData>
        </a:graphic>
      </xdr:graphicFrame>
    </xdr:grpSp>
    <xdr:clientData/>
  </xdr:twoCellAnchor>
  <xdr:twoCellAnchor editAs="oneCell">
    <xdr:from>
      <xdr:col>0</xdr:col>
      <xdr:colOff>142876</xdr:colOff>
      <xdr:row>0</xdr:row>
      <xdr:rowOff>38102</xdr:rowOff>
    </xdr:from>
    <xdr:to>
      <xdr:col>1</xdr:col>
      <xdr:colOff>257175</xdr:colOff>
      <xdr:row>2</xdr:row>
      <xdr:rowOff>104775</xdr:rowOff>
    </xdr:to>
    <xdr:pic>
      <xdr:nvPicPr>
        <xdr:cNvPr id="130" name="Picture 129">
          <a:extLst>
            <a:ext uri="{FF2B5EF4-FFF2-40B4-BE49-F238E27FC236}">
              <a16:creationId xmlns:a16="http://schemas.microsoft.com/office/drawing/2014/main" id="{423CACA2-E9F0-46BE-9E75-7CC96D6C565F}"/>
            </a:ext>
          </a:extLst>
        </xdr:cNvPr>
        <xdr:cNvPicPr>
          <a:picLocks noChangeAspect="1"/>
        </xdr:cNvPicPr>
      </xdr:nvPicPr>
      <xdr:blipFill>
        <a:blip xmlns:r="http://schemas.openxmlformats.org/officeDocument/2006/relationships" r:embed="rId14"/>
        <a:stretch>
          <a:fillRect/>
        </a:stretch>
      </xdr:blipFill>
      <xdr:spPr>
        <a:xfrm>
          <a:off x="142876" y="38102"/>
          <a:ext cx="723899" cy="447673"/>
        </a:xfrm>
        <a:prstGeom prst="rect">
          <a:avLst/>
        </a:prstGeom>
      </xdr:spPr>
    </xdr:pic>
    <xdr:clientData/>
  </xdr:twoCellAnchor>
  <xdr:twoCellAnchor editAs="oneCell">
    <xdr:from>
      <xdr:col>0</xdr:col>
      <xdr:colOff>95250</xdr:colOff>
      <xdr:row>10</xdr:row>
      <xdr:rowOff>152401</xdr:rowOff>
    </xdr:from>
    <xdr:to>
      <xdr:col>1</xdr:col>
      <xdr:colOff>342900</xdr:colOff>
      <xdr:row>18</xdr:row>
      <xdr:rowOff>133350</xdr:rowOff>
    </xdr:to>
    <mc:AlternateContent xmlns:mc="http://schemas.openxmlformats.org/markup-compatibility/2006" xmlns:a14="http://schemas.microsoft.com/office/drawing/2010/main">
      <mc:Choice Requires="a14">
        <xdr:graphicFrame macro="">
          <xdr:nvGraphicFramePr>
            <xdr:cNvPr id="132" name="Year 2">
              <a:extLst>
                <a:ext uri="{FF2B5EF4-FFF2-40B4-BE49-F238E27FC236}">
                  <a16:creationId xmlns:a16="http://schemas.microsoft.com/office/drawing/2014/main" id="{1C04DE26-28CE-4173-B996-79B24701328D}"/>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95250" y="2057400"/>
              <a:ext cx="857250" cy="1571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234171875003" createdVersion="5" refreshedVersion="7" minRefreshableVersion="3" recordCount="0" supportSubquery="1" supportAdvancedDrill="1" xr:uid="{3248F6C3-C941-4C75-A9D6-0C5E5E42D200}">
  <cacheSource type="external" connectionId="4"/>
  <cacheFields count="2">
    <cacheField name="[Orders].[State].[State]" caption="State" numFmtId="0" hierarchy="15" level="1">
      <sharedItems count="49">
        <s v="Alabama"/>
        <s v="Arizona"/>
        <s v="Arkansas"/>
        <s v="California"/>
        <s v="Colorado"/>
        <s v="Connecticut"/>
        <s v="Delaware"/>
        <s v="District of Columbia"/>
        <s v="Florida"/>
        <s v="Georgia"/>
        <s v="Idaho"/>
        <s v="Illinois"/>
        <s v="Indiana"/>
        <s v="Iowa"/>
        <s v="Kansas"/>
        <s v="Kentucky"/>
        <s v="Louisiana"/>
        <s v="Maine"/>
        <s v="Maryland"/>
        <s v="Massachusetts"/>
        <s v="Michigan"/>
        <s v="Minnesota"/>
        <s v="Mississippi"/>
        <s v="Missouri"/>
        <s v="Montana"/>
        <s v="Nebraska"/>
        <s v="Nevada"/>
        <s v="New Hampshire"/>
        <s v="New Jersey"/>
        <s v="New Mexico"/>
        <s v="New York"/>
        <s v="North Carolina"/>
        <s v="North Dakota"/>
        <s v="Ohio"/>
        <s v="Oklahoma"/>
        <s v="Oregon"/>
        <s v="Pennsylvania"/>
        <s v="Rhode Island"/>
        <s v="South Carolina"/>
        <s v="South Dakota"/>
        <s v="Tennessee"/>
        <s v="Texas"/>
        <s v="Utah"/>
        <s v="Vermont"/>
        <s v="Virginia"/>
        <s v="Washington"/>
        <s v="West Virginia"/>
        <s v="Wisconsin"/>
        <s v="Wyoming"/>
      </sharedItems>
    </cacheField>
    <cacheField name="[Measures].[Sum of Sales]" caption="Sum of Sales" numFmtId="0" hierarchy="31" level="32767"/>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2" memberValueDatatype="130" unbalanced="0">
      <fieldsUsage count="2">
        <fieldUsage x="-1"/>
        <fieldUsage x="0"/>
      </fieldsUsage>
    </cacheHierarchy>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13335069446" createdVersion="5" refreshedVersion="7" minRefreshableVersion="3" recordCount="0" supportSubquery="1" supportAdvancedDrill="1" xr:uid="{816BAE6E-7312-4421-BC22-71C1374C198E}">
  <cacheSource type="external" connectionId="4"/>
  <cacheFields count="3">
    <cacheField name="[Orders].[Year].[Year]" caption="Year" numFmtId="0" hierarchy="8" level="1">
      <sharedItems count="4">
        <s v="2014"/>
        <s v="2015"/>
        <s v="2016"/>
        <s v="2017"/>
      </sharedItems>
    </cacheField>
    <cacheField name="[Measures].[Distinct Count of Customer ID]" caption="Distinct Count of Customer ID" numFmtId="0" hierarchy="34" level="32767"/>
    <cacheField name="[Orders].[Segment].[Segment]" caption="Segment" numFmtId="0" hierarchy="12"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0"/>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fieldsUsage count="2">
        <fieldUsage x="-1"/>
        <fieldUsage x="2"/>
      </fieldsUsage>
    </cacheHierarchy>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oneField="1">
      <fieldsUsage count="1">
        <fieldUsage x="1"/>
      </fieldsUsage>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45910879629" createdVersion="5" refreshedVersion="7" minRefreshableVersion="3" recordCount="0" supportSubquery="1" supportAdvancedDrill="1" xr:uid="{242C1914-06AC-421C-A7C1-324D36EFB7CC}">
  <cacheSource type="external" connectionId="4"/>
  <cacheFields count="6">
    <cacheField name="[Returns].[Returned].[Returned]" caption="Returned" numFmtId="0" hierarchy="27" level="1">
      <sharedItems count="1">
        <s v="Yes"/>
      </sharedItems>
    </cacheField>
    <cacheField name="[Mangers].[Region].[Region]" caption="Region" numFmtId="0" hierarchy="1" level="1">
      <sharedItems count="4">
        <s v="Central"/>
        <s v="East"/>
        <s v="South"/>
        <s v="West"/>
      </sharedItems>
    </cacheField>
    <cacheField name="[Mangers].[Person].[Person]" caption="Person" numFmtId="0" level="1">
      <sharedItems containsNonDate="0" count="4">
        <s v="Kelly Williams"/>
        <s v="Chuck Magee"/>
        <s v="Cassandra Brandow"/>
        <s v="Anna Andreadi"/>
      </sharedItems>
    </cacheField>
    <cacheField name="[Measures].[Sum of Sales]" caption="Sum of Sales" numFmtId="0" hierarchy="31" level="32767"/>
    <cacheField name="[Measures].[Sum of Quantity]" caption="Sum of Quantity" numFmtId="0" hierarchy="32"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2"/>
      </fieldsUsage>
    </cacheHierarchy>
    <cacheHierarchy uniqueName="[Mangers].[Region]" caption="Region" attribute="1" defaultMemberUniqueName="[Mangers].[Region].[All]" allUniqueName="[Mangers].[Region].[All]" dimensionUniqueName="[Mangers]" displayFolder="" count="2" memberValueDatatype="130" unbalanced="0">
      <fieldsUsage count="2">
        <fieldUsage x="-1"/>
        <fieldUsage x="1"/>
      </fieldsUsage>
    </cacheHierarchy>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5"/>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2" memberValueDatatype="130" unbalanced="0">
      <fieldsUsage count="2">
        <fieldUsage x="-1"/>
        <fieldUsage x="0"/>
      </fieldsUsage>
    </cacheHierarchy>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3"/>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4"/>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45911226852" createdVersion="5" refreshedVersion="7" minRefreshableVersion="3" recordCount="0" supportSubquery="1" supportAdvancedDrill="1" xr:uid="{B3FD3366-B10D-4DA5-A7EF-046573D4378B}">
  <cacheSource type="external" connectionId="4"/>
  <cacheFields count="3">
    <cacheField name="[Mangers].[Person].[Person]" caption="Person" numFmtId="0" level="1">
      <sharedItems count="4">
        <s v="Anna Andreadi"/>
        <s v="Cassandra Brandow"/>
        <s v="Chuck Magee"/>
        <s v="Kelly Williams"/>
      </sharedItems>
    </cacheField>
    <cacheField name="[Measures].[Count of Returned 2]" caption="Count of Returned 2" numFmtId="0" hierarchy="35"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2" memberValueDatatype="130" unbalanced="0">
      <fieldsUsage count="2">
        <fieldUsage x="-1"/>
        <fieldUsage x="0"/>
      </fieldsUsage>
    </cacheHierarchy>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45911805553" createdVersion="5" refreshedVersion="7" minRefreshableVersion="3" recordCount="0" supportSubquery="1" supportAdvancedDrill="1" xr:uid="{71204427-B2FF-4FE1-A4F4-CC2B2121D5B4}">
  <cacheSource type="external" connectionId="4"/>
  <cacheFields count="4">
    <cacheField name="[Orders].[Product Name].[Product Name]" caption="Product Name" numFmtId="0" hierarchy="21" level="1">
      <sharedItems count="5">
        <s v="Logitech Desktop MK120 Mouse and keyboard Combo"/>
        <s v="Memorex Micro Travel Drive 16 GB"/>
        <s v="Memorex Mini Travel Drive 16 GB USB 2.0 Flash Drive"/>
        <s v="Motorola HK250 Universal Bluetooth Headset"/>
        <s v="Nortel Networks T7316 E Nt8 B27"/>
      </sharedItems>
    </cacheField>
    <cacheField name="[Measures].[Sum of Quantity]" caption="Sum of Quantity" numFmtId="0" hierarchy="32" level="32767"/>
    <cacheField name="[Orders].[Category].[Category]" caption="Category" numFmtId="0" hierarchy="19" level="1">
      <sharedItems containsSemiMixedTypes="0" containsNonDate="0" containsString="0"/>
    </cacheField>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3"/>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fieldsUsage count="2">
        <fieldUsage x="-1"/>
        <fieldUsage x="2"/>
      </fieldsUsage>
    </cacheHierarchy>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oneField="1">
      <fieldsUsage count="1">
        <fieldUsage x="1"/>
      </fieldsUsage>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45912615738" createdVersion="5" refreshedVersion="7" minRefreshableVersion="3" recordCount="0" supportSubquery="1" supportAdvancedDrill="1" xr:uid="{84AD084D-2403-4608-95EC-C258932D34A1}">
  <cacheSource type="external" connectionId="4"/>
  <cacheFields count="3">
    <cacheField name="[Orders].[Product Name].[Product Name]" caption="Product Name" numFmtId="0" hierarchy="21" level="1">
      <sharedItems count="5">
        <s v="Canon imageCLASS 2200 Advanced Copier"/>
        <s v="GBC DocuBind TL300 Electric Binding System"/>
        <s v="Hewlett Packard LaserJet 3310 Copier"/>
        <s v="Martin Yale Chadless Opener Electric Letter Opener"/>
        <s v="Samsung Galaxy Mega 6.3"/>
      </sharedItems>
    </cacheField>
    <cacheField name="[Measures].[Sum of Sales]" caption="Sum of Sales" numFmtId="0" hierarchy="31"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2"/>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2" memberValueDatatype="130" unbalanced="0">
      <fieldsUsage count="2">
        <fieldUsage x="-1"/>
        <fieldUsage x="0"/>
      </fieldsUsage>
    </cacheHierarchy>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oneField="1">
      <fieldsUsage count="1">
        <fieldUsage x="1"/>
      </fieldsUsage>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445912962961" createdVersion="5" refreshedVersion="7" minRefreshableVersion="3" recordCount="0" supportSubquery="1" supportAdvancedDrill="1" xr:uid="{AEA45E3C-8B69-4BCB-BC84-ED61072A2E1A}">
  <cacheSource type="external" connectionId="4"/>
  <cacheFields count="9">
    <cacheField name="[Measures].[Total Sales]" caption="Total Sales" numFmtId="0" hierarchy="36" level="32767"/>
    <cacheField name="[Measures].[Total Profit]" caption="Total Profit" numFmtId="0" hierarchy="37" level="32767"/>
    <cacheField name="[Measures].[Total Orders]" caption="Total Orders" numFmtId="0" hierarchy="38" level="32767"/>
    <cacheField name="[Measures].[Total Units Sold]" caption="Total Units Sold" numFmtId="0" hierarchy="39" level="32767"/>
    <cacheField name="[Measures].[Average Sales Per Order]" caption="Average Sales Per Order" numFmtId="0" hierarchy="40" level="32767"/>
    <cacheField name="[Measures].[Return  Rate (%)]" caption="Return  Rate (%)" numFmtId="0" hierarchy="41" level="32767"/>
    <cacheField name="[Measures].[Returned Orders Count]" caption="Returned Orders Count" numFmtId="0" hierarchy="42" level="32767"/>
    <cacheField name="[Measures].[Total Discount Amount]" caption="Total Discount Amount" numFmtId="0" hierarchy="43" level="32767"/>
    <cacheField name="[Orders].[Year].[Year]" caption="Year" numFmtId="0" hierarchy="8" level="1">
      <sharedItems containsSemiMixedTypes="0" containsNonDate="0" containsString="0"/>
    </cacheField>
  </cacheFields>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fieldsUsage count="2">
        <fieldUsage x="-1"/>
        <fieldUsage x="8"/>
      </fieldsUsage>
    </cacheHierarchy>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oneField="1">
      <fieldsUsage count="1">
        <fieldUsage x="0"/>
      </fieldsUsage>
    </cacheHierarchy>
    <cacheHierarchy uniqueName="[Measures].[Total Profit]" caption="Total Profit" measure="1" displayFolder="" measureGroup="Orders" count="0" oneField="1">
      <fieldsUsage count="1">
        <fieldUsage x="1"/>
      </fieldsUsage>
    </cacheHierarchy>
    <cacheHierarchy uniqueName="[Measures].[Total Orders]" caption="Total Orders" measure="1" displayFolder="" measureGroup="Orders" count="0" oneField="1">
      <fieldsUsage count="1">
        <fieldUsage x="2"/>
      </fieldsUsage>
    </cacheHierarchy>
    <cacheHierarchy uniqueName="[Measures].[Total Units Sold]" caption="Total Units Sold" measure="1" displayFolder="" measureGroup="Orders" count="0" oneField="1">
      <fieldsUsage count="1">
        <fieldUsage x="3"/>
      </fieldsUsage>
    </cacheHierarchy>
    <cacheHierarchy uniqueName="[Measures].[Average Sales Per Order]" caption="Average Sales Per Order" measure="1" displayFolder="" measureGroup="Orders" count="0" oneField="1">
      <fieldsUsage count="1">
        <fieldUsage x="4"/>
      </fieldsUsage>
    </cacheHierarchy>
    <cacheHierarchy uniqueName="[Measures].[Return  Rate (%)]" caption="Return  Rate (%)" measure="1" displayFolder="" measureGroup="Orders" count="0" oneField="1">
      <fieldsUsage count="1">
        <fieldUsage x="5"/>
      </fieldsUsage>
    </cacheHierarchy>
    <cacheHierarchy uniqueName="[Measures].[Returned Orders Count]" caption="Returned Orders Count" measure="1" displayFolder="" measureGroup="Orders" count="0" oneField="1">
      <fieldsUsage count="1">
        <fieldUsage x="6"/>
      </fieldsUsage>
    </cacheHierarchy>
    <cacheHierarchy uniqueName="[Measures].[Total Discount Amount]" caption="Total Discount Amount" measure="1" displayFolder="" measureGroup="Orders" count="0" oneField="1">
      <fieldsUsage count="1">
        <fieldUsage x="7"/>
      </fieldsUsage>
    </cacheHierarchy>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dimensions count="4">
    <dimension name="Mangers" uniqueName="[Mangers]" caption="Mangers"/>
    <dimension measure="1" name="Measures" uniqueName="[Measures]" caption="Measures"/>
    <dimension name="Orders" uniqueName="[Orders]" caption="Orders"/>
    <dimension name="Returns" uniqueName="[Returns]" caption="Returns"/>
  </dimensions>
  <measureGroups count="3">
    <measureGroup name="Mangers" caption="Mangers"/>
    <measureGroup name="Orders" caption="Orders"/>
    <measureGroup name="Returns" caption="Returns"/>
  </measureGroups>
  <maps count="5">
    <map measureGroup="0" dimension="0"/>
    <map measureGroup="1" dimension="0"/>
    <map measureGroup="1" dimension="2"/>
    <map measureGroup="1" dimension="3"/>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4791664" createdVersion="3" refreshedVersion="7" minRefreshableVersion="3" recordCount="0" supportSubquery="1" supportAdvancedDrill="1" xr:uid="{E2F543A4-AC2D-441A-9B5D-FB59FC81C03D}">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0"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2"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0"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844662869"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ohamed elsayed" refreshedDate="45874.13369722222" createdVersion="3" refreshedVersion="7" minRefreshableVersion="3" recordCount="0" supportSubquery="1" supportAdvancedDrill="1" xr:uid="{46AA89C5-A977-4C01-8AEA-787BD68CF4FF}">
  <cacheSource type="external" connectionId="4">
    <extLst>
      <ext xmlns:x14="http://schemas.microsoft.com/office/spreadsheetml/2009/9/main" uri="{F057638F-6D5F-4e77-A914-E7F072B9BCA8}">
        <x14:sourceConnection name="ThisWorkbookDataModel"/>
      </ext>
    </extLst>
  </cacheSource>
  <cacheFields count="0"/>
  <cacheHierarchies count="48">
    <cacheHierarchy uniqueName="[Mangers].[Person]" caption="Person" attribute="1" defaultMemberUniqueName="[Mangers].[Person].[All]" allUniqueName="[Mangers].[Person].[All]" dimensionUniqueName="[Mangers]" displayFolder="" count="0" memberValueDatatype="130" unbalanced="0"/>
    <cacheHierarchy uniqueName="[Mangers].[Region]" caption="Region" attribute="1" defaultMemberUniqueName="[Mangers].[Region].[All]" allUniqueName="[Mangers].[Region].[All]" dimensionUniqueName="[Mangers]" displayFolder="" count="0" memberValueDatatype="130" unbalanced="0"/>
    <cacheHierarchy uniqueName="[Orders].[Row ID]" caption="Row ID" attribute="1" defaultMemberUniqueName="[Orders].[Row ID].[All]" allUniqueName="[Orders].[Row ID].[All]" dimensionUniqueName="[Orders]" displayFolder="" count="0" memberValueDatatype="20" unbalanced="0"/>
    <cacheHierarchy uniqueName="[Orders].[Order ID]" caption="Order ID" attribute="1" defaultMemberUniqueName="[Orders].[Order ID].[All]" allUniqueName="[Orders].[Order ID].[All]" dimensionUniqueName="[Orders]" displayFolder="" count="0" memberValueDatatype="130" unbalanced="0"/>
    <cacheHierarchy uniqueName="[Orders].[Order Date]" caption="Order Date" attribute="1" time="1" defaultMemberUniqueName="[Orders].[Order Date].[All]" allUniqueName="[Orders].[Order Date].[All]" dimensionUniqueName="[Orders]" displayFolder="" count="0" memberValueDatatype="7" unbalanced="0"/>
    <cacheHierarchy uniqueName="[Orders].[Ship Date]" caption="Ship Date" attribute="1" time="1" defaultMemberUniqueName="[Orders].[Ship Date].[All]" allUniqueName="[Orders].[Ship Date].[All]" dimensionUniqueName="[Orders]" displayFolder="" count="0" memberValueDatatype="7" unbalanced="0"/>
    <cacheHierarchy uniqueName="[Orders].[Order Delivery (Days)]" caption="Order Delivery (Days)" attribute="1" defaultMemberUniqueName="[Orders].[Order Delivery (Days)].[All]" allUniqueName="[Orders].[Order Delivery (Days)].[All]" dimensionUniqueName="[Orders]" displayFolder="" count="0" memberValueDatatype="20" unbalanced="0"/>
    <cacheHierarchy uniqueName="[Orders].[Order Month/Year]" caption="Order Month/Year" attribute="1" time="1" defaultMemberUniqueName="[Orders].[Order Month/Year].[All]" allUniqueName="[Orders].[Order Month/Year].[All]" dimensionUniqueName="[Orders]" displayFolder="" count="0" memberValueDatatype="7" unbalanced="0"/>
    <cacheHierarchy uniqueName="[Orders].[Year]" caption="Year" attribute="1" defaultMemberUniqueName="[Orders].[Year].[All]" allUniqueName="[Orders].[Year].[All]" dimensionUniqueName="[Orders]" displayFolder="" count="2" memberValueDatatype="130" unbalanced="0"/>
    <cacheHierarchy uniqueName="[Orders].[Ship Mode]" caption="Ship Mode" attribute="1" defaultMemberUniqueName="[Orders].[Ship Mode].[All]" allUniqueName="[Orders].[Ship Mode].[All]" dimensionUniqueName="[Orders]" displayFolder="" count="0" memberValueDatatype="130" unbalanced="0"/>
    <cacheHierarchy uniqueName="[Orders].[Customer ID]" caption="Customer ID" attribute="1" defaultMemberUniqueName="[Orders].[Customer ID].[All]" allUniqueName="[Orders].[Customer ID].[All]" dimensionUniqueName="[Orders]" displayFolder="" count="0" memberValueDatatype="130" unbalanced="0"/>
    <cacheHierarchy uniqueName="[Orders].[Customer Name]" caption="Customer Name" attribute="1" defaultMemberUniqueName="[Orders].[Customer Name].[All]" allUniqueName="[Orders].[Customer Name].[All]" dimensionUniqueName="[Orders]" displayFolder="" count="0" memberValueDatatype="130" unbalanced="0"/>
    <cacheHierarchy uniqueName="[Orders].[Segment]" caption="Segment" attribute="1" defaultMemberUniqueName="[Orders].[Segment].[All]" allUniqueName="[Orders].[Segment].[All]" dimensionUniqueName="[Orders]" displayFolder="" count="0" memberValueDatatype="130" unbalanced="0"/>
    <cacheHierarchy uniqueName="[Orders].[Country]" caption="Country" attribute="1" defaultMemberUniqueName="[Orders].[Country].[All]" allUniqueName="[Orders].[Country].[All]" dimensionUniqueName="[Orders]" displayFolder="" count="0" memberValueDatatype="130" unbalanced="0"/>
    <cacheHierarchy uniqueName="[Orders].[City]" caption="City" attribute="1" defaultMemberUniqueName="[Orders].[City].[All]" allUniqueName="[Orders].[City].[All]" dimensionUniqueName="[Orders]" displayFolder="" count="0" memberValueDatatype="130" unbalanced="0"/>
    <cacheHierarchy uniqueName="[Orders].[State]" caption="State" attribute="1" defaultMemberUniqueName="[Orders].[State].[All]" allUniqueName="[Orders].[State].[All]" dimensionUniqueName="[Orders]" displayFolder="" count="0" memberValueDatatype="130" unbalanced="0"/>
    <cacheHierarchy uniqueName="[Orders].[Postal Code]" caption="Postal Code" attribute="1" defaultMemberUniqueName="[Orders].[Postal Code].[All]" allUniqueName="[Orders].[Postal Code].[All]" dimensionUniqueName="[Orders]" displayFolder="" count="0" memberValueDatatype="130" unbalanced="0"/>
    <cacheHierarchy uniqueName="[Orders].[Region]" caption="Region" attribute="1" defaultMemberUniqueName="[Orders].[Region].[All]" allUniqueName="[Orders].[Region].[All]" dimensionUniqueName="[Orders]" displayFolder="" count="0" memberValueDatatype="130" unbalanced="0"/>
    <cacheHierarchy uniqueName="[Orders].[Product ID]" caption="Product ID" attribute="1" defaultMemberUniqueName="[Orders].[Product ID].[All]" allUniqueName="[Orders].[Product ID].[All]" dimensionUniqueName="[Orders]" displayFolder="" count="0" memberValueDatatype="130" unbalanced="0"/>
    <cacheHierarchy uniqueName="[Orders].[Category]" caption="Category" attribute="1" defaultMemberUniqueName="[Orders].[Category].[All]" allUniqueName="[Orders].[Category].[All]" dimensionUniqueName="[Orders]" displayFolder="" count="2" memberValueDatatype="130" unbalanced="0"/>
    <cacheHierarchy uniqueName="[Orders].[Sub-Category]" caption="Sub-Category" attribute="1" defaultMemberUniqueName="[Orders].[Sub-Category].[All]" allUniqueName="[Orders].[Sub-Category].[All]" dimensionUniqueName="[Orders]" displayFolder="" count="0" memberValueDatatype="130" unbalanced="0"/>
    <cacheHierarchy uniqueName="[Orders].[Product Name]" caption="Product Name" attribute="1" defaultMemberUniqueName="[Orders].[Product Name].[All]" allUniqueName="[Orders].[Product Name].[All]" dimensionUniqueName="[Orders]" displayFolder="" count="0" memberValueDatatype="130" unbalanced="0"/>
    <cacheHierarchy uniqueName="[Orders].[Sales]" caption="Sales" attribute="1" defaultMemberUniqueName="[Orders].[Sales].[All]" allUniqueName="[Orders].[Sales].[All]" dimensionUniqueName="[Orders]" displayFolder="" count="0" memberValueDatatype="5" unbalanced="0"/>
    <cacheHierarchy uniqueName="[Orders].[Quantity]" caption="Quantity" attribute="1" defaultMemberUniqueName="[Orders].[Quantity].[All]" allUniqueName="[Orders].[Quantity].[All]" dimensionUniqueName="[Orders]" displayFolder="" count="0" memberValueDatatype="20" unbalanced="0"/>
    <cacheHierarchy uniqueName="[Orders].[Discount]" caption="Discount" attribute="1" defaultMemberUniqueName="[Orders].[Discount].[All]" allUniqueName="[Orders].[Discount].[All]" dimensionUniqueName="[Orders]" displayFolder="" count="0" memberValueDatatype="5" unbalanced="0"/>
    <cacheHierarchy uniqueName="[Orders].[Profit]" caption="Profit" attribute="1" defaultMemberUniqueName="[Orders].[Profit].[All]" allUniqueName="[Orders].[Profit].[All]" dimensionUniqueName="[Orders]" displayFolder="" count="0" memberValueDatatype="5" unbalanced="0"/>
    <cacheHierarchy uniqueName="[Orders].[Returned]" caption="Returned" attribute="1" defaultMemberUniqueName="[Orders].[Returned].[All]" allUniqueName="[Orders].[Returned].[All]" dimensionUniqueName="[Orders]" displayFolder="" count="0" memberValueDatatype="130" unbalanced="0"/>
    <cacheHierarchy uniqueName="[Returns].[Returned]" caption="Returned" attribute="1" defaultMemberUniqueName="[Returns].[Returned].[All]" allUniqueName="[Returns].[Returned].[All]" dimensionUniqueName="[Returns]" displayFolder="" count="0" memberValueDatatype="130" unbalanced="0"/>
    <cacheHierarchy uniqueName="[Returns].[Order ID]" caption="Order ID" attribute="1" defaultMemberUniqueName="[Returns].[Order ID].[All]" allUniqueName="[Returns].[Order ID].[All]" dimensionUniqueName="[Returns]" displayFolder="" count="0" memberValueDatatype="130" unbalanced="0"/>
    <cacheHierarchy uniqueName="[Measures].[Count of Ship Mode]" caption="Count of Ship Mode" measure="1" displayFolder="" measureGroup="Orders" count="0">
      <extLst>
        <ext xmlns:x15="http://schemas.microsoft.com/office/spreadsheetml/2010/11/main" uri="{B97F6D7D-B522-45F9-BDA1-12C45D357490}">
          <x15:cacheHierarchy aggregatedColumn="9"/>
        </ext>
      </extLst>
    </cacheHierarchy>
    <cacheHierarchy uniqueName="[Measures].[Count of Returned]" caption="Count of Returned" measure="1" displayFolder="" measureGroup="Returns" count="0">
      <extLst>
        <ext xmlns:x15="http://schemas.microsoft.com/office/spreadsheetml/2010/11/main" uri="{B97F6D7D-B522-45F9-BDA1-12C45D357490}">
          <x15:cacheHierarchy aggregatedColumn="27"/>
        </ext>
      </extLst>
    </cacheHierarchy>
    <cacheHierarchy uniqueName="[Measures].[Sum of Sales]" caption="Sum of Sales" measure="1" displayFolder="" measureGroup="Orders" count="0">
      <extLst>
        <ext xmlns:x15="http://schemas.microsoft.com/office/spreadsheetml/2010/11/main" uri="{B97F6D7D-B522-45F9-BDA1-12C45D357490}">
          <x15:cacheHierarchy aggregatedColumn="22"/>
        </ext>
      </extLst>
    </cacheHierarchy>
    <cacheHierarchy uniqueName="[Measures].[Sum of Quantity]" caption="Sum of Quantity" measure="1" displayFolder="" measureGroup="Orders" count="0">
      <extLst>
        <ext xmlns:x15="http://schemas.microsoft.com/office/spreadsheetml/2010/11/main" uri="{B97F6D7D-B522-45F9-BDA1-12C45D357490}">
          <x15:cacheHierarchy aggregatedColumn="23"/>
        </ext>
      </extLst>
    </cacheHierarchy>
    <cacheHierarchy uniqueName="[Measures].[Count of Customer ID]" caption="Count of Customer ID" measure="1" displayFolder="" measureGroup="Orders" count="0">
      <extLst>
        <ext xmlns:x15="http://schemas.microsoft.com/office/spreadsheetml/2010/11/main" uri="{B97F6D7D-B522-45F9-BDA1-12C45D357490}">
          <x15:cacheHierarchy aggregatedColumn="10"/>
        </ext>
      </extLst>
    </cacheHierarchy>
    <cacheHierarchy uniqueName="[Measures].[Distinct Count of Customer ID]" caption="Distinct Count of Customer ID" measure="1" displayFolder="" measureGroup="Orders" count="0">
      <extLst>
        <ext xmlns:x15="http://schemas.microsoft.com/office/spreadsheetml/2010/11/main" uri="{B97F6D7D-B522-45F9-BDA1-12C45D357490}">
          <x15:cacheHierarchy aggregatedColumn="10"/>
        </ext>
      </extLst>
    </cacheHierarchy>
    <cacheHierarchy uniqueName="[Measures].[Count of Returned 2]" caption="Count of Returned 2" measure="1" displayFolder="" measureGroup="Orders" count="0">
      <extLst>
        <ext xmlns:x15="http://schemas.microsoft.com/office/spreadsheetml/2010/11/main" uri="{B97F6D7D-B522-45F9-BDA1-12C45D357490}">
          <x15:cacheHierarchy aggregatedColumn="26"/>
        </ext>
      </extLst>
    </cacheHierarchy>
    <cacheHierarchy uniqueName="[Measures].[Total Sales]" caption="Total Sales" measure="1" displayFolder="" measureGroup="Orders" count="0"/>
    <cacheHierarchy uniqueName="[Measures].[Total Profit]" caption="Total Profit" measure="1" displayFolder="" measureGroup="Orders" count="0"/>
    <cacheHierarchy uniqueName="[Measures].[Total Orders]" caption="Total Orders" measure="1" displayFolder="" measureGroup="Orders" count="0"/>
    <cacheHierarchy uniqueName="[Measures].[Total Units Sold]" caption="Total Units Sold" measure="1" displayFolder="" measureGroup="Orders" count="0"/>
    <cacheHierarchy uniqueName="[Measures].[Average Sales Per Order]" caption="Average Sales Per Order" measure="1" displayFolder="" measureGroup="Orders" count="0"/>
    <cacheHierarchy uniqueName="[Measures].[Return  Rate (%)]" caption="Return  Rate (%)" measure="1" displayFolder="" measureGroup="Orders" count="0"/>
    <cacheHierarchy uniqueName="[Measures].[Returned Orders Count]" caption="Returned Orders Count" measure="1" displayFolder="" measureGroup="Orders" count="0"/>
    <cacheHierarchy uniqueName="[Measures].[Total Discount Amount]" caption="Total Discount Amount" measure="1" displayFolder="" measureGroup="Orders" count="0"/>
    <cacheHierarchy uniqueName="[Measures].[__XL_Count Mangers]" caption="__XL_Count Mangers" measure="1" displayFolder="" measureGroup="Mangers" count="0" hidden="1"/>
    <cacheHierarchy uniqueName="[Measures].[__XL_Count Orders]" caption="__XL_Count Orders" measure="1" displayFolder="" measureGroup="Orders" count="0" hidden="1"/>
    <cacheHierarchy uniqueName="[Measures].[__XL_Count Returns]" caption="__XL_Count Returns" measure="1" displayFolder="" measureGroup="Retur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725339243"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C9503-026D-4937-B8FF-8B3F736DB046}" name="Region Sales &amp; Quantity" cacheId="2" applyNumberFormats="0" applyBorderFormats="0" applyFontFormats="0" applyPatternFormats="0" applyAlignmentFormats="0" applyWidthHeightFormats="1" dataCaption="Values" tag="a7ee6f70-dfe9-42d5-8bef-e352b5f37548" updatedVersion="7" minRefreshableVersion="3" useAutoFormatting="1" subtotalHiddenItems="1" itemPrintTitles="1" createdVersion="5" indent="0" outline="1" outlineData="1" multipleFieldFilters="0" chartFormat="19">
  <location ref="B3:D8" firstHeaderRow="0" firstDataRow="1" firstDataCol="1"/>
  <pivotFields count="6">
    <pivotField allDrilled="1" subtotalTop="0" showAll="0" dataSourceSort="1" defaultSubtotal="0" defaultAttributeDrillState="1">
      <items count="1">
        <item s="1" x="0"/>
      </items>
    </pivotField>
    <pivotField axis="axisRow" allDrilled="1" subtotalTop="0" showAll="0" sortType="descending" defaultSubtotal="0">
      <items count="4">
        <item x="0" e="0"/>
        <item x="1" e="0"/>
        <item x="2" e="0"/>
        <item x="3" e="0"/>
      </items>
      <autoSortScope>
        <pivotArea dataOnly="0" outline="0" fieldPosition="0">
          <references count="1">
            <reference field="4294967294" count="1" selected="0">
              <x v="0"/>
            </reference>
          </references>
        </pivotArea>
      </autoSortScope>
    </pivotField>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1"/>
    <field x="2"/>
  </rowFields>
  <rowItems count="5">
    <i>
      <x v="3"/>
    </i>
    <i>
      <x v="1"/>
    </i>
    <i>
      <x/>
    </i>
    <i>
      <x v="2"/>
    </i>
    <i t="grand">
      <x/>
    </i>
  </rowItems>
  <colFields count="1">
    <field x="-2"/>
  </colFields>
  <colItems count="2">
    <i>
      <x/>
    </i>
    <i i="1">
      <x v="1"/>
    </i>
  </colItems>
  <dataFields count="2">
    <dataField name="Sum of Sales" fld="3" baseField="0" baseItem="0" numFmtId="43"/>
    <dataField name="Sum of Quantity" fld="4" baseField="0" baseItem="0"/>
  </dataFields>
  <formats count="1">
    <format dxfId="2">
      <pivotArea outline="0" collapsedLevelsAreSubtotals="1" fieldPosition="0">
        <references count="1">
          <reference field="4294967294" count="1" selected="0">
            <x v="0"/>
          </reference>
        </references>
      </pivotArea>
    </format>
  </format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activeTabTopLevelEntity name="[Returns]"/>
        <x15:activeTabTopLevelEntity name="[Mang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E95F6C4-B6AF-43D3-9666-A0AEE0E58C42}" name="Top 5 Products by Quantity" cacheId="4" applyNumberFormats="0" applyBorderFormats="0" applyFontFormats="0" applyPatternFormats="0" applyAlignmentFormats="0" applyWidthHeightFormats="1" dataCaption="Values" tag="8068a4a1-e34e-42ea-89d9-aac606a44677" updatedVersion="7" minRefreshableVersion="3" useAutoFormatting="1" subtotalHiddenItems="1" itemPrintTitles="1" createdVersion="5" indent="0" outline="1" outlineData="1" multipleFieldFilters="0" chartFormat="31">
  <location ref="B3:C9" firstHeaderRow="1" firstDataRow="1" firstDataCol="1" rowPageCount="1" colPageCount="1"/>
  <pivotFields count="4">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xis="axisPage" allDrilled="1" subtotalTop="0" showAll="0" dataSourceSort="1" defaultSubtotal="0" defaultAttributeDrillState="1"/>
    <pivotField allDrilled="1" subtotalTop="0" showAll="0" dataSourceSort="1" defaultSubtotal="0" defaultAttributeDrillState="1"/>
  </pivotFields>
  <rowFields count="1">
    <field x="0"/>
  </rowFields>
  <rowItems count="6">
    <i>
      <x v="2"/>
    </i>
    <i>
      <x/>
    </i>
    <i>
      <x v="3"/>
    </i>
    <i>
      <x v="4"/>
    </i>
    <i>
      <x v="1"/>
    </i>
    <i t="grand">
      <x/>
    </i>
  </rowItems>
  <colItems count="1">
    <i/>
  </colItems>
  <pageFields count="1">
    <pageField fld="2" hier="19" name="[Orders].[Category].&amp;[Technology]" cap="Technology"/>
  </pageFields>
  <dataFields count="1">
    <dataField name="Sum of Quantity" fld="1"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2">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F21A48E-3701-463C-B113-933E735159BD}" name="Distinct-Customer-Count" cacheId="1" applyNumberFormats="0" applyBorderFormats="0" applyFontFormats="0" applyPatternFormats="0" applyAlignmentFormats="0" applyWidthHeightFormats="1" dataCaption="Values" tag="d3fcc443-647f-44a7-b335-d06e87d7de5a" updatedVersion="7" minRefreshableVersion="3" useAutoFormatting="1" itemPrintTitles="1" createdVersion="5" indent="0" outline="1" outlineData="1" multipleFieldFilters="0" chartFormat="13">
  <location ref="B3:C8" firstHeaderRow="1" firstDataRow="1" firstDataCol="1"/>
  <pivotFields count="3">
    <pivotField axis="axisRow"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Items count="1">
    <i/>
  </colItems>
  <dataFields count="1">
    <dataField name="Distinct Count of Customer ID" fld="1" subtotal="count" baseField="0" baseItem="0">
      <extLst>
        <ext xmlns:x15="http://schemas.microsoft.com/office/spreadsheetml/2010/11/main" uri="{FABC7310-3BB5-11E1-824E-6D434824019B}">
          <x15:dataField isCountDistinct="1"/>
        </ext>
      </extLst>
    </dataField>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members count="1" level="1">
        <member name="[Orders].[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Distinct Count of Customer ID"/>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6370802-873B-45FA-B441-0D431DCD7F78}" name="Returned Orders by Manager" cacheId="3" applyNumberFormats="0" applyBorderFormats="0" applyFontFormats="0" applyPatternFormats="0" applyAlignmentFormats="0" applyWidthHeightFormats="1" dataCaption="Values" tag="9c7cea2d-9ede-4d83-ab4b-58063a844640" updatedVersion="7" minRefreshableVersion="3" useAutoFormatting="1" subtotalHiddenItems="1" itemPrintTitles="1" createdVersion="5" indent="0" outline="1" outlineData="1" multipleFieldFilters="0" chartFormat="12">
  <location ref="B3:C8" firstHeaderRow="1" firstDataRow="1" firstDataCol="1"/>
  <pivotFields count="3">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5">
    <i>
      <x/>
    </i>
    <i>
      <x v="2"/>
    </i>
    <i>
      <x v="3"/>
    </i>
    <i>
      <x v="1"/>
    </i>
    <i t="grand">
      <x/>
    </i>
  </rowItems>
  <colItems count="1">
    <i/>
  </colItems>
  <dataFields count="1">
    <dataField name="Count of Returned" fld="1" subtotal="count" baseField="0" baseItem="0"/>
  </dataFields>
  <chartFormats count="10">
    <chartFormat chart="0"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2"/>
          </reference>
        </references>
      </pivotArea>
    </chartFormat>
    <chartFormat chart="3" format="10">
      <pivotArea type="data" outline="0" fieldPosition="0">
        <references count="2">
          <reference field="4294967294" count="1" selected="0">
            <x v="0"/>
          </reference>
          <reference field="0" count="1" selected="0">
            <x v="3"/>
          </reference>
        </references>
      </pivotArea>
    </chartFormat>
    <chartFormat chart="3" format="1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0" format="3">
      <pivotArea type="data" outline="0" fieldPosition="0">
        <references count="2">
          <reference field="4294967294" count="1" selected="0">
            <x v="0"/>
          </reference>
          <reference field="0" count="1" selected="0">
            <x v="2"/>
          </reference>
        </references>
      </pivotArea>
    </chartFormat>
    <chartFormat chart="0" format="4">
      <pivotArea type="data" outline="0" fieldPosition="0">
        <references count="2">
          <reference field="4294967294" count="1" selected="0">
            <x v="0"/>
          </reference>
          <reference field="0" count="1" selected="0">
            <x v="3"/>
          </reference>
        </references>
      </pivotArea>
    </chartFormat>
    <chartFormat chart="0" format="5">
      <pivotArea type="data" outline="0" fieldPosition="0">
        <references count="2">
          <reference field="4294967294" count="1" selected="0">
            <x v="0"/>
          </reference>
          <reference field="0" count="1" selected="0">
            <x v="1"/>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anger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BDDEEC8-508A-4BC3-98E0-E58A7F86DDCC}" name="Top 5 Products by Sales" cacheId="5" applyNumberFormats="0" applyBorderFormats="0" applyFontFormats="0" applyPatternFormats="0" applyAlignmentFormats="0" applyWidthHeightFormats="1" dataCaption="Values" tag="b21689a9-2cfb-41c5-a001-b8ae556df820" updatedVersion="7" minRefreshableVersion="3" useAutoFormatting="1" subtotalHiddenItems="1" itemPrintTitles="1" createdVersion="5" indent="0" outline="1" outlineData="1" multipleFieldFilters="0" chartFormat="13">
  <location ref="B3:C9" firstHeaderRow="1" firstDataRow="1" firstDataCol="1"/>
  <pivotFields count="3">
    <pivotField axis="axisRow" allDrilled="1" subtotalTop="0" showAll="0" measureFilter="1" defaultSubtotal="0" defaultAttributeDrillState="1">
      <items count="5">
        <item x="0"/>
        <item x="1"/>
        <item x="2"/>
        <item x="3"/>
        <item x="4"/>
      </items>
    </pivotField>
    <pivotField dataField="1" subtotalTop="0" showAll="0" defaultSubtotal="0"/>
    <pivotField allDrilled="1" subtotalTop="0" showAll="0" dataSourceSort="1" defaultSubtotal="0" defaultAttributeDrillState="1"/>
  </pivotFields>
  <rowFields count="1">
    <field x="0"/>
  </rowFields>
  <rowItems count="6">
    <i>
      <x/>
    </i>
    <i>
      <x v="1"/>
    </i>
    <i>
      <x v="2"/>
    </i>
    <i>
      <x v="3"/>
    </i>
    <i>
      <x v="4"/>
    </i>
    <i t="grand">
      <x/>
    </i>
  </rowItems>
  <colItems count="1">
    <i/>
  </colItems>
  <dataFields count="1">
    <dataField name="Sum of Sales" fld="1" baseField="0" baseItem="0" numFmtId="43"/>
  </dataFields>
  <formats count="1">
    <format dxfId="1">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2" iMeasureHier="31">
      <autoFilter ref="A1">
        <filterColumn colId="0">
          <top10 val="5" filterVal="5"/>
        </filterColumn>
      </autoFilter>
    </filter>
  </filters>
  <rowHierarchiesUsage count="1">
    <rowHierarchyUsage hierarchyUsage="2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AB880DE-156C-4594-AB5E-407A24683811}" name="PivotTable6" cacheId="0" applyNumberFormats="0" applyBorderFormats="0" applyFontFormats="0" applyPatternFormats="0" applyAlignmentFormats="0" applyWidthHeightFormats="1" dataCaption="Values" tag="6f7c4959-91ab-4467-9b5b-565c224e9828" updatedVersion="7" minRefreshableVersion="3" useAutoFormatting="1" subtotalHiddenItems="1" itemPrintTitles="1" createdVersion="5" indent="0" outline="1" outlineData="1" multipleFieldFilters="0" rowHeaderCaption="State">
  <location ref="B3:C53" firstHeaderRow="1" firstDataRow="1" firstDataCol="1"/>
  <pivotFields count="2">
    <pivotField axis="axisRow" allDrilled="1" subtotalTop="0" showAll="0" sortType="descending" defaultSubtotal="0" defaultAttributeDrillState="1">
      <items count="4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0"/>
  </rowFields>
  <rowItems count="50">
    <i>
      <x v="3"/>
    </i>
    <i>
      <x v="30"/>
    </i>
    <i>
      <x v="41"/>
    </i>
    <i>
      <x v="45"/>
    </i>
    <i>
      <x v="36"/>
    </i>
    <i>
      <x v="8"/>
    </i>
    <i>
      <x v="11"/>
    </i>
    <i>
      <x v="33"/>
    </i>
    <i>
      <x v="20"/>
    </i>
    <i>
      <x v="44"/>
    </i>
    <i>
      <x v="31"/>
    </i>
    <i>
      <x v="12"/>
    </i>
    <i>
      <x v="9"/>
    </i>
    <i>
      <x v="15"/>
    </i>
    <i>
      <x v="28"/>
    </i>
    <i>
      <x v="1"/>
    </i>
    <i>
      <x v="47"/>
    </i>
    <i>
      <x v="4"/>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i t="grand">
      <x/>
    </i>
  </rowItems>
  <colItems count="1">
    <i/>
  </colItems>
  <dataFields count="1">
    <dataField name="Sum of Sales" fld="1" baseField="0" baseItem="0" numFmtId="43"/>
  </dataFields>
  <formats count="1">
    <format dxfId="0">
      <pivotArea outline="0" collapsedLevelsAreSubtotals="1" fieldPosition="0"/>
    </format>
  </formats>
  <pivotHierarchies count="48">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1BFA035-CF06-4B6E-9AF9-C75845EE0A0B}" name="Layer Dashboard" cacheId="6" applyNumberFormats="0" applyBorderFormats="0" applyFontFormats="0" applyPatternFormats="0" applyAlignmentFormats="0" applyWidthHeightFormats="1" dataCaption="Values" tag="48b19c80-e506-42ae-8bf1-4ee29a7a3265" updatedVersion="7" minRefreshableVersion="3" useAutoFormatting="1" subtotalHiddenItems="1" itemPrintTitles="1" createdVersion="5" indent="0" outline="1" outlineData="1" multipleFieldFilters="0">
  <location ref="A3:H4" firstHeaderRow="0" firstDataRow="1" firstDataCol="0"/>
  <pivotFields count="9">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8">
    <i>
      <x/>
    </i>
    <i i="1">
      <x v="1"/>
    </i>
    <i i="2">
      <x v="2"/>
    </i>
    <i i="3">
      <x v="3"/>
    </i>
    <i i="4">
      <x v="4"/>
    </i>
    <i i="5">
      <x v="5"/>
    </i>
    <i i="6">
      <x v="6"/>
    </i>
    <i i="7">
      <x v="7"/>
    </i>
  </colItems>
  <dataFields count="8">
    <dataField fld="0" subtotal="count" baseField="0" baseItem="0"/>
    <dataField fld="1" subtotal="count" baseField="0" baseItem="0"/>
    <dataField fld="2" subtotal="count" baseField="0" baseItem="0"/>
    <dataField fld="3" subtotal="count" baseField="0" baseItem="0"/>
    <dataField fld="4" subtotal="count" baseField="0" baseItem="0"/>
    <dataField fld="5" subtotal="count" baseField="0" baseItem="0"/>
    <dataField fld="6" subtotal="count" baseField="0" baseItem="0"/>
    <dataField fld="7" subtotal="count" baseField="0" baseItem="0"/>
  </dataFields>
  <pivotHierarchies count="48">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Orders].[Year].&amp;[201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402E0AD-AD6E-419D-B0CB-0A264BC4B7E1}" sourceName="[Orders].[Year]">
  <pivotTables>
    <pivotTable tabId="1" name="Region Sales &amp; Quantity"/>
    <pivotTable tabId="4" name="Returned Orders by Manager"/>
    <pivotTable tabId="2" name="Top 5 Products by Quantity"/>
    <pivotTable tabId="5" name="Top 5 Products by Sales"/>
    <pivotTable tabId="6" name="Layer Dashboard"/>
  </pivotTables>
  <data>
    <olap pivotCacheId="1725339243">
      <levels count="2">
        <level uniqueName="[Orders].[Year].[(All)]" sourceCaption="(All)" count="0"/>
        <level uniqueName="[Orders].[Year].[Year]" sourceCaption="Year" count="4" crossFilter="none">
          <ranges>
            <range startItem="0">
              <i n="[Orders].[Year].&amp;[2014]" c="2014"/>
              <i n="[Orders].[Year].&amp;[2015]" c="2015"/>
              <i n="[Orders].[Year].&amp;[2016]" c="2016"/>
              <i n="[Orders].[Year].&amp;[2017]" c="2017"/>
            </range>
          </ranges>
        </level>
      </levels>
      <selections count="1">
        <selection n="[Orders].[Year].&amp;[2017]"/>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2D224FFB-FA5B-48E9-8A94-CD9F876E58B6}" sourceName="[Orders].[Segment]">
  <pivotTables>
    <pivotTable tabId="3" name="Distinct-Customer-Count"/>
  </pivotTables>
  <data>
    <olap pivotCacheId="1844662869">
      <levels count="2">
        <level uniqueName="[Orders].[Segment].[(All)]" sourceCaption="(All)" count="0"/>
        <level uniqueName="[Orders].[Segment].[Segment]" sourceCaption="Segment" count="3">
          <ranges>
            <range startItem="0">
              <i n="[Orders].[Segment].&amp;[Consumer]" c="Consumer"/>
              <i n="[Orders].[Segment].&amp;[Corporate]" c="Corporate"/>
              <i n="[Orders].[Segment].&amp;[Home Office]" c="Home Office"/>
            </range>
          </ranges>
        </level>
      </levels>
      <selections count="1">
        <selection n="[Orders].[Segment].&amp;[Home Offi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FCA04C-A120-46F5-B2DC-F4E47E45C8C1}" sourceName="[Orders].[Category]">
  <pivotTables>
    <pivotTable tabId="5" name="Top 5 Products by Sales"/>
    <pivotTable tabId="4" name="Returned Orders by Manager"/>
  </pivotTables>
  <data>
    <olap pivotCacheId="1725339243">
      <levels count="2">
        <level uniqueName="[Orders].[Category].[(All)]" sourceCaption="(All)" count="0"/>
        <level uniqueName="[Orders].[Category].[Category]" sourceCaption="Category" count="3">
          <ranges>
            <range startItem="0">
              <i n="[Orders].[Category].&amp;[Furniture]" c="Furniture"/>
              <i n="[Orders].[Category].&amp;[Office Supplies]" c="Office Supplies"/>
              <i n="[Orders].[Category].&amp;[Technology]" c="Technology"/>
            </range>
          </ranges>
        </level>
      </levels>
      <selections count="1">
        <selection n="[Orders].[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9012E054-8E05-4340-B627-63054E4967F6}" cache="Slicer_Year" caption="Year" level="1" style="My Style 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673E3187-ABA5-4DB5-A535-971CE0E2AB00}" cache="Slicer_Segment" caption="Segment" level="1" style="My Style 2"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DD98B48-E600-4CF0-BA77-13066B242E39}" cache="Slicer_Category" caption="Category" level="1" style="SlicerStyleDark3"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801FABE6-021C-49F2-8876-357A2D4546C1}" cache="Slicer_Year" caption="Year" level="1" style="My Style 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D8"/>
  <sheetViews>
    <sheetView workbookViewId="0">
      <selection activeCell="B3" sqref="B3:D8"/>
    </sheetView>
  </sheetViews>
  <sheetFormatPr defaultRowHeight="15" x14ac:dyDescent="0.25"/>
  <cols>
    <col min="1" max="1" width="18.42578125" bestFit="1" customWidth="1"/>
    <col min="2" max="2" width="13.140625" bestFit="1" customWidth="1"/>
    <col min="3" max="3" width="12.140625" bestFit="1" customWidth="1"/>
    <col min="4" max="4" width="15.42578125" bestFit="1" customWidth="1"/>
    <col min="5" max="6" width="11.28515625" bestFit="1" customWidth="1"/>
  </cols>
  <sheetData>
    <row r="3" spans="2:4" x14ac:dyDescent="0.25">
      <c r="B3" s="1" t="s">
        <v>5</v>
      </c>
      <c r="C3" t="s">
        <v>10</v>
      </c>
      <c r="D3" t="s">
        <v>11</v>
      </c>
    </row>
    <row r="4" spans="2:4" x14ac:dyDescent="0.25">
      <c r="B4" s="2" t="s">
        <v>9</v>
      </c>
      <c r="C4" s="5">
        <v>250128.36550000022</v>
      </c>
      <c r="D4" s="3">
        <v>4270</v>
      </c>
    </row>
    <row r="5" spans="2:4" x14ac:dyDescent="0.25">
      <c r="B5" s="2" t="s">
        <v>7</v>
      </c>
      <c r="C5" s="5">
        <v>213082.90400000004</v>
      </c>
      <c r="D5" s="3">
        <v>3411</v>
      </c>
    </row>
    <row r="6" spans="2:4" x14ac:dyDescent="0.25">
      <c r="B6" s="2" t="s">
        <v>6</v>
      </c>
      <c r="C6" s="5">
        <v>147098.12820000001</v>
      </c>
      <c r="D6" s="3">
        <v>2880</v>
      </c>
    </row>
    <row r="7" spans="2:4" x14ac:dyDescent="0.25">
      <c r="B7" s="2" t="s">
        <v>8</v>
      </c>
      <c r="C7" s="5">
        <v>122905.8575</v>
      </c>
      <c r="D7" s="3">
        <v>1915</v>
      </c>
    </row>
    <row r="8" spans="2:4" x14ac:dyDescent="0.25">
      <c r="B8" s="2" t="s">
        <v>0</v>
      </c>
      <c r="C8" s="5">
        <v>733215.25520000129</v>
      </c>
      <c r="D8" s="3">
        <v>12476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7E6C6-6F1A-488B-8B1E-00F736706205}">
  <dimension ref="B1:C9"/>
  <sheetViews>
    <sheetView topLeftCell="B1" workbookViewId="0">
      <selection activeCell="B3" sqref="B3:C9"/>
    </sheetView>
  </sheetViews>
  <sheetFormatPr defaultRowHeight="15" x14ac:dyDescent="0.25"/>
  <cols>
    <col min="2" max="2" width="49.28515625" bestFit="1" customWidth="1"/>
    <col min="3" max="3" width="15.42578125" bestFit="1" customWidth="1"/>
  </cols>
  <sheetData>
    <row r="1" spans="2:3" x14ac:dyDescent="0.25">
      <c r="B1" s="1" t="s">
        <v>22</v>
      </c>
      <c r="C1" t="s" vm="1">
        <v>23</v>
      </c>
    </row>
    <row r="3" spans="2:3" x14ac:dyDescent="0.25">
      <c r="B3" s="1" t="s">
        <v>5</v>
      </c>
      <c r="C3" t="s">
        <v>11</v>
      </c>
    </row>
    <row r="4" spans="2:3" x14ac:dyDescent="0.25">
      <c r="B4" s="2" t="s">
        <v>18</v>
      </c>
      <c r="C4" s="3">
        <v>34</v>
      </c>
    </row>
    <row r="5" spans="2:3" x14ac:dyDescent="0.25">
      <c r="B5" s="2" t="s">
        <v>15</v>
      </c>
      <c r="C5" s="3">
        <v>29</v>
      </c>
    </row>
    <row r="6" spans="2:3" x14ac:dyDescent="0.25">
      <c r="B6" s="2" t="s">
        <v>19</v>
      </c>
      <c r="C6" s="3">
        <v>26</v>
      </c>
    </row>
    <row r="7" spans="2:3" x14ac:dyDescent="0.25">
      <c r="B7" s="2" t="s">
        <v>20</v>
      </c>
      <c r="C7" s="3">
        <v>25</v>
      </c>
    </row>
    <row r="8" spans="2:3" x14ac:dyDescent="0.25">
      <c r="B8" s="2" t="s">
        <v>17</v>
      </c>
      <c r="C8" s="3">
        <v>25</v>
      </c>
    </row>
    <row r="9" spans="2:3" x14ac:dyDescent="0.25">
      <c r="B9" s="2" t="s">
        <v>0</v>
      </c>
      <c r="C9" s="3">
        <v>139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6597D-D15B-46BA-91D1-361820F61010}">
  <dimension ref="B3:C8"/>
  <sheetViews>
    <sheetView workbookViewId="0">
      <selection activeCell="B3" sqref="B3:C8"/>
    </sheetView>
  </sheetViews>
  <sheetFormatPr defaultRowHeight="15" x14ac:dyDescent="0.25"/>
  <cols>
    <col min="2" max="2" width="13.140625" bestFit="1" customWidth="1"/>
    <col min="3" max="3" width="27.5703125" bestFit="1" customWidth="1"/>
  </cols>
  <sheetData>
    <row r="3" spans="2:3" x14ac:dyDescent="0.25">
      <c r="B3" s="1" t="s">
        <v>5</v>
      </c>
      <c r="C3" t="s">
        <v>28</v>
      </c>
    </row>
    <row r="4" spans="2:3" x14ac:dyDescent="0.25">
      <c r="B4" s="2" t="s">
        <v>24</v>
      </c>
      <c r="C4" s="3">
        <v>105</v>
      </c>
    </row>
    <row r="5" spans="2:3" x14ac:dyDescent="0.25">
      <c r="B5" s="2" t="s">
        <v>25</v>
      </c>
      <c r="C5" s="3">
        <v>113</v>
      </c>
    </row>
    <row r="6" spans="2:3" x14ac:dyDescent="0.25">
      <c r="B6" s="2" t="s">
        <v>26</v>
      </c>
      <c r="C6" s="3">
        <v>113</v>
      </c>
    </row>
    <row r="7" spans="2:3" x14ac:dyDescent="0.25">
      <c r="B7" s="2" t="s">
        <v>27</v>
      </c>
      <c r="C7" s="3">
        <v>128</v>
      </c>
    </row>
    <row r="8" spans="2:3" x14ac:dyDescent="0.25">
      <c r="B8" s="2" t="s">
        <v>0</v>
      </c>
      <c r="C8" s="3">
        <v>148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8736-44DB-4471-9AAF-52E13580ADE0}">
  <dimension ref="B3:C8"/>
  <sheetViews>
    <sheetView workbookViewId="0">
      <selection activeCell="B3" sqref="B3:C8"/>
    </sheetView>
  </sheetViews>
  <sheetFormatPr defaultRowHeight="15" x14ac:dyDescent="0.25"/>
  <cols>
    <col min="2" max="2" width="18.42578125" bestFit="1" customWidth="1"/>
    <col min="3" max="3" width="17.5703125" bestFit="1" customWidth="1"/>
    <col min="4" max="4" width="18.5703125" bestFit="1" customWidth="1"/>
  </cols>
  <sheetData>
    <row r="3" spans="2:3" x14ac:dyDescent="0.25">
      <c r="B3" s="1" t="s">
        <v>5</v>
      </c>
      <c r="C3" t="s">
        <v>29</v>
      </c>
    </row>
    <row r="4" spans="2:3" x14ac:dyDescent="0.25">
      <c r="B4" s="2" t="s">
        <v>1</v>
      </c>
      <c r="C4" s="3">
        <v>1095</v>
      </c>
    </row>
    <row r="5" spans="2:3" x14ac:dyDescent="0.25">
      <c r="B5" s="2" t="s">
        <v>3</v>
      </c>
      <c r="C5" s="3">
        <v>921</v>
      </c>
    </row>
    <row r="6" spans="2:3" x14ac:dyDescent="0.25">
      <c r="B6" s="2" t="s">
        <v>4</v>
      </c>
      <c r="C6" s="3">
        <v>778</v>
      </c>
    </row>
    <row r="7" spans="2:3" x14ac:dyDescent="0.25">
      <c r="B7" s="2" t="s">
        <v>2</v>
      </c>
      <c r="C7" s="3">
        <v>518</v>
      </c>
    </row>
    <row r="8" spans="2:3" x14ac:dyDescent="0.25">
      <c r="B8" s="2" t="s">
        <v>0</v>
      </c>
      <c r="C8" s="3">
        <v>3312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57DE67-8114-4A6E-BBC8-0E564BEE67BE}">
  <dimension ref="B3:C9"/>
  <sheetViews>
    <sheetView topLeftCell="B1" workbookViewId="0">
      <selection activeCell="B3" sqref="B3:C9"/>
    </sheetView>
  </sheetViews>
  <sheetFormatPr defaultRowHeight="15" x14ac:dyDescent="0.25"/>
  <cols>
    <col min="2" max="2" width="47.42578125" bestFit="1" customWidth="1"/>
    <col min="3" max="3" width="12.140625" bestFit="1" customWidth="1"/>
  </cols>
  <sheetData>
    <row r="3" spans="2:3" x14ac:dyDescent="0.25">
      <c r="B3" s="1" t="s">
        <v>5</v>
      </c>
      <c r="C3" t="s">
        <v>10</v>
      </c>
    </row>
    <row r="4" spans="2:3" x14ac:dyDescent="0.25">
      <c r="B4" s="2" t="s">
        <v>12</v>
      </c>
      <c r="C4" s="5">
        <v>35699.898000000001</v>
      </c>
    </row>
    <row r="5" spans="2:3" x14ac:dyDescent="0.25">
      <c r="B5" s="2" t="s">
        <v>13</v>
      </c>
      <c r="C5" s="5">
        <v>10943.278</v>
      </c>
    </row>
    <row r="6" spans="2:3" x14ac:dyDescent="0.25">
      <c r="B6" s="2" t="s">
        <v>14</v>
      </c>
      <c r="C6" s="5">
        <v>9239.8460000000014</v>
      </c>
    </row>
    <row r="7" spans="2:3" x14ac:dyDescent="0.25">
      <c r="B7" s="2" t="s">
        <v>16</v>
      </c>
      <c r="C7" s="5">
        <v>11825.902</v>
      </c>
    </row>
    <row r="8" spans="2:3" x14ac:dyDescent="0.25">
      <c r="B8" s="2" t="s">
        <v>21</v>
      </c>
      <c r="C8" s="5">
        <v>9239.7800000000025</v>
      </c>
    </row>
    <row r="9" spans="2:3" x14ac:dyDescent="0.25">
      <c r="B9" s="2" t="s">
        <v>0</v>
      </c>
      <c r="C9" s="5">
        <v>76948.703999999998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F73A3-7738-422A-9237-9782E08FBAA7}">
  <dimension ref="B3:H53"/>
  <sheetViews>
    <sheetView workbookViewId="0">
      <selection activeCell="H4" sqref="H4:H53"/>
    </sheetView>
  </sheetViews>
  <sheetFormatPr defaultRowHeight="15" x14ac:dyDescent="0.25"/>
  <cols>
    <col min="2" max="2" width="18.7109375" bestFit="1" customWidth="1"/>
    <col min="3" max="3" width="13.28515625" bestFit="1" customWidth="1"/>
    <col min="8" max="8" width="13.28515625" bestFit="1" customWidth="1"/>
  </cols>
  <sheetData>
    <row r="3" spans="2:8" x14ac:dyDescent="0.25">
      <c r="B3" s="1" t="s">
        <v>87</v>
      </c>
      <c r="C3" t="s">
        <v>10</v>
      </c>
      <c r="G3" t="str">
        <f>B3</f>
        <v>State</v>
      </c>
      <c r="H3" t="str">
        <f>C3</f>
        <v>Sum of Sales</v>
      </c>
    </row>
    <row r="4" spans="2:8" x14ac:dyDescent="0.25">
      <c r="B4" s="2" t="s">
        <v>41</v>
      </c>
      <c r="C4" s="5">
        <v>457687.63150000037</v>
      </c>
      <c r="G4" t="str">
        <f t="shared" ref="G4:G13" si="0">B4</f>
        <v>California</v>
      </c>
      <c r="H4" s="11">
        <f t="shared" ref="H4:H13" si="1">C4</f>
        <v>457687.63150000037</v>
      </c>
    </row>
    <row r="5" spans="2:8" x14ac:dyDescent="0.25">
      <c r="B5" s="2" t="s">
        <v>68</v>
      </c>
      <c r="C5" s="5">
        <v>310876.27100000024</v>
      </c>
      <c r="G5" t="str">
        <f t="shared" si="0"/>
        <v>New York</v>
      </c>
      <c r="H5" s="11">
        <f t="shared" si="1"/>
        <v>310876.27100000024</v>
      </c>
    </row>
    <row r="6" spans="2:8" x14ac:dyDescent="0.25">
      <c r="B6" s="2" t="s">
        <v>79</v>
      </c>
      <c r="C6" s="5">
        <v>170188.04579999996</v>
      </c>
      <c r="G6" t="str">
        <f t="shared" si="0"/>
        <v>Texas</v>
      </c>
      <c r="H6" s="11">
        <f t="shared" si="1"/>
        <v>170188.04579999996</v>
      </c>
    </row>
    <row r="7" spans="2:8" x14ac:dyDescent="0.25">
      <c r="B7" s="2" t="s">
        <v>83</v>
      </c>
      <c r="C7" s="5">
        <v>138641.27000000008</v>
      </c>
      <c r="G7" t="str">
        <f t="shared" si="0"/>
        <v>Washington</v>
      </c>
      <c r="H7" s="11">
        <f t="shared" si="1"/>
        <v>138641.27000000008</v>
      </c>
    </row>
    <row r="8" spans="2:8" x14ac:dyDescent="0.25">
      <c r="B8" s="2" t="s">
        <v>74</v>
      </c>
      <c r="C8" s="5">
        <v>116511.91399999996</v>
      </c>
      <c r="G8" t="str">
        <f t="shared" si="0"/>
        <v>Pennsylvania</v>
      </c>
      <c r="H8" s="11">
        <f t="shared" si="1"/>
        <v>116511.91399999996</v>
      </c>
    </row>
    <row r="9" spans="2:8" x14ac:dyDescent="0.25">
      <c r="B9" s="2" t="s">
        <v>46</v>
      </c>
      <c r="C9" s="5">
        <v>89473.707999999955</v>
      </c>
      <c r="G9" t="str">
        <f t="shared" si="0"/>
        <v>Florida</v>
      </c>
      <c r="H9" s="11">
        <f t="shared" si="1"/>
        <v>89473.707999999955</v>
      </c>
    </row>
    <row r="10" spans="2:8" x14ac:dyDescent="0.25">
      <c r="B10" s="2" t="s">
        <v>49</v>
      </c>
      <c r="C10" s="5">
        <v>80166.10100000001</v>
      </c>
      <c r="G10" t="str">
        <f t="shared" si="0"/>
        <v>Illinois</v>
      </c>
      <c r="H10" s="11">
        <f t="shared" si="1"/>
        <v>80166.10100000001</v>
      </c>
    </row>
    <row r="11" spans="2:8" x14ac:dyDescent="0.25">
      <c r="B11" s="2" t="s">
        <v>71</v>
      </c>
      <c r="C11" s="5">
        <v>78258.135999999969</v>
      </c>
      <c r="G11" t="str">
        <f t="shared" si="0"/>
        <v>Ohio</v>
      </c>
      <c r="H11" s="11">
        <f t="shared" si="1"/>
        <v>78258.135999999969</v>
      </c>
    </row>
    <row r="12" spans="2:8" x14ac:dyDescent="0.25">
      <c r="B12" s="2" t="s">
        <v>58</v>
      </c>
      <c r="C12" s="5">
        <v>76269.614000000016</v>
      </c>
      <c r="G12" t="str">
        <f t="shared" si="0"/>
        <v>Michigan</v>
      </c>
      <c r="H12" s="11">
        <f t="shared" si="1"/>
        <v>76269.614000000016</v>
      </c>
    </row>
    <row r="13" spans="2:8" x14ac:dyDescent="0.25">
      <c r="B13" s="2" t="s">
        <v>82</v>
      </c>
      <c r="C13" s="5">
        <v>70636.72</v>
      </c>
      <c r="G13" t="str">
        <f t="shared" si="0"/>
        <v>Virginia</v>
      </c>
      <c r="H13" s="11">
        <f t="shared" si="1"/>
        <v>70636.72</v>
      </c>
    </row>
    <row r="14" spans="2:8" x14ac:dyDescent="0.25">
      <c r="B14" s="2" t="s">
        <v>69</v>
      </c>
      <c r="C14" s="5">
        <v>55603.163999999982</v>
      </c>
      <c r="G14" t="str">
        <f>B14</f>
        <v>North Carolina</v>
      </c>
      <c r="H14" s="11">
        <f>C14</f>
        <v>55603.163999999982</v>
      </c>
    </row>
    <row r="15" spans="2:8" x14ac:dyDescent="0.25">
      <c r="B15" s="2" t="s">
        <v>50</v>
      </c>
      <c r="C15" s="5">
        <v>53555.360000000022</v>
      </c>
      <c r="G15" t="str">
        <f t="shared" ref="G15:G22" si="2">B15</f>
        <v>Indiana</v>
      </c>
      <c r="H15" s="11">
        <f t="shared" ref="H15:H22" si="3">C15</f>
        <v>53555.360000000022</v>
      </c>
    </row>
    <row r="16" spans="2:8" x14ac:dyDescent="0.25">
      <c r="B16" s="2" t="s">
        <v>47</v>
      </c>
      <c r="C16" s="5">
        <v>49095.840000000011</v>
      </c>
      <c r="G16" t="str">
        <f t="shared" si="2"/>
        <v>Georgia</v>
      </c>
      <c r="H16" s="11">
        <f t="shared" si="3"/>
        <v>49095.840000000011</v>
      </c>
    </row>
    <row r="17" spans="2:8" x14ac:dyDescent="0.25">
      <c r="B17" s="2" t="s">
        <v>53</v>
      </c>
      <c r="C17" s="5">
        <v>36591.75</v>
      </c>
      <c r="G17" t="str">
        <f t="shared" si="2"/>
        <v>Kentucky</v>
      </c>
      <c r="H17" s="11">
        <f t="shared" si="3"/>
        <v>36591.75</v>
      </c>
    </row>
    <row r="18" spans="2:8" x14ac:dyDescent="0.25">
      <c r="B18" s="2" t="s">
        <v>66</v>
      </c>
      <c r="C18" s="5">
        <v>35764.312000000013</v>
      </c>
      <c r="G18" t="str">
        <f t="shared" si="2"/>
        <v>New Jersey</v>
      </c>
      <c r="H18" s="11">
        <f t="shared" si="3"/>
        <v>35764.312000000013</v>
      </c>
    </row>
    <row r="19" spans="2:8" x14ac:dyDescent="0.25">
      <c r="B19" s="2" t="s">
        <v>39</v>
      </c>
      <c r="C19" s="5">
        <v>35282.001000000018</v>
      </c>
      <c r="G19" t="str">
        <f t="shared" si="2"/>
        <v>Arizona</v>
      </c>
      <c r="H19" s="11">
        <f t="shared" si="3"/>
        <v>35282.001000000018</v>
      </c>
    </row>
    <row r="20" spans="2:8" x14ac:dyDescent="0.25">
      <c r="B20" s="2" t="s">
        <v>85</v>
      </c>
      <c r="C20" s="5">
        <v>32114.61000000003</v>
      </c>
      <c r="G20" t="str">
        <f t="shared" si="2"/>
        <v>Wisconsin</v>
      </c>
      <c r="H20" s="11">
        <f t="shared" si="3"/>
        <v>32114.61000000003</v>
      </c>
    </row>
    <row r="21" spans="2:8" x14ac:dyDescent="0.25">
      <c r="B21" s="2" t="s">
        <v>42</v>
      </c>
      <c r="C21" s="5">
        <v>32108.118000000006</v>
      </c>
      <c r="G21" t="str">
        <f t="shared" si="2"/>
        <v>Colorado</v>
      </c>
      <c r="H21" s="11">
        <f t="shared" si="3"/>
        <v>32108.118000000006</v>
      </c>
    </row>
    <row r="22" spans="2:8" x14ac:dyDescent="0.25">
      <c r="B22" s="2" t="s">
        <v>78</v>
      </c>
      <c r="C22" s="5">
        <v>30661.872999999981</v>
      </c>
      <c r="G22" t="str">
        <f t="shared" si="2"/>
        <v>Tennessee</v>
      </c>
      <c r="H22" s="11">
        <f t="shared" si="3"/>
        <v>30661.872999999981</v>
      </c>
    </row>
    <row r="23" spans="2:8" x14ac:dyDescent="0.25">
      <c r="B23" s="2" t="s">
        <v>59</v>
      </c>
      <c r="C23" s="5">
        <v>29863.149999999991</v>
      </c>
      <c r="G23" t="str">
        <f t="shared" ref="G23:G46" si="4">B23</f>
        <v>Minnesota</v>
      </c>
      <c r="H23" s="11">
        <f t="shared" ref="H23:H46" si="5">C23</f>
        <v>29863.149999999991</v>
      </c>
    </row>
    <row r="24" spans="2:8" x14ac:dyDescent="0.25">
      <c r="B24" s="2" t="s">
        <v>57</v>
      </c>
      <c r="C24" s="5">
        <v>28634.433999999987</v>
      </c>
      <c r="G24" t="str">
        <f t="shared" si="4"/>
        <v>Massachusetts</v>
      </c>
      <c r="H24" s="11">
        <f t="shared" si="5"/>
        <v>28634.433999999987</v>
      </c>
    </row>
    <row r="25" spans="2:8" x14ac:dyDescent="0.25">
      <c r="B25" s="2" t="s">
        <v>44</v>
      </c>
      <c r="C25" s="5">
        <v>27451.068999999992</v>
      </c>
      <c r="G25" t="str">
        <f t="shared" si="4"/>
        <v>Delaware</v>
      </c>
      <c r="H25" s="11">
        <f t="shared" si="5"/>
        <v>27451.068999999992</v>
      </c>
    </row>
    <row r="26" spans="2:8" x14ac:dyDescent="0.25">
      <c r="B26" s="2" t="s">
        <v>56</v>
      </c>
      <c r="C26" s="5">
        <v>23705.523000000008</v>
      </c>
      <c r="G26" t="str">
        <f t="shared" si="4"/>
        <v>Maryland</v>
      </c>
      <c r="H26" s="11">
        <f t="shared" si="5"/>
        <v>23705.523000000008</v>
      </c>
    </row>
    <row r="27" spans="2:8" x14ac:dyDescent="0.25">
      <c r="B27" s="2" t="s">
        <v>75</v>
      </c>
      <c r="C27" s="5">
        <v>22627.955999999998</v>
      </c>
      <c r="G27" t="str">
        <f t="shared" si="4"/>
        <v>Rhode Island</v>
      </c>
      <c r="H27" s="11">
        <f t="shared" si="5"/>
        <v>22627.955999999998</v>
      </c>
    </row>
    <row r="28" spans="2:8" x14ac:dyDescent="0.25">
      <c r="B28" s="2" t="s">
        <v>61</v>
      </c>
      <c r="C28" s="5">
        <v>22205.150000000005</v>
      </c>
      <c r="G28" t="str">
        <f t="shared" si="4"/>
        <v>Missouri</v>
      </c>
      <c r="H28" s="11">
        <f t="shared" si="5"/>
        <v>22205.150000000005</v>
      </c>
    </row>
    <row r="29" spans="2:8" x14ac:dyDescent="0.25">
      <c r="B29" s="2" t="s">
        <v>72</v>
      </c>
      <c r="C29" s="5">
        <v>19683.390000000003</v>
      </c>
      <c r="G29" t="str">
        <f t="shared" si="4"/>
        <v>Oklahoma</v>
      </c>
      <c r="H29" s="11">
        <f t="shared" si="5"/>
        <v>19683.390000000003</v>
      </c>
    </row>
    <row r="30" spans="2:8" x14ac:dyDescent="0.25">
      <c r="B30" s="2" t="s">
        <v>38</v>
      </c>
      <c r="C30" s="5">
        <v>19510.639999999992</v>
      </c>
      <c r="G30" t="str">
        <f t="shared" si="4"/>
        <v>Alabama</v>
      </c>
      <c r="H30" s="11">
        <f t="shared" si="5"/>
        <v>19510.639999999992</v>
      </c>
    </row>
    <row r="31" spans="2:8" x14ac:dyDescent="0.25">
      <c r="B31" s="2" t="s">
        <v>73</v>
      </c>
      <c r="C31" s="5">
        <v>17431.149999999994</v>
      </c>
      <c r="G31" t="str">
        <f t="shared" si="4"/>
        <v>Oregon</v>
      </c>
      <c r="H31" s="11">
        <f t="shared" si="5"/>
        <v>17431.149999999994</v>
      </c>
    </row>
    <row r="32" spans="2:8" x14ac:dyDescent="0.25">
      <c r="B32" s="2" t="s">
        <v>64</v>
      </c>
      <c r="C32" s="5">
        <v>16729.102000000003</v>
      </c>
      <c r="G32" t="str">
        <f t="shared" si="4"/>
        <v>Nevada</v>
      </c>
      <c r="H32" s="11">
        <f t="shared" si="5"/>
        <v>16729.102000000003</v>
      </c>
    </row>
    <row r="33" spans="2:8" x14ac:dyDescent="0.25">
      <c r="B33" s="2" t="s">
        <v>43</v>
      </c>
      <c r="C33" s="5">
        <v>13384.357</v>
      </c>
      <c r="G33" t="str">
        <f t="shared" si="4"/>
        <v>Connecticut</v>
      </c>
      <c r="H33" s="11">
        <f t="shared" si="5"/>
        <v>13384.357</v>
      </c>
    </row>
    <row r="34" spans="2:8" x14ac:dyDescent="0.25">
      <c r="B34" s="2" t="s">
        <v>40</v>
      </c>
      <c r="C34" s="5">
        <v>11678.13</v>
      </c>
      <c r="G34" t="str">
        <f t="shared" si="4"/>
        <v>Arkansas</v>
      </c>
      <c r="H34" s="11">
        <f t="shared" si="5"/>
        <v>11678.13</v>
      </c>
    </row>
    <row r="35" spans="2:8" x14ac:dyDescent="0.25">
      <c r="B35" s="2" t="s">
        <v>80</v>
      </c>
      <c r="C35" s="5">
        <v>11220.055999999997</v>
      </c>
      <c r="G35" t="str">
        <f t="shared" si="4"/>
        <v>Utah</v>
      </c>
      <c r="H35" s="11">
        <f t="shared" si="5"/>
        <v>11220.055999999997</v>
      </c>
    </row>
    <row r="36" spans="2:8" x14ac:dyDescent="0.25">
      <c r="B36" s="2" t="s">
        <v>60</v>
      </c>
      <c r="C36" s="5">
        <v>10771.340000000006</v>
      </c>
      <c r="G36" t="str">
        <f t="shared" si="4"/>
        <v>Mississippi</v>
      </c>
      <c r="H36" s="11">
        <f t="shared" si="5"/>
        <v>10771.340000000006</v>
      </c>
    </row>
    <row r="37" spans="2:8" x14ac:dyDescent="0.25">
      <c r="B37" s="2" t="s">
        <v>54</v>
      </c>
      <c r="C37" s="5">
        <v>9217.029999999997</v>
      </c>
      <c r="G37" t="str">
        <f t="shared" si="4"/>
        <v>Louisiana</v>
      </c>
      <c r="H37" s="11">
        <f t="shared" si="5"/>
        <v>9217.029999999997</v>
      </c>
    </row>
    <row r="38" spans="2:8" x14ac:dyDescent="0.25">
      <c r="B38" s="2" t="s">
        <v>81</v>
      </c>
      <c r="C38" s="5">
        <v>8929.3700000000008</v>
      </c>
      <c r="G38" t="str">
        <f t="shared" si="4"/>
        <v>Vermont</v>
      </c>
      <c r="H38" s="11">
        <f t="shared" si="5"/>
        <v>8929.3700000000008</v>
      </c>
    </row>
    <row r="39" spans="2:8" x14ac:dyDescent="0.25">
      <c r="B39" s="2" t="s">
        <v>76</v>
      </c>
      <c r="C39" s="5">
        <v>8481.7099999999991</v>
      </c>
      <c r="G39" t="str">
        <f t="shared" si="4"/>
        <v>South Carolina</v>
      </c>
      <c r="H39" s="11">
        <f t="shared" si="5"/>
        <v>8481.7099999999991</v>
      </c>
    </row>
    <row r="40" spans="2:8" x14ac:dyDescent="0.25">
      <c r="B40" s="2" t="s">
        <v>63</v>
      </c>
      <c r="C40" s="5">
        <v>7464.9299999999985</v>
      </c>
      <c r="G40" t="str">
        <f t="shared" si="4"/>
        <v>Nebraska</v>
      </c>
      <c r="H40" s="11">
        <f t="shared" si="5"/>
        <v>7464.9299999999985</v>
      </c>
    </row>
    <row r="41" spans="2:8" x14ac:dyDescent="0.25">
      <c r="B41" s="2" t="s">
        <v>65</v>
      </c>
      <c r="C41" s="5">
        <v>7292.5239999999985</v>
      </c>
      <c r="G41" t="str">
        <f t="shared" si="4"/>
        <v>New Hampshire</v>
      </c>
      <c r="H41" s="11">
        <f t="shared" si="5"/>
        <v>7292.5239999999985</v>
      </c>
    </row>
    <row r="42" spans="2:8" x14ac:dyDescent="0.25">
      <c r="B42" s="2" t="s">
        <v>62</v>
      </c>
      <c r="C42" s="5">
        <v>5589.351999999999</v>
      </c>
      <c r="G42" t="str">
        <f t="shared" si="4"/>
        <v>Montana</v>
      </c>
      <c r="H42" s="11">
        <f t="shared" si="5"/>
        <v>5589.351999999999</v>
      </c>
    </row>
    <row r="43" spans="2:8" x14ac:dyDescent="0.25">
      <c r="B43" s="2" t="s">
        <v>67</v>
      </c>
      <c r="C43" s="5">
        <v>4783.5219999999999</v>
      </c>
      <c r="G43" t="str">
        <f t="shared" si="4"/>
        <v>New Mexico</v>
      </c>
      <c r="H43" s="11">
        <f t="shared" si="5"/>
        <v>4783.5219999999999</v>
      </c>
    </row>
    <row r="44" spans="2:8" x14ac:dyDescent="0.25">
      <c r="B44" s="2" t="s">
        <v>51</v>
      </c>
      <c r="C44" s="5">
        <v>4579.76</v>
      </c>
      <c r="G44" t="str">
        <f t="shared" si="4"/>
        <v>Iowa</v>
      </c>
      <c r="H44" s="11">
        <f t="shared" si="5"/>
        <v>4579.76</v>
      </c>
    </row>
    <row r="45" spans="2:8" x14ac:dyDescent="0.25">
      <c r="B45" s="2" t="s">
        <v>48</v>
      </c>
      <c r="C45" s="5">
        <v>4382.4859999999999</v>
      </c>
      <c r="G45" t="str">
        <f t="shared" si="4"/>
        <v>Idaho</v>
      </c>
      <c r="H45" s="11">
        <f t="shared" si="5"/>
        <v>4382.4859999999999</v>
      </c>
    </row>
    <row r="46" spans="2:8" x14ac:dyDescent="0.25">
      <c r="B46" s="2" t="s">
        <v>52</v>
      </c>
      <c r="C46" s="5">
        <v>2914.3100000000004</v>
      </c>
      <c r="G46" t="str">
        <f t="shared" si="4"/>
        <v>Kansas</v>
      </c>
      <c r="H46" s="11">
        <f t="shared" si="5"/>
        <v>2914.3100000000004</v>
      </c>
    </row>
    <row r="47" spans="2:8" x14ac:dyDescent="0.25">
      <c r="B47" s="2" t="s">
        <v>45</v>
      </c>
      <c r="C47" s="5">
        <v>2865.0199999999991</v>
      </c>
      <c r="G47" t="str">
        <f t="shared" ref="G47:G53" si="6">B47</f>
        <v>District of Columbia</v>
      </c>
      <c r="H47" s="11">
        <f t="shared" ref="H47:H53" si="7">C47</f>
        <v>2865.0199999999991</v>
      </c>
    </row>
    <row r="48" spans="2:8" x14ac:dyDescent="0.25">
      <c r="B48" s="2" t="s">
        <v>86</v>
      </c>
      <c r="C48" s="5">
        <v>1603.1360000000002</v>
      </c>
      <c r="G48" t="str">
        <f t="shared" si="6"/>
        <v>Wyoming</v>
      </c>
      <c r="H48" s="11">
        <f t="shared" si="7"/>
        <v>1603.1360000000002</v>
      </c>
    </row>
    <row r="49" spans="2:8" x14ac:dyDescent="0.25">
      <c r="B49" s="2" t="s">
        <v>77</v>
      </c>
      <c r="C49" s="5">
        <v>1315.56</v>
      </c>
      <c r="G49" t="str">
        <f t="shared" si="6"/>
        <v>South Dakota</v>
      </c>
      <c r="H49" s="11">
        <f t="shared" si="7"/>
        <v>1315.56</v>
      </c>
    </row>
    <row r="50" spans="2:8" x14ac:dyDescent="0.25">
      <c r="B50" s="2" t="s">
        <v>55</v>
      </c>
      <c r="C50" s="5">
        <v>1270.5300000000002</v>
      </c>
      <c r="G50" t="str">
        <f t="shared" si="6"/>
        <v>Maine</v>
      </c>
      <c r="H50" s="11">
        <f t="shared" si="7"/>
        <v>1270.5300000000002</v>
      </c>
    </row>
    <row r="51" spans="2:8" x14ac:dyDescent="0.25">
      <c r="B51" s="2" t="s">
        <v>84</v>
      </c>
      <c r="C51" s="5">
        <v>1209.8240000000001</v>
      </c>
      <c r="G51" t="str">
        <f t="shared" si="6"/>
        <v>West Virginia</v>
      </c>
      <c r="H51" s="11">
        <f t="shared" si="7"/>
        <v>1209.8240000000001</v>
      </c>
    </row>
    <row r="52" spans="2:8" x14ac:dyDescent="0.25">
      <c r="B52" s="2" t="s">
        <v>70</v>
      </c>
      <c r="C52" s="5">
        <v>919.91</v>
      </c>
      <c r="G52" t="str">
        <f t="shared" si="6"/>
        <v>North Dakota</v>
      </c>
      <c r="H52" s="11">
        <f t="shared" si="7"/>
        <v>919.91</v>
      </c>
    </row>
    <row r="53" spans="2:8" x14ac:dyDescent="0.25">
      <c r="B53" s="2" t="s">
        <v>0</v>
      </c>
      <c r="C53" s="5">
        <v>2297200.8602999737</v>
      </c>
      <c r="G53" t="str">
        <f t="shared" si="6"/>
        <v>Grand Total</v>
      </c>
      <c r="H53" s="11">
        <f t="shared" si="7"/>
        <v>2297200.8602999737</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2BBF3-C9A2-455B-81AF-A5141E84ADE1}">
  <dimension ref="A3:H11"/>
  <sheetViews>
    <sheetView topLeftCell="B10" workbookViewId="0">
      <selection activeCell="H17" sqref="H17"/>
    </sheetView>
  </sheetViews>
  <sheetFormatPr defaultRowHeight="15" x14ac:dyDescent="0.25"/>
  <cols>
    <col min="1" max="1" width="10.42578125" bestFit="1" customWidth="1"/>
    <col min="2" max="2" width="10.85546875" bestFit="1" customWidth="1"/>
    <col min="3" max="3" width="11.85546875" bestFit="1" customWidth="1"/>
    <col min="4" max="4" width="15" bestFit="1" customWidth="1"/>
    <col min="5" max="5" width="22.7109375" bestFit="1" customWidth="1"/>
    <col min="6" max="6" width="15.42578125" bestFit="1" customWidth="1"/>
    <col min="7" max="7" width="21.85546875" bestFit="1" customWidth="1"/>
    <col min="8" max="8" width="21.5703125" bestFit="1" customWidth="1"/>
  </cols>
  <sheetData>
    <row r="3" spans="1:8" x14ac:dyDescent="0.25">
      <c r="A3" t="s">
        <v>30</v>
      </c>
      <c r="B3" t="s">
        <v>31</v>
      </c>
      <c r="C3" t="s">
        <v>32</v>
      </c>
      <c r="D3" t="s">
        <v>33</v>
      </c>
      <c r="E3" t="s">
        <v>34</v>
      </c>
      <c r="F3" t="s">
        <v>35</v>
      </c>
      <c r="G3" t="s">
        <v>36</v>
      </c>
      <c r="H3" t="s">
        <v>37</v>
      </c>
    </row>
    <row r="4" spans="1:8" x14ac:dyDescent="0.25">
      <c r="A4" s="6">
        <v>733215.25520000129</v>
      </c>
      <c r="B4" s="7">
        <v>93439.26960000032</v>
      </c>
      <c r="C4" s="7">
        <v>3312</v>
      </c>
      <c r="D4" s="7">
        <v>12476</v>
      </c>
      <c r="E4" s="4">
        <v>221.38141763285063</v>
      </c>
      <c r="F4" s="8">
        <v>8.7258454106280192E-2</v>
      </c>
      <c r="G4" s="3">
        <v>289</v>
      </c>
      <c r="H4" s="7">
        <v>518.22</v>
      </c>
    </row>
    <row r="11" spans="1:8" x14ac:dyDescent="0.25">
      <c r="A11" s="9">
        <f>GETPIVOTDATA("[Measures].[Total Sales]",$A$3)</f>
        <v>733215.25520000129</v>
      </c>
      <c r="B11" s="9">
        <f>GETPIVOTDATA("[Measures].[Total Profit]",$A$3)</f>
        <v>93439.26960000032</v>
      </c>
      <c r="C11" s="9">
        <f>GETPIVOTDATA("[Measures].[Total Orders]",$A$3)</f>
        <v>3312</v>
      </c>
      <c r="D11" s="12">
        <f>GETPIVOTDATA("[Measures].[Total Units Sold]",$A$3)</f>
        <v>12476</v>
      </c>
      <c r="E11" s="9">
        <f>GETPIVOTDATA("[Measures].[Average Sales Per Order]",$A$3)</f>
        <v>221.38141763285063</v>
      </c>
      <c r="F11" s="10">
        <f>GETPIVOTDATA("[Measures].[Return  Rate (%)]",$A$3)</f>
        <v>8.7258454106280192E-2</v>
      </c>
      <c r="G11">
        <f>GETPIVOTDATA("[Measures].[Returned Orders Count]",$A$3)</f>
        <v>289</v>
      </c>
      <c r="H11">
        <f>GETPIVOTDATA("[Measures].[Total Discount Amount]",$A$3)</f>
        <v>518.22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06C62-4846-4070-896E-DBE4A0B2AD47}">
  <dimension ref="A1"/>
  <sheetViews>
    <sheetView showGridLines="0" tabSelected="1" zoomScaleNormal="100" workbookViewId="0">
      <selection activeCell="AE16" sqref="AE16"/>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I s S a n d b o x E m b e d d e d " > < C u s t o m C o n t e n t > < ! [ C D A T A [ y e s ] ] > < / C u s t o m C o n t e n t > < / G e m i n i > 
</file>

<file path=customXml/item10.xml>��< ? x m l   v e r s i o n = " 1 . 0 "   e n c o d i n g = " U T F - 1 6 " ? > < G e m i n i   x m l n s = " h t t p : / / g e m i n i / p i v o t c u s t o m i z a t i o n / C l i e n t W i n d o w X M L " > < C u s t o m C o n t e n t > < ! [ C D A T A [ O r d e r s _ 2 d 3 7 6 7 d 2 - 1 d 8 4 - 4 3 d 4 - a b f 4 - c 7 9 9 8 a f 7 8 b 6 7 ] ] > < / C u s t o m C o n t e n t > < / G e m i n i > 
</file>

<file path=customXml/item11.xml>��< ? x m l   v e r s i o n = " 1 . 0 "   e n c o d i n g = " U T F - 1 6 " ? > < G e m i n i   x m l n s = " h t t p : / / g e m i n i / p i v o t c u s t o m i z a t i o n / 8 0 6 8 a 4 a 1 - e 3 4 e - 4 2 e a - 8 9 d 9 - a a c 6 0 6 a 4 4 6 7 7 " > < 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2.xml>��< ? x m l   v e r s i o n = " 1 . 0 "   e n c o d i n g = " U T F - 1 6 " ? > < G e m i n i   x m l n s = " h t t p : / / g e m i n i / p i v o t c u s t o m i z a t i o n / a 7 e e 6 f 7 0 - d f e 9 - 4 2 d 5 - 8 b e f - e 3 5 2 b 5 f 3 7 5 4 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3.xml>��< ? x m l   v e r s i o n = " 1 . 0 "   e n c o d i n g = " U T F - 1 6 " ? > < G e m i n i   x m l n s = " h t t p : / / g e m i n i / p i v o t c u s t o m i z a t i o n / d 3 f c c 4 4 3 - 6 4 7 f - 4 4 a 7 - b 3 3 5 - d 0 6 e 8 7 d 7 d e 5 a " > < 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4.xml>��< ? x m l   v e r s i o n = " 1 . 0 "   e n c o d i n g = " u t f - 1 6 " ? > < D a t a M a s h u p   x m l n s = " h t t p : / / s c h e m a s . m i c r o s o f t . c o m / D a t a M a s h u p " > A A A A A K M F A A B Q S w M E F A A C A A g A / a E E W 5 v v W m m m A A A A 9 w A A A B I A H A B D b 2 5 m a W c v U G F j a 2 F n Z S 5 4 b W w g o h g A K K A U A A A A A A A A A A A A A A A A A A A A A A A A A A A A h Y + x D o I w G I R f h X S n L T U h Q n 7 K 4 C q J C d G 4 N r V C I x R D i + X d H H w k X 0 G M o m 6 O d / d d c n e / 3 i A f 2 y a 4 q N 7 q z m Q o w h Q F y s j u o E 2 V o c E d w y X K O W y E P I l K B R N s b D p a n a H a u X N K i P c e + w X u + o o w S i O y L 9 a l r F U r Q m 2 s E 0 Y q 9 G k d / r c Q h 9 1 r D G c 4 i X G U x D H D F M j s Q q H N l 2 D T 4 G f 6 Y 8 J q a N z Q K 6 5 M u C 2 B z B L I + w R / A F B L A w Q U A A I A C A D 9 o Q R 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E E W + K p X 7 a b A g A A H Q w A A B M A H A B G b 3 J t d W x h c y 9 T Z W N 0 a W 9 u M S 5 t I K I Y A C i g F A A A A A A A A A A A A A A A A A A A A A A A A A A A A N 1 W X Y v a Q B R 9 F / w P Q / q i k L W o p Q 9 d f F i 0 p V J s r b G U o r K M y V 2 T O p m R + W g N 4 n / v 5 E P J x 2 S t 2 x a W + m K 4 Z + 4 9 5 0 z u 3 I k A V w a M I i f 9 7 9 4 2 G 8 2 G 8 D E H D 0 0 w 3 Q A X a I A I y G Y D 6 Z / D F H d B R 9 7 u X S C d r 4 x v 1 4 x t W + 8 C A p 0 h o x K o F C 1 r + G b 5 R e j U Z c h 8 H C 5 H I L a S 7 Z Y j L D G 6 o 5 h E I h B p C T T l 7 L v m X g q 1 A 3 4 v J O O A b t C Q 7 a L O n o i 9 1 b Y R V Y T Y S H I F b T u V k S m 7 d 3 w A q d W k s g 6 L s Y R w Y G W o Z X 8 I q D e w k k X W 6 r i I 6 V d Z h R f W 0 I + X e W g e 7 c D S N e Z 4 r T 3 M O a b i g f F w y I g K a Q y K V o H O P h y s F O x a W p V e g C T s 5 d F G p 3 i v E D + 2 z 5 T a a 8 i k 5 n w P 2 I s V n m k z J I u 3 S u p s t M g W 3 B H i u J h g L g b x f q z a R j v d C 3 4 M S m J X U / 3 A a M X U D D Z B K Z z z N O d B G M a 8 O l 5 L W 3 b U T f j O h e P c T l y o h i O f 2 r v o r a C o w J M v 3 m w E 1 F w / f w Q + c e 9 5 n o B U W M 0 B S M E L / f / b z Z i n u r Y T n 9 a I M / Y T j U f 6 h Y 2 p f P 2 q E 6 9 N O j F R k i L F F k 0 B 7 Q 9 O k K e f E 8 j x g 5 0 Z y Z K A B D + A R 6 g 1 w p F o 1 5 F O 9 J v 1 X 3 4 D z C t 1 s m A p L e G d M A + q Q 0 L p d x y a j Z y x j z i s Z j q w C X V 7 G c a O o p J H 1 X g g q 0 F H 5 j b j H J 0 y I T H R X Z c I L n k x H K A k h z N P u d L o Q 3 N s m E G S o 9 Y 3 t e C p o N k 8 J i B O U a r C N f A k / l l h K l O j J d m j Q L j x z h i S N N N D U A b + d K o l v Z v r 0 W v G 2 u W R X R l r + W Z 8 b C r X l z a P 5 a z u v x v K K U 2 x 4 y 6 6 q K c o u + h d d 7 n k S f q P k h T l P P k G q y c x b V b / + i u s X 7 j C Z i A V p 8 / x D s u U 1 V x i G f r 3 v u I K d P / v V 1 x q E 7 y a S 7 I 0 r O u 7 q G v d / g J Q S w E C L Q A U A A I A C A D 9 o Q R b m + 9 a a a Y A A A D 3 A A A A E g A A A A A A A A A A A A A A A A A A A A A A Q 2 9 u Z m l n L 1 B h Y 2 t h Z 2 U u e G 1 s U E s B A i 0 A F A A C A A g A / a E E W w / K 6 a u k A A A A 6 Q A A A B M A A A A A A A A A A A A A A A A A 8 g A A A F t D b 2 5 0 Z W 5 0 X 1 R 5 c G V z X S 5 4 b W x Q S w E C L Q A U A A I A C A D 9 o Q R b 4 q l f t p s C A A A d D A A A E w A A A A A A A A A A A A A A A A D j A Q A A R m 9 y b X V s Y X M v U 2 V j d G l v b j E u b V B L B Q Y A A A A A A w A D A M I A A A D L 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4 n K w A A A A A A A A U r 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W 5 n 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Q i I C 8 + P E V u d H J 5 I F R 5 c G U 9 I k Z p b G x F c n J v c k N v Z G U i I F Z h b H V l P S J z V W 5 r b m 9 3 b i I g L z 4 8 R W 5 0 c n k g V H l w Z T 0 i R m l s b E V y c m 9 y Q 2 9 1 b n Q i I F Z h b H V l P S J s M C I g L z 4 8 R W 5 0 c n k g V H l w Z T 0 i R m l s b E x h c 3 R V c G R h d G V k I i B W Y W x 1 Z T 0 i Z D I w M j U t M D g t M D R U M T c 6 M T U 6 N T g u O T I 0 O D M 1 M F o i I C 8 + P E V u d H J 5 I F R 5 c G U 9 I k Z p b G x D b 2 x 1 b W 5 U e X B l c y I g V m F s d W U 9 I n N C Z 1 k 9 I i A v P j x F b n R y e S B U e X B l P S J G a W x s Q 2 9 s d W 1 u T m F t Z X M i I F Z h b H V l P S J z W y Z x d W 9 0 O 1 B l c n N v b i Z x d W 9 0 O y w m c X V v d D t S Z W d p b 2 4 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N Y W 5 n Z X J z L 0 N o Y W 5 n Z W Q g V H l w Z T E u e 1 B l c n N v b i w w f S Z x d W 9 0 O y w m c X V v d D t T Z W N 0 a W 9 u M S 9 N Y W 5 n Z X J z L 0 N o Y W 5 n Z W Q g V H l w Z T I u e 1 J l Z 2 l v b i w x f S Z x d W 9 0 O 1 0 s J n F 1 b 3 Q 7 Q 2 9 s d W 1 u Q 2 9 1 b n Q m c X V v d D s 6 M i w m c X V v d D t L Z X l D b 2 x 1 b W 5 O Y W 1 l c y Z x d W 9 0 O z p b X S w m c X V v d D t D b 2 x 1 b W 5 J Z G V u d G l 0 a W V z J n F 1 b 3 Q 7 O l s m c X V v d D t T Z W N 0 a W 9 u M S 9 N Y W 5 n Z X J z L 0 N o Y W 5 n Z W Q g V H l w Z T E u e 1 B l c n N v b i w w f S Z x d W 9 0 O y w m c X V v d D t T Z W N 0 a W 9 u M S 9 N Y W 5 n Z X J z L 0 N o Y W 5 n Z W Q g V H l w Z T I u e 1 J l Z 2 l v b i w x f S Z x d W 9 0 O 1 0 s J n F 1 b 3 Q 7 U m V s Y X R p b 2 5 z a G l w S W 5 m b y Z x d W 9 0 O z p b X X 0 i I C 8 + P C 9 T d G F i b G V F b n R y a W V z P j w v S X R l b T 4 8 S X R l b T 4 8 S X R l b U x v Y 2 F 0 a W 9 u P j x J d G V t V H l w Z T 5 G b 3 J t d W x h P C 9 J d G V t V H l w Z T 4 8 S X R l b V B h d G g + U 2 V j d G l v b j E v T W F u Z 2 V y c y 9 T b 3 V y Y 2 U 8 L 0 l 0 Z W 1 Q Y X R o P j w v S X R l b U x v Y 2 F 0 a W 9 u P j x T d G F i b G V F b n R y a W V z I C 8 + P C 9 J d G V t P j x J d G V t P j x J d G V t T G 9 j Y X R p b 2 4 + P E l 0 Z W 1 U e X B l P k Z v c m 1 1 b G E 8 L 0 l 0 Z W 1 U e X B l P j x J d G V t U G F 0 a D 5 T Z W N 0 a W 9 u M S 9 N Y W 5 n Z X J z L 0 1 h b m d l c n N f U 2 h l Z X Q 8 L 0 l 0 Z W 1 Q Y X R o P j w v S X R l b U x v Y 2 F 0 a W 9 u P j x T d G F i b G V F b n R y a W V z I C 8 + P C 9 J d G V t P j x J d G V t P j x J d G V t T G 9 j Y X R p b 2 4 + P E l 0 Z W 1 U e X B l P k Z v c m 1 1 b G E 8 L 0 l 0 Z W 1 U e X B l P j x J d G V t U G F 0 a D 5 T Z W N 0 a W 9 u M S 9 N Y W 5 n 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k 5 O T Q i I C 8 + P E V u d H J 5 I F R 5 c G U 9 I k Z p b G x F c n J v c k N v Z G U i I F Z h b H V l P S J z V W 5 r b m 9 3 b i I g L z 4 8 R W 5 0 c n k g V H l w Z T 0 i R m l s b E V y c m 9 y Q 2 9 1 b n Q i I F Z h b H V l P S J s M C I g L z 4 8 R W 5 0 c n k g V H l w Z T 0 i R m l s b E x h c 3 R V c G R h d G V k I i B W Y W x 1 Z T 0 i Z D I w M j U t M D g t M D R U M T c 6 M T U 6 N T g u O T M w O D Q 2 N 1 o i I C 8 + P E V u d H J 5 I F R 5 c G U 9 I k Z p b G x D b 2 x 1 b W 5 U e X B l c y I g V m F s d W U 9 I n N B d 1 l K Q 1 F N S k J n W U d C Z 1 l H Q m d Z R 0 J n W U d C Z 1 l G Q X d V R i I g L z 4 8 R W 5 0 c n k g V H l w Z T 0 i R m l s b E N v b H V t b k 5 h b W V z I i B W Y W x 1 Z T 0 i c 1 s m c X V v d D t S b 3 c g S U Q m c X V v d D s s J n F 1 b 3 Q 7 T 3 J k Z X I g S U Q m c X V v d D s s J n F 1 b 3 Q 7 T 3 J k Z X I g R G F 0 Z S Z x d W 9 0 O y w m c X V v d D t T a G l w I E R h d G U m c X V v d D s s J n F 1 b 3 Q 7 T 3 J k Z X I g R G V s a X Z l c n k g K E R h e X M p J n F 1 b 3 Q 7 L C Z x d W 9 0 O 0 9 y Z G V y I E 1 v b n R o L 1 l l Y X I m c X V v d D s s J n F 1 b 3 Q 7 W W V h c i Z x d W 9 0 O y w m c X V v d D t T a G l w I E 1 v Z G U m c X V v d D s s J n F 1 b 3 Q 7 Q 3 V z d G 9 t Z X I g S U Q m c X V v d D s s J n F 1 b 3 Q 7 Q 3 V z d G 9 t Z X I g T m F t Z S Z x d W 9 0 O y w m c X V v d D t T Z W d t Z W 5 0 J n F 1 b 3 Q 7 L C Z x d W 9 0 O 0 N v d W 5 0 c n k m c X V v d D s s J n F 1 b 3 Q 7 Q 2 l 0 e S Z x d W 9 0 O y w m c X V v d D t T d G F 0 Z S Z x d W 9 0 O y w m c X V v d D t Q b 3 N 0 Y W w g Q 2 9 k Z S Z x d W 9 0 O y w m c X V v d D t S Z W d p b 2 4 m c X V v d D s s J n F 1 b 3 Q 7 U H J v Z H V j d C B J R C Z x d W 9 0 O y w m c X V v d D t D Y X R l Z 2 9 y e S Z x d W 9 0 O y w m c X V v d D t T d W I t Q 2 F 0 Z W d v c n k m c X V v d D s s J n F 1 b 3 Q 7 U H J v Z H V j d C B O Y W 1 l J n F 1 b 3 Q 7 L C Z x d W 9 0 O 1 N h b G V z J n F 1 b 3 Q 7 L C Z x d W 9 0 O 1 F 1 Y W 5 0 a X R 5 J n F 1 b 3 Q 7 L C Z x d W 9 0 O 0 R p c 2 N v d W 5 0 J n F 1 b 3 Q 7 L C Z x d W 9 0 O 1 B y b 2 Z p d 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D b 2 x 1 b W 5 D b 3 V u d C Z x d W 9 0 O z o y N C w m c X V v d D t L Z X l D b 2 x 1 b W 5 O Y W 1 l c y Z x d W 9 0 O z p b X S w m c X V v d D t D b 2 x 1 b W 5 J Z G V u d G l 0 a W V z J n F 1 b 3 Q 7 O l s m c X V v d D t T Z W N 0 a W 9 u M S 9 P c m R l c n M v Q 2 h h b m d l Z C B U e X B l L n t S b 3 c g S U Q s M H 0 m c X V v d D s s J n F 1 b 3 Q 7 U 2 V j d G l v b j E v T 3 J k Z X J z L 1 R y a W 1 t Z W Q g V G V 4 d C 5 7 T 3 J k Z X I g S U Q s M X 0 m c X V v d D s s J n F 1 b 3 Q 7 U 2 V j d G l v b j E v T 3 J k Z X J z L 0 N o Y W 5 n Z W Q g V H l w Z S 5 7 T 3 J k Z X I g R G F 0 Z S w y f S Z x d W 9 0 O y w m c X V v d D t T Z W N 0 a W 9 u M S 9 P c m R l c n M v Q 2 h h b m d l Z C B U e X B l L n t T a G l w I E R h d G U s M 3 0 m c X V v d D s s J n F 1 b 3 Q 7 U 2 V j d G l v b j E v T 3 J k Z X J z L 0 N o Y W 5 n Z W Q g V H l w Z S 5 7 T 3 J k Z X I g R G V s a X Z l c n k g K E R h e X M p L D R 9 J n F 1 b 3 Q 7 L C Z x d W 9 0 O 1 N l Y 3 R p b 2 4 x L 0 9 y Z G V y c y 9 D a G F u Z 2 V k I F R 5 c G U u e 0 9 y Z G V y I E 1 v b n R o L 1 l l Y X I s N X 0 m c X V v d D s s J n F 1 b 3 Q 7 U 2 V j d G l v b j E v T 3 J k Z X J z L 1 R y a W 1 t Z W Q g V G V 4 d D E u e 1 l l Y X I s N n 0 m c X V v d D s s J n F 1 b 3 Q 7 U 2 V j d G l v b j E v T 3 J k Z X J z L 0 N o Y W 5 n Z W Q g V H l w Z S 5 7 U 2 h p c C B N b 2 R l L D d 9 J n F 1 b 3 Q 7 L C Z x d W 9 0 O 1 N l Y 3 R p b 2 4 x L 0 9 y Z G V y c y 9 D a G F u Z 2 V k I F R 5 c G U u e 0 N 1 c 3 R v b W V y I E l E L D h 9 J n F 1 b 3 Q 7 L C Z x d W 9 0 O 1 N l Y 3 R p b 2 4 x L 0 9 y Z G V y c y 9 D a G F u Z 2 V k I F R 5 c G U u e 0 N 1 c 3 R v b W V y I E 5 h b W U s O X 0 m c X V v d D s s J n F 1 b 3 Q 7 U 2 V j d G l v b j E v T 3 J k Z X J z L 0 N o Y W 5 n Z W Q g V H l w Z S 5 7 U 2 V n b W V u d C w x M H 0 m c X V v d D s s J n F 1 b 3 Q 7 U 2 V j d G l v b j E v T 3 J k Z X J z L 0 N o Y W 5 n Z W Q g V H l w Z S 5 7 Q 2 9 1 b n R y e S w x M X 0 m c X V v d D s s J n F 1 b 3 Q 7 U 2 V j d G l v b j E v T 3 J k Z X J z L 0 N o Y W 5 n Z W Q g V H l w Z S 5 7 Q 2 l 0 e S w x M n 0 m c X V v d D s s J n F 1 b 3 Q 7 U 2 V j d G l v b j E v T 3 J k Z X J z L 0 N o Y W 5 n Z W Q g V H l w Z S 5 7 U 3 R h d G U s M T N 9 J n F 1 b 3 Q 7 L C Z x d W 9 0 O 1 N l Y 3 R p b 2 4 x L 0 9 y Z G V y c y 9 D a G F u Z 2 V k I F R 5 c G U y L n t Q b 3 N 0 Y W w g Q 2 9 k Z S w x N H 0 m c X V v d D s s J n F 1 b 3 Q 7 U 2 V j d G l v b j E v T 3 J k Z X J z L 0 N o Y W 5 n Z W Q g V H l w Z T M u e 1 J l Z 2 l v b i w x N X 0 m c X V v d D s s J n F 1 b 3 Q 7 U 2 V j d G l v b j E v T 3 J k Z X J z L 0 N o Y W 5 n Z W Q g V H l w Z S 5 7 U H J v Z H V j d C B J R C w x N n 0 m c X V v d D s s J n F 1 b 3 Q 7 U 2 V j d G l v b j E v T 3 J k Z X J z L 0 N o Y W 5 n Z W Q g V H l w Z S 5 7 Q 2 F 0 Z W d v c n k s M T d 9 J n F 1 b 3 Q 7 L C Z x d W 9 0 O 1 N l Y 3 R p b 2 4 x L 0 9 y Z G V y c y 9 D a G F u Z 2 V k I F R 5 c G U u e 1 N 1 Y i 1 D Y X R l Z 2 9 y e S w x O H 0 m c X V v d D s s J n F 1 b 3 Q 7 U 2 V j d G l v b j E v T 3 J k Z X J z L 0 N o Y W 5 n Z W Q g V H l w Z S 5 7 U H J v Z H V j d C B O Y W 1 l L D E 5 f S Z x d W 9 0 O y w m c X V v d D t T Z W N 0 a W 9 u M S 9 P c m R l c n M v Q 2 h h b m d l Z C B U e X B l L n t T Y W x l c y w y M H 0 m c X V v d D s s J n F 1 b 3 Q 7 U 2 V j d G l v b j E v T 3 J k Z X J z L 0 N o Y W 5 n Z W Q g V H l w Z S 5 7 U X V h b n R p d H k s M j F 9 J n F 1 b 3 Q 7 L C Z x d W 9 0 O 1 N l Y 3 R p b 2 4 x L 0 9 y Z G V y c y 9 D a G F u Z 2 V k I F R 5 c G U u e 0 R p c 2 N v d W 5 0 L D I y f S Z x d W 9 0 O y w m c X V v d D t T Z W N 0 a W 9 u M S 9 P c m R l c n M v Q 2 h h b m d l Z C B U e X B l L n t Q c m 9 m a X Q s M j N 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9 y Z G V y c 1 9 T a G V l d D w v S X R l b V B h d G g + P C 9 J d G V t T G 9 j Y X R p b 2 4 + P F N 0 Y W J s Z U V u d H J p Z X M g L z 4 8 L 0 l 0 Z W 0 + P E l 0 Z W 0 + P E l 0 Z W 1 M b 2 N h d G l v b j 4 8 S X R l b V R 5 c G U + R m 9 y b X V s Y T w v S X R l b V R 5 c G U + P E l 0 Z W 1 Q Y X R o P l N l Y 3 R p b 2 4 x L 0 9 y Z G V y c y 9 Q c m 9 t b 3 R l Z C U y M E h l Y W R l c n M 8 L 0 l 0 Z W 1 Q Y X R o P j w v S X R l b U x v Y 2 F 0 a W 9 u P j x T d G F i b G V F b n R y a W V z I C 8 + P C 9 J d G V t P j x J d G V t P j x J d G V t T G 9 j Y X R p b 2 4 + P E l 0 Z W 1 U e X B l P k Z v c m 1 1 b G E 8 L 0 l 0 Z W 1 U e X B l P j x J d G V t U G F 0 a D 5 T Z W N 0 a W 9 u M S 9 P c m R l c n M v Q 2 h h b m d l Z C U y M F R 5 c G U 8 L 0 l 0 Z W 1 Q Y X R o P j w v S X R l b U x v Y 2 F 0 a W 9 u P j x T d G F i b G V F b n R y a W V z I C 8 + P C 9 J d G V t P j x J d G V t P j x J d G V t T G 9 j Y X R p b 2 4 + P E l 0 Z W 1 U e X B l P k Z v c m 1 1 b G E 8 L 0 l 0 Z W 1 U e X B l P j x J d G V t U G F 0 a D 5 T Z W N 0 a W 9 u M S 9 S Z X R 1 c m 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F k Z G V k V G 9 E Y X R h T W 9 k Z W w i I F Z h b H V l P S J s M S I g L z 4 8 R W 5 0 c n k g V H l w Z T 0 i R m l s b E N v d W 5 0 I i B W Y W x 1 Z T 0 i b D I 5 N i I g L z 4 8 R W 5 0 c n k g V H l w Z T 0 i R m l s b E V y c m 9 y Q 2 9 k Z S I g V m F s d W U 9 I n N V b m t u b 3 d u I i A v P j x F b n R y e S B U e X B l P S J G a W x s R X J y b 3 J D b 3 V u d C I g V m F s d W U 9 I m w w I i A v P j x F b n R y e S B U e X B l P S J G a W x s T G F z d F V w Z G F 0 Z W Q i I F Z h b H V l P S J k M j A y N S 0 w O C 0 w N F Q x N z o x N T o 1 O C 4 5 M z Q 4 M z g 0 W i I g L z 4 8 R W 5 0 c n k g V H l w Z T 0 i R m l s b E N v b H V t b l R 5 c G V z I i B W Y W x 1 Z T 0 i c 0 J n W T 0 i I C 8 + P E V u d H J 5 I F R 5 c G U 9 I k Z p b G x D b 2 x 1 b W 5 O Y W 1 l c y I g V m F s d W U 9 I n N b J n F 1 b 3 Q 7 U m V 0 d X J u Z W Q m c X V v d D s s J n F 1 b 3 Q 7 T 3 J k Z X I g S U Q 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S Z X R 1 c m 5 z L 0 N o Y W 5 n Z W Q g V H l w Z T E u e 1 J l d H V y b m V k L D B 9 J n F 1 b 3 Q 7 L C Z x d W 9 0 O 1 N l Y 3 R p b 2 4 x L 1 J l d H V y b n M v Q 2 h h b m d l Z C B U e X B l M S 5 7 T 3 J k Z X I g S U Q s M X 0 m c X V v d D t d L C Z x d W 9 0 O 0 N v b H V t b k N v d W 5 0 J n F 1 b 3 Q 7 O j I s J n F 1 b 3 Q 7 S 2 V 5 Q 2 9 s d W 1 u T m F t Z X M m c X V v d D s 6 W 1 0 s J n F 1 b 3 Q 7 Q 2 9 s d W 1 u S W R l b n R p d G l l c y Z x d W 9 0 O z p b J n F 1 b 3 Q 7 U 2 V j d G l v b j E v U m V 0 d X J u c y 9 D a G F u Z 2 V k I F R 5 c G U x L n t S Z X R 1 c m 5 l Z C w w f S Z x d W 9 0 O y w m c X V v d D t T Z W N 0 a W 9 u M S 9 S Z X R 1 c m 5 z L 0 N o Y W 5 n Z W Q g V H l w Z T E u e 0 9 y Z G V y I E l E L D F 9 J n F 1 b 3 Q 7 X S w m c X V v d D t S Z W x h d G l v b n N o a X B J b m Z v J n F 1 b 3 Q 7 O l t d f S I g L z 4 8 L 1 N 0 Y W J s Z U V u d H J p Z X M + P C 9 J d G V t P j x J d G V t P j x J d G V t T G 9 j Y X R p b 2 4 + P E l 0 Z W 1 U e X B l P k Z v c m 1 1 b G E 8 L 0 l 0 Z W 1 U e X B l P j x J d G V t U G F 0 a D 5 T Z W N 0 a W 9 u M S 9 S Z X R 1 c m 5 z L 1 N v d X J j Z T w v S X R l b V B h d G g + P C 9 J d G V t T G 9 j Y X R p b 2 4 + P F N 0 Y W J s Z U V u d H J p Z X M g L z 4 8 L 0 l 0 Z W 0 + P E l 0 Z W 0 + P E l 0 Z W 1 M b 2 N h d G l v b j 4 8 S X R l b V R 5 c G U + R m 9 y b X V s Y T w v S X R l b V R 5 c G U + P E l 0 Z W 1 Q Y X R o P l N l Y 3 R p b 2 4 x L 1 J l d H V y b n M v U m V 0 d X J u c 1 9 T a G V l d D w v S X R l b V B h d G g + P C 9 J d G V t T G 9 j Y X R p b 2 4 + P F N 0 Y W J s Z U V u d H J p Z X M g L z 4 8 L 0 l 0 Z W 0 + P E l 0 Z W 0 + P E l 0 Z W 1 M b 2 N h d G l v b j 4 8 S X R l b V R 5 c G U + R m 9 y b X V s Y T w v S X R l b V R 5 c G U + P E l 0 Z W 1 Q Y X R o P l N l Y 3 R p b 2 4 x L 1 J l d H V y b n M v Q 2 h h b m d l Z C U y M F R 5 c G U 8 L 0 l 0 Z W 1 Q Y X R o P j w v S X R l b U x v Y 2 F 0 a W 9 u P j x T d G F i b G V F b n R y a W V z I C 8 + P C 9 J d G V t P j x J d G V t P j x J d G V t T G 9 j Y X R p b 2 4 + P E l 0 Z W 1 U e X B l P k Z v c m 1 1 b G E 8 L 0 l 0 Z W 1 U e X B l P j x J d G V t U G F 0 a D 5 T Z W N 0 a W 9 u M S 9 N Y W 5 n Z X J z L 1 B y b 2 1 v d G V k J T I w S G V h Z G V y c z w v S X R l b V B h d G g + P C 9 J d G V t T G 9 j Y X R p b 2 4 + P F N 0 Y W J s Z U V u d H J p Z X M g L z 4 8 L 0 l 0 Z W 0 + P E l 0 Z W 0 + P E l 0 Z W 1 M b 2 N h d G l v b j 4 8 S X R l b V R 5 c G U + R m 9 y b X V s Y T w v S X R l b V R 5 c G U + P E l 0 Z W 1 Q Y X R o P l N l Y 3 R p b 2 4 x L 0 1 h b m d l c n M v Q 2 h h b m d l Z C U y M F R 5 c G U x P C 9 J d G V t U G F 0 a D 4 8 L 0 l 0 Z W 1 M b 2 N h d G l v b j 4 8 U 3 R h Y m x l R W 5 0 c m l l c y A v P j w v S X R l b T 4 8 S X R l b T 4 8 S X R l b U x v Y 2 F 0 a W 9 u P j x J d G V t V H l w Z T 5 G b 3 J t d W x h P C 9 J d G V t V H l w Z T 4 8 S X R l b V B h d G g + U 2 V j d G l v b j E v U m V 0 d X J u c y 9 Q c m 9 t b 3 R l Z C U y M E h l Y W R l c n M 8 L 0 l 0 Z W 1 Q Y X R o P j w v S X R l b U x v Y 2 F 0 a W 9 u P j x T d G F i b G V F b n R y a W V z I C 8 + P C 9 J d G V t P j x J d G V t P j x J d G V t T G 9 j Y X R p b 2 4 + P E l 0 Z W 1 U e X B l P k Z v c m 1 1 b G E 8 L 0 l 0 Z W 1 U e X B l P j x J d G V t U G F 0 a D 5 T Z W N 0 a W 9 u M S 9 S Z X R 1 c m 5 z L 0 N o Y W 5 n Z W Q l M j B U e X B l M T w v S X R l b V B h d G g + P C 9 J d G V t T G 9 j Y X R p b 2 4 + P F N 0 Y W J s Z U V u d H J p Z X M g L z 4 8 L 0 l 0 Z W 0 + P E l 0 Z W 0 + P E l 0 Z W 1 M b 2 N h d G l v b j 4 8 S X R l b V R 5 c G U + R m 9 y b X V s Y T w v S X R l b V R 5 c G U + P E l 0 Z W 1 Q Y X R o P l N l Y 3 R p b 2 4 x L 0 9 y Z G V y c y 9 U c m l t b W V k J T I w V G V 4 d D w v S X R l b V B h d G g + P C 9 J d G V t T G 9 j Y X R p b 2 4 + P F N 0 Y W J s Z U V u d H J p Z X M g L z 4 8 L 0 l 0 Z W 0 + P E l 0 Z W 0 + P E l 0 Z W 1 M b 2 N h d G l v b j 4 8 S X R l b V R 5 c G U + R m 9 y b X V s Y T w v S X R l b V R 5 c G U + P E l 0 Z W 1 Q Y X R o P l N l Y 3 R p b 2 4 x L 0 9 y Z G V y c y 9 D a G F u Z 2 V k J T I w V H l w Z T E 8 L 0 l 0 Z W 1 Q Y X R o P j w v S X R l b U x v Y 2 F 0 a W 9 u P j x T d G F i b G V F b n R y a W V z I C 8 + P C 9 J d G V t P j x J d G V t P j x J d G V t T G 9 j Y X R p b 2 4 + P E l 0 Z W 1 U e X B l P k Z v c m 1 1 b G E 8 L 0 l 0 Z W 1 U e X B l P j x J d G V t U G F 0 a D 5 T Z W N 0 a W 9 u M S 9 P c m R l c n M v V H J p b W 1 l Z C U y M F R l e H Q x P C 9 J d G V t U G F 0 a D 4 8 L 0 l 0 Z W 1 M b 2 N h d G l v b j 4 8 U 3 R h Y m x l R W 5 0 c m l l c y A v P j w v S X R l b T 4 8 S X R l b T 4 8 S X R l b U x v Y 2 F 0 a W 9 u P j x J d G V t V H l w Z T 5 G b 3 J t d W x h P C 9 J d G V t V H l w Z T 4 8 S X R l b V B h d G g + U 2 V j d G l v b j E v T 3 J k Z X J z L 0 N o Y W 5 n Z W Q l M j B U e X B l M j w v S X R l b V B h d G g + P C 9 J d G V t T G 9 j Y X R p b 2 4 + P F N 0 Y W J s Z U V u d H J p Z X M g L z 4 8 L 0 l 0 Z W 0 + P E l 0 Z W 0 + P E l 0 Z W 1 M b 2 N h d G l v b j 4 8 S X R l b V R 5 c G U + R m 9 y b X V s Y T w v S X R l b V R 5 c G U + P E l 0 Z W 1 Q Y X R o P l N l Y 3 R p b 2 4 x L 0 9 y Z G V y c y 9 U c m l t b W V k J T I w V G V 4 d D I 8 L 0 l 0 Z W 1 Q Y X R o P j w v S X R l b U x v Y 2 F 0 a W 9 u P j x T d G F i b G V F b n R y a W V z I C 8 + P C 9 J d G V t P j x J d G V t P j x J d G V t T G 9 j Y X R p b 2 4 + P E l 0 Z W 1 U e X B l P k Z v c m 1 1 b G E 8 L 0 l 0 Z W 1 U e X B l P j x J d G V t U G F 0 a D 5 T Z W N 0 a W 9 u M S 9 N Y W 5 n Z X J z L 1 R y a W 1 t Z W Q l M j B U Z X h 0 P C 9 J d G V t U G F 0 a D 4 8 L 0 l 0 Z W 1 M b 2 N h d G l v b j 4 8 U 3 R h Y m x l R W 5 0 c m l l c y A v P j w v S X R l b T 4 8 S X R l b T 4 8 S X R l b U x v Y 2 F 0 a W 9 u P j x J d G V t V H l w Z T 5 G b 3 J t d W x h P C 9 J d G V t V H l w Z T 4 8 S X R l b V B h d G g + U 2 V j d G l v b j E v T W F u Z 2 V y c y 9 D a G F u Z 2 V k J T I w V H l w Z T I 8 L 0 l 0 Z W 1 Q Y X R o P j w v S X R l b U x v Y 2 F 0 a W 9 u P j x T d G F i b G V F b n R y a W V z I C 8 + P C 9 J d G V t P j x J d G V t P j x J d G V t T G 9 j Y X R p b 2 4 + P E l 0 Z W 1 U e X B l P k Z v c m 1 1 b G E 8 L 0 l 0 Z W 1 U e X B l P j x J d G V t U G F 0 a D 5 T Z W N 0 a W 9 u M S 9 P c m R l c n M v V H J p b W 1 l Z C U y M F R l e H Q z P C 9 J d G V t U G F 0 a D 4 8 L 0 l 0 Z W 1 M b 2 N h d G l v b j 4 8 U 3 R h Y m x l R W 5 0 c m l l c y A v P j w v S X R l b T 4 8 S X R l b T 4 8 S X R l b U x v Y 2 F 0 a W 9 u P j x J d G V t V H l w Z T 5 G b 3 J t d W x h P C 9 J d G V t V H l w Z T 4 8 S X R l b V B h d G g + U 2 V j d G l v b j E v T 3 J k Z X J z L 0 N o Y W 5 n Z W Q l M j B U e X B l M z w v S X R l b V B h d G g + P C 9 J d G V t T G 9 j Y X R p b 2 4 + P F N 0 Y W J s Z U V u d H J p Z X M g L z 4 8 L 0 l 0 Z W 0 + P C 9 J d G V t c z 4 8 L 0 x v Y 2 F s U G F j a 2 F n Z U 1 l d G F k Y X R h R m l s Z T 4 W A A A A U E s F B g A A A A A A A A A A A A A A A A A A A A A A A C Y B A A A B A A A A 0 I y d 3 w E V 0 R G M e g D A T 8 K X 6 w E A A A D L B K 9 0 o K k 8 Q L 5 B s B P j 0 v s R A A A A A A I A A A A A A B B m A A A A A Q A A I A A A A F 9 S t c S 4 N F N K e 2 g q T Y Q E e 5 U Y z w L n 1 1 n H Z 5 r V b a S Y l 1 S W A A A A A A 6 A A A A A A g A A I A A A A F 0 M W D k o k h m C k 1 I Q / s C 1 T X y h c Z F O x 9 g N M 8 d T W o B r e W p T U A A A A O x q U H 9 J w J f 2 I a L H W 1 J P U u p M 7 g I P 1 a T S 9 7 B S L p t n D 5 a n n o 2 F n p N O 2 r j z h q Q O Q x a u r Y N Q r q 7 U B 4 E u I c u Q F / m w T k m B a S t K B h v y p b C b W l R D 9 O e 0 Q A A A A B o p 7 7 A i T n B e U V k e A 6 g 5 I v l Z 3 t Y v B b I i N y H k 3 T A Q E Q J p 7 F e D T l d P K A 4 H G 1 v W w B / f I b G 8 r J W Q d u Q C r G O C L P 6 b 2 t A = < / D a t a M a s h u p > 
</file>

<file path=customXml/item15.xml>��< ? x m l   v e r s i o n = " 1 . 0 "   e n c o d i n g = " U T F - 1 6 " ? > < G e m i n i   x m l n s = " h t t p : / / g e m i n i / p i v o t c u s t o m i z a t i o n / T a b l e O r d e r " > < C u s t o m C o n t e n t > < ! [ C D A T A [ M a n g e r s _ 4 3 3 5 2 d d a - c d d e - 4 e c 4 - 8 d c 1 - 7 9 4 0 c c 1 4 9 2 6 9 , O r d e r s _ 2 d 3 7 6 7 d 2 - 1 d 8 4 - 4 3 d 4 - a b f 4 - c 7 9 9 8 a f 7 8 b 6 7 , R e t u r n s _ 2 e b e 6 d 5 8 - f 5 3 2 - 4 3 1 c - a f 1 b - 9 4 8 1 f 5 e c 7 c 7 d ] ] > < / C u s t o m C o n t e n t > < / G e m i n i > 
</file>

<file path=customXml/item16.xml>��< ? x m l   v e r s i o n = " 1 . 0 "   e n c o d i n g = " U T F - 1 6 " ? > < G e m i n i   x m l n s = " h t t p : / / g e m i n i / p i v o t c u s t o m i z a t i o n / b 2 1 6 8 9 a 9 - 2 c f b - 4 1 c 5 - a 0 0 1 - b 8 a e 5 5 6 d f 8 2 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17.xml>��< ? x m l   v e r s i o n = " 1 . 0 "   e n c o d i n g = " U T F - 1 6 " ? > < G e m i n i   x m l n s = " h t t p : / / g e m i n i / p i v o t c u s t o m i z a t i o n / M a n u a l C a l c M o d e " > < C u s t o m C o n t e n t > < ! [ C D A T A [ F a l s e ] ] > < / C u s t o m C o n t e n t > < / G e m i n i > 
</file>

<file path=customXml/item18.xml>��< ? x m l   v e r s i o n = " 1 . 0 "   e n c o d i n g = " U T F - 1 6 " ? > < G e m i n i   x m l n s = " h t t p : / / g e m i n i / p i v o t c u s t o m i z a t i o n / S h o w H i d d e n " > < C u s t o m C o n t e n t > < ! [ C D A T A [ T r u e ] ] > < / C u s t o m C o n t e n t > < / G e m i n i > 
</file>

<file path=customXml/item19.xml>��< ? x m l   v e r s i o n = " 1 . 0 "   e n c o d i n g = " U T F - 1 6 " ? > < G e m i n i   x m l n s = " h t t p : / / g e m i n i / p i v o t c u s t o m i z a t i o n / P o w e r P i v o t V e r s i o n " > < C u s t o m C o n t e n t > < ! [ C D A T A [ 2 0 1 5 . 1 3 0 . 1 6 0 5 . 1 5 6 7 ] ] > < / C u s t o m C o n t e n t > < / G e m i n i > 
</file>

<file path=customXml/item2.xml>��< ? x m l   v e r s i o n = " 1 . 0 "   e n c o d i n g = " U T F - 1 6 " ? > < G e m i n i   x m l n s = " h t t p : / / g e m i n i / p i v o t c u s t o m i z a t i o n / R e l a t i o n s h i p A u t o D e t e c t i o n E n a b l e d " > < C u s t o m C o n t e n t > < ! [ C D A T A [ T r u e ] ] > < / C u s t o m C o n t e n t > < / G e m i n i > 
</file>

<file path=customXml/item20.xml>��< ? x m l   v e r s i o n = " 1 . 0 "   e n c o d i n g = " U T F - 1 6 " ? > < G e m i n i   x m l n s = " h t t p : / / g e m i n i / p i v o t c u s t o m i z a t i o n / T a b l e X M L _ M a n g e r s _ 4 3 3 5 2 d d a - c d d e - 4 e c 4 - 8 d c 1 - 7 9 4 0 c c 1 4 9 2 6 9 " > < C u s t o m C o n t e n t > < ! [ C D A T A [ < T a b l e W i d g e t G r i d S e r i a l i z a t i o n   x m l n s : x s i = " h t t p : / / w w w . w 3 . o r g / 2 0 0 1 / X M L S c h e m a - i n s t a n c e "   x m l n s : x s d = " h t t p : / / w w w . w 3 . o r g / 2 0 0 1 / X M L S c h e m a " > < C o l u m n S u g g e s t e d T y p e   / > < C o l u m n F o r m a t   / > < C o l u m n A c c u r a c y   / > < C o l u m n C u r r e n c y S y m b o l   / > < C o l u m n P o s i t i v e P a t t e r n   / > < C o l u m n N e g a t i v e P a t t e r n   / > < C o l u m n W i d t h s > < i t e m > < k e y > < s t r i n g > P e r s o n < / s t r i n g > < / k e y > < v a l u e > < i n t > 7 9 < / i n t > < / v a l u e > < / i t e m > < i t e m > < k e y > < s t r i n g > R e g i o n < / s t r i n g > < / k e y > < v a l u e > < i n t > 7 9 < / i n t > < / v a l u e > < / i t e m > < / C o l u m n W i d t h s > < C o l u m n D i s p l a y I n d e x > < i t e m > < k e y > < s t r i n g > P e r s o n < / s t r i n g > < / k e y > < v a l u e > < i n t > 0 < / i n t > < / v a l u e > < / i t e m > < i t e m > < k e y > < s t r i n g > R e g i o n < / s t r i n g > < / k e y > < v a l u e > < i n t > 1 < / i n t > < / v a l u e > < / i t e m > < / C o l u m n D i s p l a y I n d e x > < C o l u m n F r o z e n   / > < C o l u m n C h e c k e d   / > < C o l u m n F i l t e r   / > < S e l e c t i o n F i l t e r   / > < F i l t e r P a r a m e t e r s   / > < I s S o r t D e s c e n d i n g > f a l s e < / I s S o r t D e s c e n d i n g > < / T a b l e W i d g e t G r i d S e r i a l i z a t i o n > ] ] > < / C u s t o m C o n t e n t > < / G e m i n i > 
</file>

<file path=customXml/item21.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 T a g s \ T a b l e s \ & l t ; T a b l e s \ M a n g e r s & g t ; < / K e y > < / D i a g r a m O b j e c t K e y > < D i a g r a m O b j e c t K e y > < K e y > D y n a m i c   T a g s \ T a b l e s \ & l t ; T a b l e s \ O r d e r s & g t ; < / K e y > < / D i a g r a m O b j e c t K e y > < D i a g r a m O b j e c t K e y > < K e y > D y n a m i c   T a g s \ T a b l e s \ & l t ; T a b l e s \ R e t u r n s & g t ; < / K e y > < / D i a g r a m O b j e c t K e y > < D i a g r a m O b j e c t K e y > < K e y > T a b l e s \ M a n g e r s < / K e y > < / D i a g r a m O b j e c t K e y > < D i a g r a m O b j e c t K e y > < K e y > T a b l e s \ M a n g e r s \ C o l u m n s \ P e r s o n < / K e y > < / D i a g r a m O b j e c t K e y > < D i a g r a m O b j e c t K e y > < K e y > T a b l e s \ M a n g e r s \ C o l u m n s \ R e g i o n < / K e y > < / D i a g r a m O b j e c t K e y > < D i a g r a m O b j e c t K e y > < K e y > T a b l e s \ O r d e r s < / K e y > < / D i a g r a m O b j e c t K e y > < D i a g r a m O b j e c t K e y > < K e y > T a b l e s \ O r d e r s \ C o l u m n s \ R o w   I D < / K e y > < / D i a g r a m O b j e c t K e y > < D i a g r a m O b j e c t K e y > < K e y > T a b l e s \ O r d e r s \ C o l u m n s \ O r d e r   I D < / K e y > < / D i a g r a m O b j e c t K e y > < D i a g r a m O b j e c t K e y > < K e y > T a b l e s \ O r d e r s \ C o l u m n s \ O r d e r   D a t e < / K e y > < / D i a g r a m O b j e c t K e y > < D i a g r a m O b j e c t K e y > < K e y > T a b l e s \ O r d e r s \ C o l u m n s \ S h i p   D a t e < / K e y > < / D i a g r a m O b j e c t K e y > < D i a g r a m O b j e c t K e y > < K e y > T a b l e s \ O r d e r s \ C o l u m n s \ O r d e r   D e l i v e r y   ( D a y s ) < / K e y > < / D i a g r a m O b j e c t K e y > < D i a g r a m O b j e c t K e y > < K e y > T a b l e s \ O r d e r s \ C o l u m n s \ O r d e r   M o n t h / Y e a r < / K e y > < / D i a g r a m O b j e c t K e y > < D i a g r a m O b j e c t K e y > < K e y > T a b l e s \ O r d e r s \ C o l u m n s \ Y e a r < / K e y > < / D i a g r a m O b j e c t K e y > < D i a g r a m O b j e c t K e y > < K e y > T a b l e s \ O r d e r s \ C o l u m n s \ S h i p   M o d e < / K e y > < / D i a g r a m O b j e c t K e y > < D i a g r a m O b j e c t K e y > < K e y > T a b l e s \ O r d e r s \ C o l u m n s \ C u s t o m e r   I D < / K e y > < / D i a g r a m O b j e c t K e y > < D i a g r a m O b j e c t K e y > < K e y > T a b l e s \ O r d e r s \ C o l u m n s \ C u s t o m e r   N a m e < / K e y > < / D i a g r a m O b j e c t K e y > < D i a g r a m O b j e c t K e y > < K e y > T a b l e s \ O r d e r s \ C o l u m n s \ S e g m e n t < / K e y > < / D i a g r a m O b j e c t K e y > < D i a g r a m O b j e c t K e y > < K e y > T a b l e s \ O r d e r s \ C o l u m n s \ C o u n t r y < / K e y > < / D i a g r a m O b j e c t K e y > < D i a g r a m O b j e c t K e y > < K e y > T a b l e s \ O r d e r s \ C o l u m n s \ C i t y < / K e y > < / D i a g r a m O b j e c t K e y > < D i a g r a m O b j e c t K e y > < K e y > T a b l e s \ O r d e r s \ C o l u m n s \ S t a t e < / K e y > < / D i a g r a m O b j e c t K e y > < D i a g r a m O b j e c t K e y > < K e y > T a b l e s \ O r d e r s \ C o l u m n s \ P o s t a l   C o d e < / K e y > < / D i a g r a m O b j e c t K e y > < D i a g r a m O b j e c t K e y > < K e y > T a b l e s \ O r d e r s \ C o l u m n s \ R e g i o n < / K e y > < / D i a g r a m O b j e c t K e y > < D i a g r a m O b j e c t K e y > < K e y > T a b l e s \ O r d e r s \ C o l u m n s \ P r o d u c t   I D < / K e y > < / D i a g r a m O b j e c t K e y > < D i a g r a m O b j e c t K e y > < K e y > T a b l e s \ O r d e r s \ C o l u m n s \ C a t e g o r y < / K e y > < / D i a g r a m O b j e c t K e y > < D i a g r a m O b j e c t K e y > < K e y > T a b l e s \ O r d e r s \ C o l u m n s \ S u b - C a t e g o r y < / K e y > < / D i a g r a m O b j e c t K e y > < D i a g r a m O b j e c t K e y > < K e y > T a b l e s \ O r d e r s \ C o l u m n s \ P r o d u c t   N a m e < / K e y > < / D i a g r a m O b j e c t K e y > < D i a g r a m O b j e c t K e y > < K e y > T a b l e s \ O r d e r s \ C o l u m n s \ S a l e s < / K e y > < / D i a g r a m O b j e c t K e y > < D i a g r a m O b j e c t K e y > < K e y > T a b l e s \ O r d e r s \ C o l u m n s \ Q u a n t i t y < / K e y > < / D i a g r a m O b j e c t K e y > < D i a g r a m O b j e c t K e y > < K e y > T a b l e s \ O r d e r s \ C o l u m n s \ D i s c o u n t < / K e y > < / D i a g r a m O b j e c t K e y > < D i a g r a m O b j e c t K e y > < K e y > T a b l e s \ O r d e r s \ C o l u m n s \ P r o f i t < / K e y > < / D i a g r a m O b j e c t K e y > < D i a g r a m O b j e c t K e y > < K e y > T a b l e s \ O r d e r s \ M e a s u r e s \ C o u n t   o f   S h i p   M o d e < / K e y > < / D i a g r a m O b j e c t K e y > < D i a g r a m O b j e c t K e y > < K e y > T a b l e s \ O r d e r s \ C o u n t   o f   S h i p   M o d e \ A d d i t i o n a l   I n f o \ I m p l i c i t   M e a s u r e < / K e y > < / D i a g r a m O b j e c t K e y > < D i a g r a m O b j e c t K e y > < K e y > T a b l e s \ R e t u r n s < / K e y > < / D i a g r a m O b j e c t K e y > < D i a g r a m O b j e c t K e y > < K e y > T a b l e s \ R e t u r n s \ C o l u m n s \ R e t u r n e d < / K e y > < / D i a g r a m O b j e c t K e y > < D i a g r a m O b j e c t K e y > < K e y > T a b l e s \ R e t u r n s \ C o l u m n s \ O r d e r   I D < / K e y > < / D i a g r a m O b j e c t K e y > < D i a g r a m O b j e c t K e y > < K e y > T a b l e s \ R e t u r n s \ M e a s u r e s \ C o u n t   o f   R e t u r n e d < / K e y > < / D i a g r a m O b j e c t K e y > < D i a g r a m O b j e c t K e y > < K e y > T a b l e s \ R e t u r n s \ C o u n t   o f   R e t u r n e d \ A d d i t i o n a l   I n f o \ I m p l i c i t   M e a s u r e < / K e y > < / D i a g r a m O b j e c t K e y > < D i a g r a m O b j e c t K e y > < K e y > R e l a t i o n s h i p s \ & l t ; T a b l e s \ O r d e r s \ C o l u m n s \ O r d e r   I D & g t ; - & l t ; T a b l e s \ R e t u r n s \ C o l u m n s \ O r d e r   I D & g t ; < / K e y > < / D i a g r a m O b j e c t K e y > < D i a g r a m O b j e c t K e y > < K e y > R e l a t i o n s h i p s \ & l t ; T a b l e s \ O r d e r s \ C o l u m n s \ O r d e r   I D & g t ; - & l t ; T a b l e s \ R e t u r n s \ C o l u m n s \ O r d e r   I D & g t ; \ F K < / K e y > < / D i a g r a m O b j e c t K e y > < D i a g r a m O b j e c t K e y > < K e y > R e l a t i o n s h i p s \ & l t ; T a b l e s \ O r d e r s \ C o l u m n s \ O r d e r   I D & g t ; - & l t ; T a b l e s \ R e t u r n s \ C o l u m n s \ O r d e r   I D & g t ; \ P K < / K e y > < / D i a g r a m O b j e c t K e y > < D i a g r a m O b j e c t K e y > < K e y > R e l a t i o n s h i p s \ & l t ; T a b l e s \ O r d e r s \ C o l u m n s \ O r d e r   I D & g t ; - & l t ; T a b l e s \ R e t u r n s \ C o l u m n s \ O r d e r   I D & g t ; \ C r o s s F i l t e r < / K e y > < / D i a g r a m O b j e c t K e y > < D i a g r a m O b j e c t K e y > < K e y > R e l a t i o n s h i p s \ & l t ; T a b l e s \ O r d e r s \ C o l u m n s \ R e g i o n & g t ; - & l t ; T a b l e s \ M a n g e r s \ C o l u m n s \ R e g i o n & g t ; < / K e y > < / D i a g r a m O b j e c t K e y > < D i a g r a m O b j e c t K e y > < K e y > R e l a t i o n s h i p s \ & l t ; T a b l e s \ O r d e r s \ C o l u m n s \ R e g i o n & g t ; - & l t ; T a b l e s \ M a n g e r s \ C o l u m n s \ R e g i o n & g t ; \ F K < / K e y > < / D i a g r a m O b j e c t K e y > < D i a g r a m O b j e c t K e y > < K e y > R e l a t i o n s h i p s \ & l t ; T a b l e s \ O r d e r s \ C o l u m n s \ R e g i o n & g t ; - & l t ; T a b l e s \ M a n g e r s \ C o l u m n s \ R e g i o n & g t ; \ P K < / K e y > < / D i a g r a m O b j e c t K e y > < D i a g r a m O b j e c t K e y > < K e y > R e l a t i o n s h i p s \ & l t ; T a b l e s \ O r d e r s \ C o l u m n s \ R e g i o n & g t ; - & l t ; T a b l e s \ M a n g e r s \ C o l u m n s \ R e g i o n & g t ; \ C r o s s F i l t e r < / K e y > < / D i a g r a m O b j e c t K e y > < / A l l K e y s > < S e l e c t e d K e y s > < D i a g r a m O b j e c t K e y > < K e y > R e l a t i o n s h i p s \ & l t ; T a b l e s \ O r d e r s \ C o l u m n s \ R e g i o n & g t ; - & l t ; T a b l e s \ M a n g e r s \ C o l u m n s \ R e g i o n & g t ; 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 T a g s \ T a b l e s \ & l t ; T a b l e s \ M a n g e r s & g t ; 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 T a g s \ T a b l e s \ & l t ; T a b l e s \ R e t u r n s & g t ; < / K e y > < / a : K e y > < a : V a l u e   i : t y p e = " D i a g r a m D i s p l a y T a g V i e w S t a t e " > < I s N o t F i l t e r e d O u t > t r u e < / I s N o t F i l t e r e d O u t > < / a : V a l u e > < / a : K e y V a l u e O f D i a g r a m O b j e c t K e y a n y T y p e z b w N T n L X > < a : K e y V a l u e O f D i a g r a m O b j e c t K e y a n y T y p e z b w N T n L X > < a : K e y > < K e y > T a b l e s \ M a n g e r s < / K e y > < / a : K e y > < a : V a l u e   i : t y p e = " D i a g r a m D i s p l a y N o d e V i e w S t a t e " > < H e i g h t > 1 5 0 < / H e i g h t > < I s E x p a n d e d > t r u e < / I s E x p a n d e d > < L a y e d O u t > t r u e < / L a y e d O u t > < W i d t h > 2 0 0 < / W i d t h > < / a : V a l u e > < / a : K e y V a l u e O f D i a g r a m O b j e c t K e y a n y T y p e z b w N T n L X > < a : K e y V a l u e O f D i a g r a m O b j e c t K e y a n y T y p e z b w N T n L X > < a : K e y > < K e y > T a b l e s \ M a n g e r s \ C o l u m n s \ P e r s o n < / K e y > < / a : K e y > < a : V a l u e   i : t y p e = " D i a g r a m D i s p l a y N o d e V i e w S t a t e " > < H e i g h t > 1 5 0 < / H e i g h t > < I s E x p a n d e d > t r u e < / I s E x p a n d e d > < W i d t h > 2 0 0 < / W i d t h > < / a : V a l u e > < / a : K e y V a l u e O f D i a g r a m O b j e c t K e y a n y T y p e z b w N T n L X > < a : K e y V a l u e O f D i a g r a m O b j e c t K e y a n y T y p e z b w N T n L X > < a : K e y > < K e y > T a b l e s \ M a n g e r s \ C o l u m n s \ R e g i o n < / K e y > < / a : K e y > < a : V a l u e   i : t y p e = " D i a g r a m D i s p l a y N o d e V i e w S t a t e " > < H e i g h t > 1 5 0 < / H e i g h t > < I s E x p a n d e d > t r u e < / I s E x p a n d e d > < W i d t h > 2 0 0 < / W i d t h > < / a : V a l u e > < / a : K e y V a l u e O f D i a g r a m O b j e c t K e y a n y T y p e z b w N T n L X > < a : K e y V a l u e O f D i a g r a m O b j e c t K e y a n y T y p e z b w N T n L X > < a : K e y > < K e y > T a b l e s \ O r d e r s < / K e y > < / a : K e y > < a : V a l u e   i : t y p e = " D i a g r a m D i s p l a y N o d e V i e w S t a t e " > < H e i g h t > 4 5 8 < / H e i g h t > < I s E x p a n d e d > t r u e < / I s E x p a n d e d > < L a y e d O u t > t r u e < / L a y e d O u t > < L e f t > 3 2 9 . 9 0 3 8 1 0 5 6 7 6 6 5 8 < / L e f t > < S c r o l l V e r t i c a l O f f s e t > 1 6 4 . 5 8 3 3 3 3 3 3 3 3 3 3 0 3 < / S c r o l l V e r t i c a l O f f s e t > < T a b I n d e x > 1 < / T a b I n d e x > < W i d t h > 2 0 0 < / W i d t h > < / a : V a l u e > < / a : K e y V a l u e O f D i a g r a m O b j e c t K e y a n y T y p e z b w N T n L X > < a : K e y V a l u e O f D i a g r a m O b j e c t K e y a n y T y p e z b w N T n L X > < a : K e y > < K e y > T a b l e s \ O r d e r s \ C o l u m n s \ R o w   I D < / K e y > < / a : K e y > < a : V a l u e   i : t y p e = " D i a g r a m D i s p l a y N o d e V i e w S t a t e " > < H e i g h t > 1 5 0 < / H e i g h t > < I s E x p a n d e d > t r u e < / I s E x p a n d e d > < W i d t h > 2 0 0 < / W i d t h > < / a : V a l u e > < / a : K e y V a l u e O f D i a g r a m O b j e c t K e y a n y T y p e z b w N T n L X > < a : K e y V a l u e O f D i a g r a m O b j e c t K e y a n y T y p e z b w N T n L X > < a : K e y > < K e y > T a b l e s \ O r d e r s \ C o l u m n s \ O r d e r   I D < / K e y > < / a : K e y > < a : V a l u e   i : t y p e = " D i a g r a m D i s p l a y N o d e V i e w S t a t e " > < H e i g h t > 1 5 0 < / H e i g h t > < I s E x p a n d e d > t r u e < / I s E x p a n d e d > < W i d t h > 2 0 0 < / W i d t h > < / a : V a l u e > < / a : K e y V a l u e O f D i a g r a m O b j e c t K e y a n y T y p e z b w N T n L X > < a : K e y V a l u e O f D i a g r a m O b j e c t K e y a n y T y p e z b w N T n L X > < a : K e y > < K e y > T a b l e s \ O r d e r s \ C o l u m n s \ O r d e r   D a t e < / K e y > < / a : K e y > < a : V a l u e   i : t y p e = " D i a g r a m D i s p l a y N o d e V i e w S t a t e " > < H e i g h t > 1 5 0 < / H e i g h t > < I s E x p a n d e d > t r u e < / I s E x p a n d e d > < W i d t h > 2 0 0 < / W i d t h > < / a : V a l u e > < / a : K e y V a l u e O f D i a g r a m O b j e c t K e y a n y T y p e z b w N T n L X > < a : K e y V a l u e O f D i a g r a m O b j e c t K e y a n y T y p e z b w N T n L X > < a : K e y > < K e y > T a b l e s \ O r d e r s \ C o l u m n s \ S h i p   D a t e < / K e y > < / a : K e y > < a : V a l u e   i : t y p e = " D i a g r a m D i s p l a y N o d e V i e w S t a t e " > < H e i g h t > 1 5 0 < / H e i g h t > < I s E x p a n d e d > t r u e < / I s E x p a n d e d > < W i d t h > 2 0 0 < / W i d t h > < / a : V a l u e > < / a : K e y V a l u e O f D i a g r a m O b j e c t K e y a n y T y p e z b w N T n L X > < a : K e y V a l u e O f D i a g r a m O b j e c t K e y a n y T y p e z b w N T n L X > < a : K e y > < K e y > T a b l e s \ O r d e r s \ C o l u m n s \ O r d e r   D e l i v e r y   ( D a y s ) < / K e y > < / a : K e y > < a : V a l u e   i : t y p e = " D i a g r a m D i s p l a y N o d e V i e w S t a t e " > < H e i g h t > 1 5 0 < / H e i g h t > < I s E x p a n d e d > t r u e < / I s E x p a n d e d > < W i d t h > 2 0 0 < / W i d t h > < / a : V a l u e > < / a : K e y V a l u e O f D i a g r a m O b j e c t K e y a n y T y p e z b w N T n L X > < a : K e y V a l u e O f D i a g r a m O b j e c t K e y a n y T y p e z b w N T n L X > < a : K e y > < K e y > T a b l e s \ O r d e r s \ C o l u m n s \ O r d e r   M o n t h / Y e a r < / K e y > < / a : K e y > < a : V a l u e   i : t y p e = " D i a g r a m D i s p l a y N o d e V i e w S t a t e " > < H e i g h t > 1 5 0 < / H e i g h t > < I s E x p a n d e d > t r u e < / I s E x p a n d e d > < W i d t h > 2 0 0 < / W i d t h > < / a : V a l u e > < / a : K e y V a l u e O f D i a g r a m O b j e c t K e y a n y T y p e z b w N T n L X > < a : K e y V a l u e O f D i a g r a m O b j e c t K e y a n y T y p e z b w N T n L X > < a : K e y > < K e y > T a b l e s \ O r d e r s \ C o l u m n s \ Y e a r < / K e y > < / a : K e y > < a : V a l u e   i : t y p e = " D i a g r a m D i s p l a y N o d e V i e w S t a t e " > < H e i g h t > 1 5 0 < / H e i g h t > < I s E x p a n d e d > t r u e < / I s E x p a n d e d > < W i d t h > 2 0 0 < / W i d t h > < / a : V a l u e > < / a : K e y V a l u e O f D i a g r a m O b j e c t K e y a n y T y p e z b w N T n L X > < a : K e y V a l u e O f D i a g r a m O b j e c t K e y a n y T y p e z b w N T n L X > < a : K e y > < K e y > T a b l e s \ O r d e r s \ C o l u m n s \ S h i p   M o d e < / K e y > < / a : K e y > < a : V a l u e   i : t y p e = " D i a g r a m D i s p l a y N o d e V i e w S t a t e " > < H e i g h t > 1 5 0 < / H e i g h t > < I s E x p a n d e d > t r u e < / I s E x p a n d e d > < W i d t h > 2 0 0 < / W i d t h > < / a : V a l u e > < / a : K e y V a l u e O f D i a g r a m O b j e c t K e y a n y T y p e z b w N T n L X > < a : K e y V a l u e O f D i a g r a m O b j e c t K e y a n y T y p e z b w N T n L X > < a : K e y > < K e y > T a b l e s \ O r d e r s \ C o l u m n s \ C u s t o m e r   I D < / K e y > < / a : K e y > < a : V a l u e   i : t y p e = " D i a g r a m D i s p l a y N o d e V i e w S t a t e " > < H e i g h t > 1 5 0 < / H e i g h t > < I s E x p a n d e d > t r u e < / I s E x p a n d e d > < W i d t h > 2 0 0 < / W i d t h > < / a : V a l u e > < / a : K e y V a l u e O f D i a g r a m O b j e c t K e y a n y T y p e z b w N T n L X > < a : K e y V a l u e O f D i a g r a m O b j e c t K e y a n y T y p e z b w N T n L X > < a : K e y > < K e y > T a b l e s \ O r d e r s \ C o l u m n s \ C u s t o m e r   N a m e < / K e y > < / a : K e y > < a : V a l u e   i : t y p e = " D i a g r a m D i s p l a y N o d e V i e w S t a t e " > < H e i g h t > 1 5 0 < / H e i g h t > < I s E x p a n d e d > t r u e < / I s E x p a n d e d > < W i d t h > 2 0 0 < / W i d t h > < / a : V a l u e > < / a : K e y V a l u e O f D i a g r a m O b j e c t K e y a n y T y p e z b w N T n L X > < a : K e y V a l u e O f D i a g r a m O b j e c t K e y a n y T y p e z b w N T n L X > < a : K e y > < K e y > T a b l e s \ O r d e r s \ C o l u m n s \ S e g m e n t < / K e y > < / a : K e y > < a : V a l u e   i : t y p e = " D i a g r a m D i s p l a y N o d e V i e w S t a t e " > < H e i g h t > 1 5 0 < / H e i g h t > < I s E x p a n d e d > t r u e < / I s E x p a n d e d > < W i d t h > 2 0 0 < / W i d t h > < / a : V a l u e > < / a : K e y V a l u e O f D i a g r a m O b j e c t K e y a n y T y p e z b w N T n L X > < a : K e y V a l u e O f D i a g r a m O b j e c t K e y a n y T y p e z b w N T n L X > < a : K e y > < K e y > T a b l e s \ O r d e r s \ C o l u m n s \ C o u n t r y < / K e y > < / a : K e y > < a : V a l u e   i : t y p e = " D i a g r a m D i s p l a y N o d e V i e w S t a t e " > < H e i g h t > 1 5 0 < / H e i g h t > < I s E x p a n d e d > t r u e < / I s E x p a n d e d > < W i d t h > 2 0 0 < / W i d t h > < / a : V a l u e > < / a : K e y V a l u e O f D i a g r a m O b j e c t K e y a n y T y p e z b w N T n L X > < a : K e y V a l u e O f D i a g r a m O b j e c t K e y a n y T y p e z b w N T n L X > < a : K e y > < K e y > T a b l e s \ O r d e r s \ C o l u m n s \ C i t y < / K e y > < / a : K e y > < a : V a l u e   i : t y p e = " D i a g r a m D i s p l a y N o d e V i e w S t a t e " > < H e i g h t > 1 5 0 < / H e i g h t > < I s E x p a n d e d > t r u e < / I s E x p a n d e d > < W i d t h > 2 0 0 < / W i d t h > < / a : V a l u e > < / a : K e y V a l u e O f D i a g r a m O b j e c t K e y a n y T y p e z b w N T n L X > < a : K e y V a l u e O f D i a g r a m O b j e c t K e y a n y T y p e z b w N T n L X > < a : K e y > < K e y > T a b l e s \ O r d e r s \ C o l u m n s \ S t a t e < / K e y > < / a : K e y > < a : V a l u e   i : t y p e = " D i a g r a m D i s p l a y N o d e V i e w S t a t e " > < H e i g h t > 1 5 0 < / H e i g h t > < I s E x p a n d e d > t r u e < / I s E x p a n d e d > < W i d t h > 2 0 0 < / W i d t h > < / a : V a l u e > < / a : K e y V a l u e O f D i a g r a m O b j e c t K e y a n y T y p e z b w N T n L X > < a : K e y V a l u e O f D i a g r a m O b j e c t K e y a n y T y p e z b w N T n L X > < a : K e y > < K e y > T a b l e s \ O r d e r s \ C o l u m n s \ P o s t a l   C o d e < / K e y > < / a : K e y > < a : V a l u e   i : t y p e = " D i a g r a m D i s p l a y N o d e V i e w S t a t e " > < H e i g h t > 1 5 0 < / H e i g h t > < I s E x p a n d e d > t r u e < / I s E x p a n d e d > < W i d t h > 2 0 0 < / W i d t h > < / a : V a l u e > < / a : K e y V a l u e O f D i a g r a m O b j e c t K e y a n y T y p e z b w N T n L X > < a : K e y V a l u e O f D i a g r a m O b j e c t K e y a n y T y p e z b w N T n L X > < a : K e y > < K e y > T a b l e s \ O r d e r s \ C o l u m n s \ R e g i o n < / K e y > < / a : K e y > < a : V a l u e   i : t y p e = " D i a g r a m D i s p l a y N o d e V i e w S t a t e " > < H e i g h t > 1 5 0 < / H e i g h t > < I s E x p a n d e d > t r u e < / I s E x p a n d e d > < W i d t h > 2 0 0 < / W i d t h > < / a : V a l u e > < / a : K e y V a l u e O f D i a g r a m O b j e c t K e y a n y T y p e z b w N T n L X > < a : K e y V a l u e O f D i a g r a m O b j e c t K e y a n y T y p e z b w N T n L X > < a : K e y > < K e y > T a b l e s \ O r d e r s \ C o l u m n s \ P r o d u c t   I D < / K e y > < / a : K e y > < a : V a l u e   i : t y p e = " D i a g r a m D i s p l a y N o d e V i e w S t a t e " > < H e i g h t > 1 5 0 < / H e i g h t > < I s E x p a n d e d > t r u e < / I s E x p a n d e d > < W i d t h > 2 0 0 < / W i d t h > < / a : V a l u e > < / a : K e y V a l u e O f D i a g r a m O b j e c t K e y a n y T y p e z b w N T n L X > < a : K e y V a l u e O f D i a g r a m O b j e c t K e y a n y T y p e z b w N T n L X > < a : K e y > < K e y > T a b l e s \ O r d e r s \ C o l u m n s \ C a t e g o r y < / K e y > < / a : K e y > < a : V a l u e   i : t y p e = " D i a g r a m D i s p l a y N o d e V i e w S t a t e " > < H e i g h t > 1 5 0 < / H e i g h t > < I s E x p a n d e d > t r u e < / I s E x p a n d e d > < W i d t h > 2 0 0 < / W i d t h > < / a : V a l u e > < / a : K e y V a l u e O f D i a g r a m O b j e c t K e y a n y T y p e z b w N T n L X > < a : K e y V a l u e O f D i a g r a m O b j e c t K e y a n y T y p e z b w N T n L X > < a : K e y > < K e y > T a b l e s \ O r d e r s \ C o l u m n s \ S u b - C a t e g o r y < / K e y > < / a : K e y > < a : V a l u e   i : t y p e = " D i a g r a m D i s p l a y N o d e V i e w S t a t e " > < H e i g h t > 1 5 0 < / H e i g h t > < I s E x p a n d e d > t r u e < / I s E x p a n d e d > < W i d t h > 2 0 0 < / W i d t h > < / a : V a l u e > < / a : K e y V a l u e O f D i a g r a m O b j e c t K e y a n y T y p e z b w N T n L X > < a : K e y V a l u e O f D i a g r a m O b j e c t K e y a n y T y p e z b w N T n L X > < a : K e y > < K e y > T a b l e s \ O r d e r s \ C o l u m n s \ P r o d u c t   N a m e < / K e y > < / a : K e y > < a : V a l u e   i : t y p e = " D i a g r a m D i s p l a y N o d e V i e w S t a t e " > < H e i g h t > 1 5 0 < / H e i g h t > < I s E x p a n d e d > t r u e < / I s E x p a n d e d > < W i d t h > 2 0 0 < / W i d t h > < / a : V a l u e > < / a : K e y V a l u e O f D i a g r a m O b j e c t K e y a n y T y p e z b w N T n L X > < a : K e y V a l u e O f D i a g r a m O b j e c t K e y a n y T y p e z b w N T n L X > < a : K e y > < K e y > T a b l e s \ O r d e r s \ C o l u m n s \ S a l e s < / 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 T a b l e s \ O r d e r s \ C o l u m n s \ D i s c o u n t < / K e y > < / a : K e y > < a : V a l u e   i : t y p e = " D i a g r a m D i s p l a y N o d e V i e w S t a t e " > < H e i g h t > 1 5 0 < / H e i g h t > < I s E x p a n d e d > t r u e < / I s E x p a n d e d > < W i d t h > 2 0 0 < / W i d t h > < / a : V a l u e > < / a : K e y V a l u e O f D i a g r a m O b j e c t K e y a n y T y p e z b w N T n L X > < a : K e y V a l u e O f D i a g r a m O b j e c t K e y a n y T y p e z b w N T n L X > < a : K e y > < K e y > T a b l e s \ O r d e r s \ C o l u m n s \ P r o f i t < / K e y > < / a : K e y > < a : V a l u e   i : t y p e = " D i a g r a m D i s p l a y N o d e V i e w S t a t e " > < H e i g h t > 1 5 0 < / H e i g h t > < I s E x p a n d e d > t r u e < / I s E x p a n d e d > < W i d t h > 2 0 0 < / W i d t h > < / a : V a l u e > < / a : K e y V a l u e O f D i a g r a m O b j e c t K e y a n y T y p e z b w N T n L X > < a : K e y V a l u e O f D i a g r a m O b j e c t K e y a n y T y p e z b w N T n L X > < a : K e y > < K e y > T a b l e s \ O r d e r s \ M e a s u r e s \ C o u n t   o f   S h i p   M o d e < / K e y > < / a : K e y > < a : V a l u e   i : t y p e = " D i a g r a m D i s p l a y N o d e V i e w S t a t e " > < H e i g h t > 1 5 0 < / H e i g h t > < I s E x p a n d e d > t r u e < / I s E x p a n d e d > < W i d t h > 2 0 0 < / W i d t h > < / a : V a l u e > < / a : K e y V a l u e O f D i a g r a m O b j e c t K e y a n y T y p e z b w N T n L X > < a : K e y V a l u e O f D i a g r a m O b j e c t K e y a n y T y p e z b w N T n L X > < a : K e y > < K e y > T a b l e s \ O r d e r s \ C o u n t   o f   S h i p   M o d e \ A d d i t i o n a l   I n f o \ I m p l i c i t   M e a s u r e < / K e y > < / a : K e y > < a : V a l u e   i : t y p e = " D i a g r a m D i s p l a y V i e w S t a t e I D i a g r a m T a g A d d i t i o n a l I n f o " / > < / a : K e y V a l u e O f D i a g r a m O b j e c t K e y a n y T y p e z b w N T n L X > < a : K e y V a l u e O f D i a g r a m O b j e c t K e y a n y T y p e z b w N T n L X > < a : K e y > < K e y > T a b l e s \ R e t u r n s < / K e y > < / a : K e y > < a : V a l u e   i : t y p e = " D i a g r a m D i s p l a y N o d e V i e w S t a t e " > < H e i g h t > 1 5 0 < / H e i g h t > < I s E x p a n d e d > t r u e < / I s E x p a n d e d > < L a y e d O u t > t r u e < / L a y e d O u t > < L e f t > 6 5 9 . 8 0 7 6 2 1 1 3 5 3 3 1 6 < / L e f t > < T a b I n d e x > 2 < / T a b I n d e x > < W i d t h > 2 0 0 < / W i d t h > < / a : V a l u e > < / a : K e y V a l u e O f D i a g r a m O b j e c t K e y a n y T y p e z b w N T n L X > < a : K e y V a l u e O f D i a g r a m O b j e c t K e y a n y T y p e z b w N T n L X > < a : K e y > < K e y > T a b l e s \ R e t u r n s \ C o l u m n s \ R e t u r n e d < / K e y > < / a : K e y > < a : V a l u e   i : t y p e = " D i a g r a m D i s p l a y N o d e V i e w S t a t e " > < H e i g h t > 1 5 0 < / H e i g h t > < I s E x p a n d e d > t r u e < / I s E x p a n d e d > < W i d t h > 2 0 0 < / W i d t h > < / a : V a l u e > < / a : K e y V a l u e O f D i a g r a m O b j e c t K e y a n y T y p e z b w N T n L X > < a : K e y V a l u e O f D i a g r a m O b j e c t K e y a n y T y p e z b w N T n L X > < a : K e y > < K e y > T a b l e s \ R e t u r n s \ C o l u m n s \ O r d e r   I D < / K e y > < / a : K e y > < a : V a l u e   i : t y p e = " D i a g r a m D i s p l a y N o d e V i e w S t a t e " > < H e i g h t > 1 5 0 < / H e i g h t > < I s E x p a n d e d > t r u e < / I s E x p a n d e d > < W i d t h > 2 0 0 < / W i d t h > < / a : V a l u e > < / a : K e y V a l u e O f D i a g r a m O b j e c t K e y a n y T y p e z b w N T n L X > < a : K e y V a l u e O f D i a g r a m O b j e c t K e y a n y T y p e z b w N T n L X > < a : K e y > < K e y > T a b l e s \ R e t u r n s \ M e a s u r e s \ C o u n t   o f   R e t u r n e d < / K e y > < / a : K e y > < a : V a l u e   i : t y p e = " D i a g r a m D i s p l a y N o d e V i e w S t a t e " > < H e i g h t > 1 5 0 < / H e i g h t > < I s E x p a n d e d > t r u e < / I s E x p a n d e d > < W i d t h > 2 0 0 < / W i d t h > < / a : V a l u e > < / a : K e y V a l u e O f D i a g r a m O b j e c t K e y a n y T y p e z b w N T n L X > < a : K e y V a l u e O f D i a g r a m O b j e c t K e y a n y T y p e z b w N T n L X > < a : K e y > < K e y > T a b l e s \ R e t u r n s \ C o u n t   o f   R e t u r n e d \ A d d i t i o n a l   I n f o \ I m p l i c i t   M e a s u r e < / K e y > < / a : K e y > < a : V a l u e   i : t y p e = " D i a g r a m D i s p l a y V i e w S t a t e I D i a g r a m T a g A d d i t i o n a l I n f o " / > < / a : K e y V a l u e O f D i a g r a m O b j e c t K e y a n y T y p e z b w N T n L X > < a : K e y V a l u e O f D i a g r a m O b j e c t K e y a n y T y p e z b w N T n L X > < a : K e y > < K e y > R e l a t i o n s h i p s \ & l t ; T a b l e s \ O r d e r s \ C o l u m n s \ O r d e r   I D & g t ; - & l t ; T a b l e s \ R e t u r n s \ C o l u m n s \ O r d e r   I D & g t ; < / K e y > < / a : K e y > < a : V a l u e   i : t y p e = " D i a g r a m D i s p l a y L i n k V i e w S t a t e " > < A u t o m a t i o n P r o p e r t y H e l p e r T e x t > E n d   p o i n t   1 :   ( 5 4 5 . 9 0 3 8 1 0 5 6 7 6 6 6 , 2 2 9 ) .   E n d   p o i n t   2 :   ( 6 4 3 . 8 0 7 6 2 1 1 3 5 3 3 2 , 7 5 )   < / A u t o m a t i o n P r o p e r t y H e l p e r T e x t > < L a y e d O u t > t r u e < / L a y e d O u t > < 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 R e l a t i o n s h i p s \ & l t ; T a b l e s \ O r d e r s \ C o l u m n s \ O r d e r   I D & g t ; - & l t ; T a b l e s \ R e t u r n s \ C o l u m n s \ O r d e r   I D & g t ; \ F K < / K e y > < / a : K e y > < a : V a l u e   i : t y p e = " D i a g r a m D i s p l a y L i n k E n d p o i n t V i e w S t a t e " > < H e i g h t > 1 6 < / H e i g h t > < L a b e l L o c a t i o n   x m l n s : b = " h t t p : / / s c h e m a s . d a t a c o n t r a c t . o r g / 2 0 0 4 / 0 7 / S y s t e m . W i n d o w s " > < b : _ x > 5 2 9 . 9 0 3 8 1 0 5 6 7 6 6 5 8 < / b : _ x > < b : _ y > 2 2 1 < / b : _ y > < / L a b e l L o c a t i o n > < L o c a t i o n   x m l n s : b = " h t t p : / / s c h e m a s . d a t a c o n t r a c t . o r g / 2 0 0 4 / 0 7 / S y s t e m . W i n d o w s " > < b : _ x > 5 2 9 . 9 0 3 8 1 0 5 6 7 6 6 5 8 < / b : _ x > < b : _ y > 2 2 9 < / b : _ y > < / L o c a t i o n > < S h a p e R o t a t e A n g l e > 3 6 0 < / S h a p e R o t a t e A n g l e > < W i d t h > 1 6 < / W i d t h > < / a : V a l u e > < / a : K e y V a l u e O f D i a g r a m O b j e c t K e y a n y T y p e z b w N T n L X > < a : K e y V a l u e O f D i a g r a m O b j e c t K e y a n y T y p e z b w N T n L X > < a : K e y > < K e y > R e l a t i o n s h i p s \ & l t ; T a b l e s \ O r d e r s \ C o l u m n s \ O r d e r   I D & g t ; - & l t ; T a b l e s \ R e t u r n s \ C o l u m n s \ O r d e r   I D & g t ; \ P K 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 R e l a t i o n s h i p s \ & l t ; T a b l e s \ O r d e r s \ C o l u m n s \ O r d e r   I D & g t ; - & l t ; T a b l e s \ R e t u r n s \ C o l u m n s \ O r d e r   I D & g t ; \ C r o s s F i l t e r < / K e y > < / a : K e y > < a : V a l u e   i : t y p e = " D i a g r a m D i s p l a y L i n k C r o s s F i l t e r V i e w S t a t e " > < P o i n t s   x m l n s : b = " h t t p : / / s c h e m a s . d a t a c o n t r a c t . o r g / 2 0 0 4 / 0 7 / S y s t e m . W i n d o w s " > < b : P o i n t > < b : _ x > 5 4 5 . 9 0 3 8 1 0 5 6 7 6 6 5 8 < / b : _ x > < b : _ y > 2 2 9 < / b : _ y > < / b : P o i n t > < b : P o i n t > < b : _ x > 5 9 2 . 8 5 5 7 1 6 < / b : _ x > < b : _ y > 2 2 9 < / b : _ y > < / b : P o i n t > < b : P o i n t > < b : _ x > 5 9 4 . 8 5 5 7 1 6 < / b : _ x > < b : _ y > 2 2 7 < / b : _ y > < / b : P o i n t > < b : P o i n t > < b : _ x > 5 9 4 . 8 5 5 7 1 6 < / b : _ x > < b : _ y > 7 7 < / b : _ y > < / b : P o i n t > < b : P o i n t > < b : _ x > 5 9 6 . 8 5 5 7 1 6 < / b : _ x > < b : _ y > 7 5 < / b : _ y > < / b : P o i n t > < b : P o i n t > < b : _ x > 6 4 3 . 8 0 7 6 2 1 1 3 5 3 3 1 6 < / b : _ x > < b : _ y > 7 5 < / b : _ y > < / b : P o i n t > < / P o i n t s > < / a : V a l u e > < / a : K e y V a l u e O f D i a g r a m O b j e c t K e y a n y T y p e z b w N T n L X > < a : K e y V a l u e O f D i a g r a m O b j e c t K e y a n y T y p e z b w N T n L X > < a : K e y > < K e y > R e l a t i o n s h i p s \ & l t ; T a b l e s \ O r d e r s \ C o l u m n s \ R e g i o n & g t ; - & l t ; T a b l e s \ M a n g e r s \ C o l u m n s \ R e g i o n & g t ; < / K e y > < / a : K e y > < a : V a l u e   i : t y p e = " D i a g r a m D i s p l a y L i n k V i e w S t a t e " > < A u t o m a t i o n P r o p e r t y H e l p e r T e x t > E n d   p o i n t   1 :   ( 3 1 3 . 9 0 3 8 1 0 5 6 7 6 6 6 , 2 2 9 ) .   E n d   p o i n t   2 :   ( 2 1 6 , 7 5 )   < / A u t o m a t i o n P r o p e r t y H e l p e r T e x t > < L a y e d O u t > t r u e < / L a y e d O u t > < 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a : K e y V a l u e O f D i a g r a m O b j e c t K e y a n y T y p e z b w N T n L X > < a : K e y > < K e y > R e l a t i o n s h i p s \ & l t ; T a b l e s \ O r d e r s \ C o l u m n s \ R e g i o n & g t ; - & l t ; T a b l e s \ M a n g e r s \ C o l u m n s \ R e g i o n & g t ; \ F K < / K e y > < / a : K e y > < a : V a l u e   i : t y p e = " D i a g r a m D i s p l a y L i n k E n d p o i n t V i e w S t a t e " > < H e i g h t > 1 6 < / H e i g h t > < L a b e l L o c a t i o n   x m l n s : b = " h t t p : / / s c h e m a s . d a t a c o n t r a c t . o r g / 2 0 0 4 / 0 7 / S y s t e m . W i n d o w s " > < b : _ x > 3 1 3 . 9 0 3 8 1 0 5 6 7 6 6 5 8 < / b : _ x > < b : _ y > 2 2 1 < / b : _ y > < / L a b e l L o c a t i o n > < L o c a t i o n   x m l n s : b = " h t t p : / / s c h e m a s . d a t a c o n t r a c t . o r g / 2 0 0 4 / 0 7 / S y s t e m . W i n d o w s " > < b : _ x > 3 2 9 . 9 0 3 8 1 0 5 6 7 6 6 5 8 < / b : _ x > < b : _ y > 2 2 9 < / b : _ y > < / L o c a t i o n > < S h a p e R o t a t e A n g l e > 1 8 0 < / S h a p e R o t a t e A n g l e > < W i d t h > 1 6 < / W i d t h > < / a : V a l u e > < / a : K e y V a l u e O f D i a g r a m O b j e c t K e y a n y T y p e z b w N T n L X > < a : K e y V a l u e O f D i a g r a m O b j e c t K e y a n y T y p e z b w N T n L X > < a : K e y > < K e y > R e l a t i o n s h i p s \ & l t ; T a b l e s \ O r d e r s \ C o l u m n s \ R e g i o n & g t ; - & l t ; T a b l e s \ M a n g e r s \ C o l u m n s \ R e g i o n & g t ; \ P K < / K e y > < / a : K e y > < a : V a l u e   i : t y p e = " D i a g r a m D i s p l a y L i n k E n d p o i n t V i e w S t a t e " > < H e i g h t > 1 6 < / H e i g h t > < L a b e l L o c a t i o n   x m l n s : b = " h t t p : / / s c h e m a s . d a t a c o n t r a c t . o r g / 2 0 0 4 / 0 7 / S y s t e m . W i n d o w s " > < b : _ x > 2 0 0 . 0 0 0 0 0 0 0 0 0 0 0 0 0 9 < / b : _ x > < b : _ y > 6 7 < / b : _ y > < / L a b e l L o c a t i o n > < L o c a t i o n   x m l n s : b = " h t t p : / / s c h e m a s . d a t a c o n t r a c t . o r g / 2 0 0 4 / 0 7 / S y s t e m . W i n d o w s " > < b : _ x > 2 0 0 . 0 0 0 0 0 0 0 0 0 0 0 0 0 6 < / b : _ x > < b : _ y > 7 5 < / b : _ y > < / L o c a t i o n > < S h a p e R o t a t e A n g l e > 3 6 0 < / S h a p e R o t a t e A n g l e > < W i d t h > 1 6 < / W i d t h > < / a : V a l u e > < / a : K e y V a l u e O f D i a g r a m O b j e c t K e y a n y T y p e z b w N T n L X > < a : K e y V a l u e O f D i a g r a m O b j e c t K e y a n y T y p e z b w N T n L X > < a : K e y > < K e y > R e l a t i o n s h i p s \ & l t ; T a b l e s \ O r d e r s \ C o l u m n s \ R e g i o n & g t ; - & l t ; T a b l e s \ M a n g e r s \ C o l u m n s \ R e g i o n & g t ; \ C r o s s F i l t e r < / K e y > < / a : K e y > < a : V a l u e   i : t y p e = " D i a g r a m D i s p l a y L i n k C r o s s F i l t e r V i e w S t a t e " > < P o i n t s   x m l n s : b = " h t t p : / / s c h e m a s . d a t a c o n t r a c t . o r g / 2 0 0 4 / 0 7 / S y s t e m . W i n d o w s " > < b : P o i n t > < b : _ x > 3 1 3 . 9 0 3 8 1 0 5 6 7 6 6 5 8 < / b : _ x > < b : _ y > 2 2 9 < / b : _ y > < / b : P o i n t > < b : P o i n t > < b : _ x > 2 6 6 . 9 5 1 9 0 5 5 < / b : _ x > < b : _ y > 2 2 9 < / b : _ y > < / b : P o i n t > < b : P o i n t > < b : _ x > 2 6 4 . 9 5 1 9 0 5 5 < / b : _ x > < b : _ y > 2 2 7 < / b : _ y > < / b : P o i n t > < b : P o i n t > < b : _ x > 2 6 4 . 9 5 1 9 0 5 5 < / b : _ x > < b : _ y > 7 7 < / b : _ y > < / b : P o i n t > < b : P o i n t > < b : _ x > 2 6 2 . 9 5 1 9 0 5 5 < / b : _ x > < b : _ y > 7 5 < / b : _ y > < / b : P o i n t > < b : P o i n t > < b : _ x > 2 1 6 . 0 0 0 0 0 0 0 0 0 0 0 0 0 9 < / b : _ x > < b : _ y > 7 5 < / b : _ y > < / b : P o i n t > < / P o i n t s > < / a : V a l u e > < / a : K e y V a l u e O f D i a g r a m O b j e c t K e y a n y T y p e z b w N T n L X > < / V i e w S t a t e s > < / D i a g r a m M a n a g e r . S e r i a l i z a b l e D i a g r a m > < D i a g r a m M a n a g e r . S e r i a l i z a b l e D i a g r a m > < A d a p t e r   i : t y p e = " M e a s u r e D i a g r a m S a n d b o x A d a p t e r " > < T a b l e N a m e > M a n g e r s 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 M a n g e r s 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 C o l u m n s \ P e r s o n < / K e y > < / D i a g r a m O b j e c t K e y > < D i a g r a m O b j e c t K e y > < K e y > C o l u m n s \ R e g i o n 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 C o l u m n s \ P e r s o n < / 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 S h i p   M o d e < / K e y > < / D i a g r a m O b j e c t K e y > < D i a g r a m O b j e c t K e y > < K e y > M e a s u r e s \ C o u n t   o f   S h i p   M o d e \ T a g I n f o \ F o r m u l a < / K e y > < / D i a g r a m O b j e c t K e y > < D i a g r a m O b j e c t K e y > < K e y > M e a s u r e s \ C o u n t   o f   S h i p   M o d e \ T a g I n f o \ V a l u e < / K e y > < / D i a g r a m O b j e c t K e y > < D i a g r a m O b j e c t K e y > < K e y > M e a s u r e s \ S u m   o f   S a l e s < / K e y > < / D i a g r a m O b j e c t K e y > < D i a g r a m O b j e c t K e y > < K e y > M e a s u r e s \ S u m   o f   S a l e s \ T a g I n f o \ F o r m u l a < / K e y > < / D i a g r a m O b j e c t K e y > < D i a g r a m O b j e c t K e y > < K e y > M e a s u r e s \ S u m   o f   S a l e s \ T a g I n f o \ V a l u e < / K e y > < / D i a g r a m O b j e c t K e y > < D i a g r a m O b j e c t K e y > < K e y > M e a s u r e s \ S u m   o f   Q u a n t i t y < / K e y > < / D i a g r a m O b j e c t K e y > < D i a g r a m O b j e c t K e y > < K e y > M e a s u r e s \ S u m   o f   Q u a n t i t y \ T a g I n f o \ F o r m u l a < / K e y > < / D i a g r a m O b j e c t K e y > < D i a g r a m O b j e c t K e y > < K e y > M e a s u r e s \ S u m   o f   Q u a n t i t y \ T a g I n f o \ V a l u e < / K e y > < / D i a g r a m O b j e c t K e y > < D i a g r a m O b j e c t K e y > < K e y > M e a s u r e s \ C o u n t   o f   C u s t o m e r   I D < / K e y > < / D i a g r a m O b j e c t K e y > < D i a g r a m O b j e c t K e y > < K e y > M e a s u r e s \ C o u n t   o f   C u s t o m e r   I D \ T a g I n f o \ F o r m u l a < / K e y > < / D i a g r a m O b j e c t K e y > < D i a g r a m O b j e c t K e y > < K e y > M e a s u r e s \ C o u n t   o f   C u s t o m e r   I D \ T a g I n f o \ V a l u e < / K e y > < / D i a g r a m O b j e c t K e y > < D i a g r a m O b j e c t K e y > < K e y > M e a s u r e s \ D i s t i n c t   C o u n t   o f   C u s t o m e r   I D < / K e y > < / D i a g r a m O b j e c t K e y > < D i a g r a m O b j e c t K e y > < K e y > M e a s u r e s \ D i s t i n c t   C o u n t   o f   C u s t o m e r   I D \ T a g I n f o \ F o r m u l a < / K e y > < / D i a g r a m O b j e c t K e y > < D i a g r a m O b j e c t K e y > < K e y > M e a s u r e s \ D i s t i n c t   C o u n t   o f   C u s t o m e r   I D \ T a g I n f o \ V a l u e < / K e y > < / D i a g r a m O b j e c t K e y > < D i a g r a m O b j e c t K e y > < K e y > M e a s u r e s \ C o u n t   o f   R e t u r n e d   2 < / K e y > < / D i a g r a m O b j e c t K e y > < D i a g r a m O b j e c t K e y > < K e y > M e a s u r e s \ C o u n t   o f   R e t u r n e d   2 \ T a g I n f o \ F o r m u l a < / K e y > < / D i a g r a m O b j e c t K e y > < D i a g r a m O b j e c t K e y > < K e y > M e a s u r e s \ C o u n t   o f   R e t u r n e d   2 \ T a g I n f o \ V a l u e < / K e y > < / D i a g r a m O b j e c t K e y > < D i a g r a m O b j e c t K e y > < K e y > M e a s u r e s \ T o t a l   S a l e s < / K e y > < / D i a g r a m O b j e c t K e y > < D i a g r a m O b j e c t K e y > < K e y > M e a s u r e s \ T o t a l   S a l e s \ T a g I n f o \ F o r m u l a < / K e y > < / D i a g r a m O b j e c t K e y > < D i a g r a m O b j e c t K e y > < K e y > M e a s u r e s \ T o t a l   S a l e s \ T a g I n f o \ V a l u e < / K e y > < / D i a g r a m O b j e c t K e y > < D i a g r a m O b j e c t K e y > < K e y > M e a s u r e s \ T o t a l   P r o f i t < / K e y > < / D i a g r a m O b j e c t K e y > < D i a g r a m O b j e c t K e y > < K e y > M e a s u r e s \ T o t a l   P r o f i t \ T a g I n f o \ F o r m u l a < / K e y > < / D i a g r a m O b j e c t K e y > < D i a g r a m O b j e c t K e y > < K e y > M e a s u r e s \ T o t a l   P r o f i t \ T a g I n f o \ V a l u e < / K e y > < / D i a g r a m O b j e c t K e y > < D i a g r a m O b j e c t K e y > < K e y > M e a s u r e s \ T o t a l   O r d e r s < / K e y > < / D i a g r a m O b j e c t K e y > < D i a g r a m O b j e c t K e y > < K e y > M e a s u r e s \ T o t a l   O r d e r s \ T a g I n f o \ F o r m u l a < / K e y > < / D i a g r a m O b j e c t K e y > < D i a g r a m O b j e c t K e y > < K e y > M e a s u r e s \ T o t a l   O r d e r s \ T a g I n f o \ V a l u e < / K e y > < / D i a g r a m O b j e c t K e y > < D i a g r a m O b j e c t K e y > < K e y > M e a s u r e s \ T o t a l   U n i t s   S o l d < / K e y > < / D i a g r a m O b j e c t K e y > < D i a g r a m O b j e c t K e y > < K e y > M e a s u r e s \ T o t a l   U n i t s   S o l d \ T a g I n f o \ F o r m u l a < / K e y > < / D i a g r a m O b j e c t K e y > < D i a g r a m O b j e c t K e y > < K e y > M e a s u r e s \ T o t a l   U n i t s   S o l d \ T a g I n f o \ V a l u e < / K e y > < / D i a g r a m O b j e c t K e y > < D i a g r a m O b j e c t K e y > < K e y > M e a s u r e s \ A v e r a g e   S a l e s   P e r   O r d e r < / K e y > < / D i a g r a m O b j e c t K e y > < D i a g r a m O b j e c t K e y > < K e y > M e a s u r e s \ A v e r a g e   S a l e s   P e r   O r d e r \ T a g I n f o \ F o r m u l a < / K e y > < / D i a g r a m O b j e c t K e y > < D i a g r a m O b j e c t K e y > < K e y > M e a s u r e s \ A v e r a g e   S a l e s   P e r   O r d e r \ T a g I n f o \ V a l u e < / K e y > < / D i a g r a m O b j e c t K e y > < D i a g r a m O b j e c t K e y > < K e y > M e a s u r e s \ R e t u r n     R a t e   ( % ) < / K e y > < / D i a g r a m O b j e c t K e y > < D i a g r a m O b j e c t K e y > < K e y > M e a s u r e s \ R e t u r n     R a t e   ( % ) \ T a g I n f o \ F o r m u l a < / K e y > < / D i a g r a m O b j e c t K e y > < D i a g r a m O b j e c t K e y > < K e y > M e a s u r e s \ R e t u r n     R a t e   ( % ) \ T a g I n f o \ V a l u e < / K e y > < / D i a g r a m O b j e c t K e y > < D i a g r a m O b j e c t K e y > < K e y > M e a s u r e s \ R e t u r n e d   O r d e r s   C o u n t < / K e y > < / D i a g r a m O b j e c t K e y > < D i a g r a m O b j e c t K e y > < K e y > M e a s u r e s \ R e t u r n e d   O r d e r s   C o u n t \ T a g I n f o \ F o r m u l a < / K e y > < / D i a g r a m O b j e c t K e y > < D i a g r a m O b j e c t K e y > < K e y > M e a s u r e s \ R e t u r n e d   O r d e r s   C o u n t \ T a g I n f o \ V a l u e < / K e y > < / D i a g r a m O b j e c t K e y > < D i a g r a m O b j e c t K e y > < K e y > M e a s u r e s \ T o t a l   D i s c o u n t   A m o u n t < / K e y > < / D i a g r a m O b j e c t K e y > < D i a g r a m O b j e c t K e y > < K e y > M e a s u r e s \ T o t a l   D i s c o u n t   A m o u n t \ T a g I n f o \ F o r m u l a < / K e y > < / D i a g r a m O b j e c t K e y > < D i a g r a m O b j e c t K e y > < K e y > M e a s u r e s \ T o t a l   D i s c o u n t   A m o u n t \ T a g I n f o \ V a l u e < / K e y > < / D i a g r a m O b j e c t K e y > < D i a g r a m O b j e c t K e y > < K e y > C o l u m n s \ R o w   I D < / K e y > < / D i a g r a m O b j e c t K e y > < D i a g r a m O b j e c t K e y > < K e y > C o l u m n s \ O r d e r   I D < / K e y > < / D i a g r a m O b j e c t K e y > < D i a g r a m O b j e c t K e y > < K e y > C o l u m n s \ O r d e r   D a t e < / K e y > < / D i a g r a m O b j e c t K e y > < D i a g r a m O b j e c t K e y > < K e y > C o l u m n s \ S h i p   D a t e < / K e y > < / D i a g r a m O b j e c t K e y > < D i a g r a m O b j e c t K e y > < K e y > C o l u m n s \ O r d e r   D e l i v e r y   ( D a y s ) < / K e y > < / D i a g r a m O b j e c t K e y > < D i a g r a m O b j e c t K e y > < K e y > C o l u m n s \ O r d e r   M o n t h / Y e a r < / K e y > < / D i a g r a m O b j e c t K e y > < D i a g r a m O b j e c t K e y > < K e y > C o l u m n s \ Y e a r < / K e y > < / D i a g r a m O b j e c t K e y > < D i a g r a m O b j e c t K e y > < K e y > C o l u m n s \ S h i p   M o d e < / K e y > < / D i a g r a m O b j e c t K e y > < D i a g r a m O b j e c t K e y > < K e y > C o l u m n s \ C u s t o m e r   I D < / K e y > < / D i a g r a m O b j e c t K e y > < D i a g r a m O b j e c t K e y > < K e y > C o l u m n s \ C u s t o m e r   N a m e < / K e y > < / D i a g r a m O b j e c t K e y > < D i a g r a m O b j e c t K e y > < K e y > C o l u m n s \ S e g m e n t < / K e y > < / D i a g r a m O b j e c t K e y > < D i a g r a m O b j e c t K e y > < K e y > C o l u m n s \ C o u n t r y < / K e y > < / D i a g r a m O b j e c t K e y > < D i a g r a m O b j e c t K e y > < K e y > C o l u m n s \ C i t y < / K e y > < / D i a g r a m O b j e c t K e y > < D i a g r a m O b j e c t K e y > < K e y > C o l u m n s \ S t a t e < / K e y > < / D i a g r a m O b j e c t K e y > < D i a g r a m O b j e c t K e y > < K e y > C o l u m n s \ P o s t a l   C o d e < / K e y > < / D i a g r a m O b j e c t K e y > < D i a g r a m O b j e c t K e y > < K e y > C o l u m n s \ R e g i o n < / K e y > < / D i a g r a m O b j e c t K e y > < D i a g r a m O b j e c t K e y > < K e y > C o l u m n s \ P r o d u c t   I D < / 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 C o l u m n s \ D i s c o u n t < / K e y > < / D i a g r a m O b j e c t K e y > < D i a g r a m O b j e c t K e y > < K e y > C o l u m n s \ P r o f i t < / K e y > < / D i a g r a m O b j e c t K e y > < D i a g r a m O b j e c t K e y > < K e y > C o l u m n s \ R e t u r n e d < / K e y > < / D i a g r a m O b j e c t K e y > < D i a g r a m O b j e c t K e y > < K e y > L i n k s \ & l t ; C o l u m n s \ C o u n t   o f   S h i p   M o d e & g t ; - & l t ; M e a s u r e s \ S h i p   M o d e & g t ; < / K e y > < / D i a g r a m O b j e c t K e y > < D i a g r a m O b j e c t K e y > < K e y > L i n k s \ & l t ; C o l u m n s \ C o u n t   o f   S h i p   M o d e & g t ; - & l t ; M e a s u r e s \ S h i p   M o d e & g t ; \ C O L U M N < / K e y > < / D i a g r a m O b j e c t K e y > < D i a g r a m O b j e c t K e y > < K e y > L i n k s \ & l t ; C o l u m n s \ C o u n t   o f   S h i p   M o d e & g t ; - & l t ; M e a s u r e s \ S h i p   M o d e & g t ; \ M E A S U R E < / K e y > < / D i a g r a m O b j e c t K e y > < D i a g r a m O b j e c t K e y > < K e y > L i n k s \ & l t ; C o l u m n s \ S u m   o f   S a l e s & g t ; - & l t ; M e a s u r e s \ S a l e s & g t ; < / K e y > < / D i a g r a m O b j e c t K e y > < D i a g r a m O b j e c t K e y > < K e y > L i n k s \ & l t ; C o l u m n s \ S u m   o f   S a l e s & g t ; - & l t ; M e a s u r e s \ S a l e s & g t ; \ C O L U M N < / K e y > < / D i a g r a m O b j e c t K e y > < D i a g r a m O b j e c t K e y > < K e y > L i n k s \ & l t ; C o l u m n s \ S u m   o f   S a l e s & g t ; - & l t ; M e a s u r e s \ S a l e s & g t ; \ M E A S U R E < / K e y > < / D i a g r a m O b j e c t K e y > < D i a g r a m O b j e c t K e y > < K e y > L i n k s \ & l t ; C o l u m n s \ S u m   o f   Q u a n t i t y & g t ; - & l t ; M e a s u r e s \ Q u a n t i t y & g t ; < / K e y > < / D i a g r a m O b j e c t K e y > < D i a g r a m O b j e c t K e y > < K e y > L i n k s \ & l t ; C o l u m n s \ S u m   o f   Q u a n t i t y & g t ; - & l t ; M e a s u r e s \ Q u a n t i t y & g t ; \ C O L U M N < / K e y > < / D i a g r a m O b j e c t K e y > < D i a g r a m O b j e c t K e y > < K e y > L i n k s \ & l t ; C o l u m n s \ S u m   o f   Q u a n t i t y & g t ; - & l t ; M e a s u r e s \ Q u a n t i t y & g t ; \ M E A S U R E < / K e y > < / D i a g r a m O b j e c t K e y > < D i a g r a m O b j e c t K e y > < K e y > L i n k s \ & l t ; C o l u m n s \ C o u n t   o f   C u s t o m e r   I D & g t ; - & l t ; M e a s u r e s \ C u s t o m e r   I D & g t ; < / K e y > < / D i a g r a m O b j e c t K e y > < D i a g r a m O b j e c t K e y > < K e y > L i n k s \ & l t ; C o l u m n s \ C o u n t   o f   C u s t o m e r   I D & g t ; - & l t ; M e a s u r e s \ C u s t o m e r   I D & g t ; \ C O L U M N < / K e y > < / D i a g r a m O b j e c t K e y > < D i a g r a m O b j e c t K e y > < K e y > L i n k s \ & l t ; C o l u m n s \ C o u n t   o f   C u s t o m e r   I D & g t ; - & l t ; M e a s u r e s \ C u s t o m e r   I D & g t ; \ M E A S U R E < / K e y > < / D i a g r a m O b j e c t K e y > < D i a g r a m O b j e c t K e y > < K e y > L i n k s \ & l t ; C o l u m n s \ D i s t i n c t   C o u n t   o f   C u s t o m e r   I D & g t ; - & l t ; M e a s u r e s \ C u s t o m e r   I D & g t ; < / K e y > < / D i a g r a m O b j e c t K e y > < D i a g r a m O b j e c t K e y > < K e y > L i n k s \ & l t ; C o l u m n s \ D i s t i n c t   C o u n t   o f   C u s t o m e r   I D & g t ; - & l t ; M e a s u r e s \ C u s t o m e r   I D & g t ; \ C O L U M N < / K e y > < / D i a g r a m O b j e c t K e y > < D i a g r a m O b j e c t K e y > < K e y > L i n k s \ & l t ; C o l u m n s \ D i s t i n c t   C o u n t   o f   C u s t o m e r   I D & g t ; - & l t ; M e a s u r e s \ C u s t o m e r   I D & g t ; \ M E A S U R E < / K e y > < / D i a g r a m O b j e c t K e y > < D i a g r a m O b j e c t K e y > < K e y > L i n k s \ & l t ; C o l u m n s \ C o u n t   o f   R e t u r n e d   2 & g t ; - & l t ; M e a s u r e s \ R e t u r n e d & g t ; < / K e y > < / D i a g r a m O b j e c t K e y > < D i a g r a m O b j e c t K e y > < K e y > L i n k s \ & l t ; C o l u m n s \ C o u n t   o f   R e t u r n e d   2 & g t ; - & l t ; M e a s u r e s \ R e t u r n e d & g t ; \ C O L U M N < / K e y > < / D i a g r a m O b j e c t K e y > < D i a g r a m O b j e c t K e y > < K e y > L i n k s \ & l t ; C o l u m n s \ C o u n t   o f   R e t u r n e d   2 & g t ; - & l t ; M e a s u r e s \ R e t u r n e d & g t ; \ M E A S U R E 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M e a s u r e G r i d T e x t > < C o l u m n > 3 < / C o l u m n > < L a y e d O u t > t r u e < / L a y e d O u t > < R o w > 1 < / R o w > < / M e a s u r e G r i d T e x t > < M e a s u r e G r i d T e x t > < C o l u m n > 3 < / C o l u m n > < L a y e d O u t > t r u e < / L a y e d O u t > < / M e a s u r e G r i d T e x t > < / 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 S h i p   M o d e < / K e y > < / a : K e y > < a : V a l u e   i : t y p e = " M e a s u r e G r i d N o d e V i e w S t a t e " > < C o l u m n > 7 < / C o l u m n > < L a y e d O u t > t r u e < / L a y e d O u t > < W a s U I I n v i s i b l e > t r u e < / W a s U I I n v i s i b l e > < / a : V a l u e > < / a : K e y V a l u e O f D i a g r a m O b j e c t K e y a n y T y p e z b w N T n L X > < a : K e y V a l u e O f D i a g r a m O b j e c t K e y a n y T y p e z b w N T n L X > < a : K e y > < K e y > M e a s u r e s \ C o u n t   o f   S h i p   M o d e \ T a g I n f o \ F o r m u l a < / K e y > < / a : K e y > < a : V a l u e   i : t y p e = " M e a s u r e G r i d V i e w S t a t e I D i a g r a m T a g A d d i t i o n a l I n f o " / > < / a : K e y V a l u e O f D i a g r a m O b j e c t K e y a n y T y p e z b w N T n L X > < a : K e y V a l u e O f D i a g r a m O b j e c t K e y a n y T y p e z b w N T n L X > < a : K e y > < K e y > M e a s u r e s \ C o u n t   o f   S h i p   M o d e \ T a g I n f o \ V a l u e < / K e y > < / a : K e y > < a : V a l u e   i : t y p e = " M e a s u r e G r i d V i e w S t a t e I D i a g r a m T a g A d d i t i o n a l I n f o " / > < / a : K e y V a l u e O f D i a g r a m O b j e c t K e y a n y T y p e z b w N T n L X > < a : K e y V a l u e O f D i a g r a m O b j e c t K e y a n y T y p e z b w N T n L X > < a : K e y > < K e y > M e a s u r e s \ S u m   o f   S a l e s < / K e y > < / a : K e y > < a : V a l u e   i : t y p e = " M e a s u r e G r i d N o d e V i e w S t a t e " > < C o l u m n > 2 0 < / C o l u m n > < L a y e d O u t > t r u e < / L a y e d O u t > < W a s U I I n v i s i b l e > t r u e < / W a s U I I n v i s i b l e > < / a : V a l u e > < / a : K e y V a l u e O f D i a g r a m O b j e c t K e y a n y T y p e z b w N T n L X > < a : K e y V a l u e O f D i a g r a m O b j e c t K e y a n y T y p e z b w N T n L X > < a : K e y > < K e y > M e a s u r e s \ S u m   o f   S a l e s \ T a g I n f o \ F o r m u l a < / K e y > < / a : K e y > < a : V a l u e   i : t y p e = " M e a s u r e G r i d V i e w S t a t e I D i a g r a m T a g A d d i t i o n a l I n f o " / > < / a : K e y V a l u e O f D i a g r a m O b j e c t K e y a n y T y p e z b w N T n L X > < a : K e y V a l u e O f D i a g r a m O b j e c t K e y a n y T y p e z b w N T n L X > < a : K e y > < K e y > M e a s u r e s \ S u m   o f   S a l e s \ T a g I n f o \ V a l u e < / K e y > < / a : K e y > < a : V a l u e   i : t y p e = " M e a s u r e G r i d V i e w S t a t e I D i a g r a m T a g A d d i t i o n a l I n f o " / > < / a : K e y V a l u e O f D i a g r a m O b j e c t K e y a n y T y p e z b w N T n L X > < a : K e y V a l u e O f D i a g r a m O b j e c t K e y a n y T y p e z b w N T n L X > < a : K e y > < K e y > M e a s u r e s \ S u m   o f   Q u a n t i t y < / K e y > < / a : K e y > < a : V a l u e   i : t y p e = " M e a s u r e G r i d N o d e V i e w S t a t e " > < C o l u m n > 2 1 < / C o l u m n > < L a y e d O u t > t r u e < / L a y e d O u t > < W a s U I I n v i s i b l e > t r u e < / W a s U I I n v i s i b l e > < / a : V a l u e > < / a : K e y V a l u e O f D i a g r a m O b j e c t K e y a n y T y p e z b w N T n L X > < a : K e y V a l u e O f D i a g r a m O b j e c t K e y a n y T y p e z b w N T n L X > < a : K e y > < K e y > M e a s u r e s \ S u m   o f   Q u a n t i t y \ T a g I n f o \ F o r m u l a < / K e y > < / a : K e y > < a : V a l u e   i : t y p e = " M e a s u r e G r i d V i e w S t a t e I D i a g r a m T a g A d d i t i o n a l I n f o " / > < / a : K e y V a l u e O f D i a g r a m O b j e c t K e y a n y T y p e z b w N T n L X > < a : K e y V a l u e O f D i a g r a m O b j e c t K e y a n y T y p e z b w N T n L X > < a : K e y > < K e y > M e a s u r e s \ S u m   o f   Q u a n t i t y \ T a g I n f o \ V a l u e < / K e y > < / a : K e y > < a : V a l u e   i : t y p e = " M e a s u r e G r i d V i e w S t a t e I D i a g r a m T a g A d d i t i o n a l I n f o " / > < / a : K e y V a l u e O f D i a g r a m O b j e c t K e y a n y T y p e z b w N T n L X > < a : K e y V a l u e O f D i a g r a m O b j e c t K e y a n y T y p e z b w N T n L X > < a : K e y > < K e y > M e a s u r e s \ C o u n t   o f   C u s t o m e r   I D < / K e y > < / a : K e y > < a : V a l u e   i : t y p e = " M e a s u r e G r i d N o d e V i e w S t a t e " > < C o l u m n > 8 < / C o l u m n > < L a y e d O u t > t r u e < / L a y e d O u t > < W a s U I I n v i s i b l e > t r u e < / W a s U I I n v i s i b l e > < / a : V a l u e > < / a : K e y V a l u e O f D i a g r a m O b j e c t K e y a n y T y p e z b w N T n L X > < a : K e y V a l u e O f D i a g r a m O b j e c t K e y a n y T y p e z b w N T n L X > < a : K e y > < K e y > M e a s u r e s \ C o u n t   o f   C u s t o m e r   I D \ T a g I n f o \ F o r m u l a < / K e y > < / a : K e y > < a : V a l u e   i : t y p e = " M e a s u r e G r i d V i e w S t a t e I D i a g r a m T a g A d d i t i o n a l I n f o " / > < / a : K e y V a l u e O f D i a g r a m O b j e c t K e y a n y T y p e z b w N T n L X > < a : K e y V a l u e O f D i a g r a m O b j e c t K e y a n y T y p e z b w N T n L X > < a : K e y > < K e y > M e a s u r e s \ C o u n t   o f   C u s t o m e r   I D \ T a g I n f o \ V a l u e < / K e y > < / a : K e y > < a : V a l u e   i : t y p e = " M e a s u r e G r i d V i e w S t a t e I D i a g r a m T a g A d d i t i o n a l I n f o " / > < / a : K e y V a l u e O f D i a g r a m O b j e c t K e y a n y T y p e z b w N T n L X > < a : K e y V a l u e O f D i a g r a m O b j e c t K e y a n y T y p e z b w N T n L X > < a : K e y > < K e y > M e a s u r e s \ D i s t i n c t   C o u n t   o f   C u s t o m e r   I D < / K e y > < / a : K e y > < a : V a l u e   i : t y p e = " M e a s u r e G r i d N o d e V i e w S t a t e " > < C o l u m n > 8 < / C o l u m n > < L a y e d O u t > t r u e < / L a y e d O u t > < R o w > 1 < / R o w > < W a s U I I n v i s i b l e > t r u e < / W a s U I I n v i s i b l e > < / a : V a l u e > < / a : K e y V a l u e O f D i a g r a m O b j e c t K e y a n y T y p e z b w N T n L X > < a : K e y V a l u e O f D i a g r a m O b j e c t K e y a n y T y p e z b w N T n L X > < a : K e y > < K e y > M e a s u r e s \ D i s t i n c t   C o u n t   o f   C u s t o m e r   I D \ T a g I n f o \ F o r m u l a < / K e y > < / a : K e y > < a : V a l u e   i : t y p e = " M e a s u r e G r i d V i e w S t a t e I D i a g r a m T a g A d d i t i o n a l I n f o " / > < / a : K e y V a l u e O f D i a g r a m O b j e c t K e y a n y T y p e z b w N T n L X > < a : K e y V a l u e O f D i a g r a m O b j e c t K e y a n y T y p e z b w N T n L X > < a : K e y > < K e y > M e a s u r e s \ D i s t i n c t   C o u n t   o f   C u s t o m e r   I D \ T a g I n f o \ V a l u e < / K e y > < / a : K e y > < a : V a l u e   i : t y p e = " M e a s u r e G r i d V i e w S t a t e I D i a g r a m T a g A d d i t i o n a l I n f o " / > < / a : K e y V a l u e O f D i a g r a m O b j e c t K e y a n y T y p e z b w N T n L X > < a : K e y V a l u e O f D i a g r a m O b j e c t K e y a n y T y p e z b w N T n L X > < a : K e y > < K e y > M e a s u r e s \ C o u n t   o f   R e t u r n e d   2 < / K e y > < / a : K e y > < a : V a l u e   i : t y p e = " M e a s u r e G r i d N o d e V i e w S t a t e " > < C o l u m n > 2 4 < / C o l u m n > < L a y e d O u t > t r u e < / L a y e d O u t > < W a s U I I n v i s i b l e > t r u e < / W a s U I I n v i s i b l e > < / a : V a l u e > < / a : K e y V a l u e O f D i a g r a m O b j e c t K e y a n y T y p e z b w N T n L X > < a : K e y V a l u e O f D i a g r a m O b j e c t K e y a n y T y p e z b w N T n L X > < a : K e y > < K e y > M e a s u r e s \ C o u n t   o f   R e t u r n e d   2 \ T a g I n f o \ F o r m u l a < / K e y > < / a : K e y > < a : V a l u e   i : t y p e = " M e a s u r e G r i d V i e w S t a t e I D i a g r a m T a g A d d i t i o n a l I n f o " / > < / a : K e y V a l u e O f D i a g r a m O b j e c t K e y a n y T y p e z b w N T n L X > < a : K e y V a l u e O f D i a g r a m O b j e c t K e y a n y T y p e z b w N T n L X > < a : K e y > < K e y > M e a s u r e s \ C o u n t   o f   R e t u r n e d   2 \ T a g I n f o \ V a l u e < / K e y > < / a : K e y > < a : V a l u e   i : t y p e = " M e a s u r e G r i d V i e w S t a t e I D i a g r a m T a g A d d i t i o n a l I n f o " / > < / a : K e y V a l u e O f D i a g r a m O b j e c t K e y a n y T y p e z b w N T n L X > < a : K e y V a l u e O f D i a g r a m O b j e c t K e y a n y T y p e z b w N T n L X > < a : K e y > < K e y > M e a s u r e s \ T o t a l   S a l e s < / K e y > < / a : K e y > < a : V a l u e   i : t y p e = " M e a s u r e G r i d N o d e V i e w S t a t e " > < L a y e d O u t > t r u e < / L a y e d O u t > < / a : V a l u e > < / a : K e y V a l u e O f D i a g r a m O b j e c t K e y a n y T y p e z b w N T n L X > < a : K e y V a l u e O f D i a g r a m O b j e c t K e y a n y T y p e z b w N T n L X > < a : K e y > < K e y > M e a s u r e s \ T o t a l   S a l e s \ T a g I n f o \ F o r m u l a < / K e y > < / a : K e y > < a : V a l u e   i : t y p e = " M e a s u r e G r i d V i e w S t a t e I D i a g r a m T a g A d d i t i o n a l I n f o " / > < / a : K e y V a l u e O f D i a g r a m O b j e c t K e y a n y T y p e z b w N T n L X > < a : K e y V a l u e O f D i a g r a m O b j e c t K e y a n y T y p e z b w N T n L X > < a : K e y > < K e y > M e a s u r e s \ T o t a l   S a l e s \ T a g I n f o \ V a l u e < / K e y > < / a : K e y > < a : V a l u e   i : t y p e = " M e a s u r e G r i d V i e w S t a t e I D i a g r a m T a g A d d i t i o n a l I n f o " / > < / a : K e y V a l u e O f D i a g r a m O b j e c t K e y a n y T y p e z b w N T n L X > < a : K e y V a l u e O f D i a g r a m O b j e c t K e y a n y T y p e z b w N T n L X > < a : K e y > < K e y > M e a s u r e s \ T o t a l   P r o f i t < / K e y > < / a : K e y > < a : V a l u e   i : t y p e = " M e a s u r e G r i d N o d e V i e w S t a t e " > < L a y e d O u t > t r u e < / L a y e d O u t > < R o w > 1 < / 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 M e a s u r e s \ T o t a l   O r d e r s < / K e y > < / a : K e y > < a : V a l u e   i : t y p e = " M e a s u r e G r i d N o d e V i e w S t a t e " > < L a y e d O u t > t r u e < / L a y e d O u t > < R o w > 2 < / R o w > < / a : V a l u e > < / a : K e y V a l u e O f D i a g r a m O b j e c t K e y a n y T y p e z b w N T n L X > < a : K e y V a l u e O f D i a g r a m O b j e c t K e y a n y T y p e z b w N T n L X > < a : K e y > < K e y > M e a s u r e s \ T o t a l   O r d e r s \ T a g I n f o \ F o r m u l a < / K e y > < / a : K e y > < a : V a l u e   i : t y p e = " M e a s u r e G r i d V i e w S t a t e I D i a g r a m T a g A d d i t i o n a l I n f o " / > < / a : K e y V a l u e O f D i a g r a m O b j e c t K e y a n y T y p e z b w N T n L X > < a : K e y V a l u e O f D i a g r a m O b j e c t K e y a n y T y p e z b w N T n L X > < a : K e y > < K e y > M e a s u r e s \ T o t a l   O r d e r s \ T a g I n f o \ V a l u e < / K e y > < / a : K e y > < a : V a l u e   i : t y p e = " M e a s u r e G r i d V i e w S t a t e I D i a g r a m T a g A d d i t i o n a l I n f o " / > < / a : K e y V a l u e O f D i a g r a m O b j e c t K e y a n y T y p e z b w N T n L X > < a : K e y V a l u e O f D i a g r a m O b j e c t K e y a n y T y p e z b w N T n L X > < a : K e y > < K e y > M e a s u r e s \ T o t a l   U n i t s   S o l d < / K e y > < / a : K e y > < a : V a l u e   i : t y p e = " M e a s u r e G r i d N o d e V i e w S t a t e " > < L a y e d O u t > t r u e < / L a y e d O u t > < R o w > 3 < / R o w > < / a : V a l u e > < / a : K e y V a l u e O f D i a g r a m O b j e c t K e y a n y T y p e z b w N T n L X > < a : K e y V a l u e O f D i a g r a m O b j e c t K e y a n y T y p e z b w N T n L X > < a : K e y > < K e y > M e a s u r e s \ T o t a l   U n i t s   S o l d \ T a g I n f o \ F o r m u l a < / K e y > < / a : K e y > < a : V a l u e   i : t y p e = " M e a s u r e G r i d V i e w S t a t e I D i a g r a m T a g A d d i t i o n a l I n f o " / > < / a : K e y V a l u e O f D i a g r a m O b j e c t K e y a n y T y p e z b w N T n L X > < a : K e y V a l u e O f D i a g r a m O b j e c t K e y a n y T y p e z b w N T n L X > < a : K e y > < K e y > M e a s u r e s \ T o t a l   U n i t s   S o l d \ T a g I n f o \ V a l u e < / K e y > < / a : K e y > < a : V a l u e   i : t y p e = " M e a s u r e G r i d V i e w S t a t e I D i a g r a m T a g A d d i t i o n a l I n f o " / > < / a : K e y V a l u e O f D i a g r a m O b j e c t K e y a n y T y p e z b w N T n L X > < a : K e y V a l u e O f D i a g r a m O b j e c t K e y a n y T y p e z b w N T n L X > < a : K e y > < K e y > M e a s u r e s \ A v e r a g e   S a l e s   P e r   O r d e r < / K e y > < / a : K e y > < a : V a l u e   i : t y p e = " M e a s u r e G r i d N o d e V i e w S t a t e " > < C o l u m n > 1 < / C o l u m n > < L a y e d O u t > t r u e < / L a y e d O u t > < / a : V a l u e > < / a : K e y V a l u e O f D i a g r a m O b j e c t K e y a n y T y p e z b w N T n L X > < a : K e y V a l u e O f D i a g r a m O b j e c t K e y a n y T y p e z b w N T n L X > < a : K e y > < K e y > M e a s u r e s \ A v e r a g e   S a l e s   P e r   O r d e r \ T a g I n f o \ F o r m u l a < / K e y > < / a : K e y > < a : V a l u e   i : t y p e = " M e a s u r e G r i d V i e w S t a t e I D i a g r a m T a g A d d i t i o n a l I n f o " / > < / a : K e y V a l u e O f D i a g r a m O b j e c t K e y a n y T y p e z b w N T n L X > < a : K e y V a l u e O f D i a g r a m O b j e c t K e y a n y T y p e z b w N T n L X > < a : K e y > < K e y > M e a s u r e s \ A v e r a g e   S a l e s   P e r   O r d e r \ T a g I n f o \ V a l u e < / K e y > < / a : K e y > < a : V a l u e   i : t y p e = " M e a s u r e G r i d V i e w S t a t e I D i a g r a m T a g A d d i t i o n a l I n f o " / > < / a : K e y V a l u e O f D i a g r a m O b j e c t K e y a n y T y p e z b w N T n L X > < a : K e y V a l u e O f D i a g r a m O b j e c t K e y a n y T y p e z b w N T n L X > < a : K e y > < K e y > M e a s u r e s \ R e t u r n     R a t e   ( % ) < / K e y > < / a : K e y > < a : V a l u e   i : t y p e = " M e a s u r e G r i d N o d e V i e w S t a t e " > < C o l u m n > 1 < / C o l u m n > < L a y e d O u t > t r u e < / L a y e d O u t > < R o w > 1 < / R o w > < / a : V a l u e > < / a : K e y V a l u e O f D i a g r a m O b j e c t K e y a n y T y p e z b w N T n L X > < a : K e y V a l u e O f D i a g r a m O b j e c t K e y a n y T y p e z b w N T n L X > < a : K e y > < K e y > M e a s u r e s \ R e t u r n     R a t e   ( % ) \ T a g I n f o \ F o r m u l a < / K e y > < / a : K e y > < a : V a l u e   i : t y p e = " M e a s u r e G r i d V i e w S t a t e I D i a g r a m T a g A d d i t i o n a l I n f o " / > < / a : K e y V a l u e O f D i a g r a m O b j e c t K e y a n y T y p e z b w N T n L X > < a : K e y V a l u e O f D i a g r a m O b j e c t K e y a n y T y p e z b w N T n L X > < a : K e y > < K e y > M e a s u r e s \ R e t u r n     R a t e   ( % ) \ T a g I n f o \ V a l u e < / K e y > < / a : K e y > < a : V a l u e   i : t y p e = " M e a s u r e G r i d V i e w S t a t e I D i a g r a m T a g A d d i t i o n a l I n f o " / > < / a : K e y V a l u e O f D i a g r a m O b j e c t K e y a n y T y p e z b w N T n L X > < a : K e y V a l u e O f D i a g r a m O b j e c t K e y a n y T y p e z b w N T n L X > < a : K e y > < K e y > M e a s u r e s \ R e t u r n e d   O r d e r s   C o u n t < / K e y > < / a : K e y > < a : V a l u e   i : t y p e = " M e a s u r e G r i d N o d e V i e w S t a t e " > < C o l u m n > 1 < / C o l u m n > < L a y e d O u t > t r u e < / L a y e d O u t > < R o w > 2 < / R o w > < / a : V a l u e > < / a : K e y V a l u e O f D i a g r a m O b j e c t K e y a n y T y p e z b w N T n L X > < a : K e y V a l u e O f D i a g r a m O b j e c t K e y a n y T y p e z b w N T n L X > < a : K e y > < K e y > M e a s u r e s \ R e t u r n e d   O r d e r s   C o u n t \ T a g I n f o \ F o r m u l a < / K e y > < / a : K e y > < a : V a l u e   i : t y p e = " M e a s u r e G r i d V i e w S t a t e I D i a g r a m T a g A d d i t i o n a l I n f o " / > < / a : K e y V a l u e O f D i a g r a m O b j e c t K e y a n y T y p e z b w N T n L X > < a : K e y V a l u e O f D i a g r a m O b j e c t K e y a n y T y p e z b w N T n L X > < a : K e y > < K e y > M e a s u r e s \ R e t u r n e d   O r d e r s   C o u n t \ T a g I n f o \ V a l u e < / K e y > < / a : K e y > < a : V a l u e   i : t y p e = " M e a s u r e G r i d V i e w S t a t e I D i a g r a m T a g A d d i t i o n a l I n f o " / > < / a : K e y V a l u e O f D i a g r a m O b j e c t K e y a n y T y p e z b w N T n L X > < a : K e y V a l u e O f D i a g r a m O b j e c t K e y a n y T y p e z b w N T n L X > < a : K e y > < K e y > M e a s u r e s \ T o t a l   D i s c o u n t   A m o u n t < / K e y > < / a : K e y > < a : V a l u e   i : t y p e = " M e a s u r e G r i d N o d e V i e w S t a t e " > < C o l u m n > 1 < / C o l u m n > < L a y e d O u t > t r u e < / L a y e d O u t > < R o w > 3 < / R o w > < / a : V a l u e > < / a : K e y V a l u e O f D i a g r a m O b j e c t K e y a n y T y p e z b w N T n L X > < a : K e y V a l u e O f D i a g r a m O b j e c t K e y a n y T y p e z b w N T n L X > < a : K e y > < K e y > M e a s u r e s \ T o t a l   D i s c o u n t   A m o u n t \ T a g I n f o \ F o r m u l a < / K e y > < / a : K e y > < a : V a l u e   i : t y p e = " M e a s u r e G r i d V i e w S t a t e I D i a g r a m T a g A d d i t i o n a l I n f o " / > < / a : K e y V a l u e O f D i a g r a m O b j e c t K e y a n y T y p e z b w N T n L X > < a : K e y V a l u e O f D i a g r a m O b j e c t K e y a n y T y p e z b w N T n L X > < a : K e y > < K e y > M e a s u r e s \ T o t a l   D i s c o u n t   A m o u n t \ T a g I n f o \ V a l u e 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 I D < / K e y > < / a : K e y > < a : V a l u e   i : t y p e = " M e a s u r e G r i d N o d e V i e w S t a t e " > < C o l u m n > 1 < / C o l u m n > < L a y e d O u t > t r u e < / L a y e d O u t > < / a : V a l u e > < / a : K e y V a l u e O f D i a g r a m O b j e c t K e y a n y T y p e z b w N T n L X > < a : K e y V a l u e O f D i a g r a m O b j e c t K e y a n y T y p e z b w N T n L X > < a : K e y > < K e y > C o l u m n s \ O r d e r   D a t e < / K e y > < / a : K e y > < a : V a l u e   i : t y p e = " M e a s u r e G r i d N o d e V i e w S t a t e " > < C o l u m n > 2 < / C o l u m n > < L a y e d O u t > t r u e < / L a y e d O u t > < / a : V a l u e > < / a : K e y V a l u e O f D i a g r a m O b j e c t K e y a n y T y p e z b w N T n L X > < a : K e y V a l u e O f D i a g r a m O b j e c t K e y a n y T y p e z b w N T n L X > < a : K e y > < K e y > C o l u m n s \ S h i p   D a t e < / K e y > < / a : K e y > < a : V a l u e   i : t y p e = " M e a s u r e G r i d N o d e V i e w S t a t e " > < C o l u m n > 3 < / C o l u m n > < L a y e d O u t > t r u e < / L a y e d O u t > < / a : V a l u e > < / a : K e y V a l u e O f D i a g r a m O b j e c t K e y a n y T y p e z b w N T n L X > < a : K e y V a l u e O f D i a g r a m O b j e c t K e y a n y T y p e z b w N T n L X > < a : K e y > < K e y > C o l u m n s \ O r d e r   D e l i v e r y   ( D a y s ) < / K e y > < / a : K e y > < a : V a l u e   i : t y p e = " M e a s u r e G r i d N o d e V i e w S t a t e " > < C o l u m n > 4 < / C o l u m n > < L a y e d O u t > t r u e < / L a y e d O u t > < / a : V a l u e > < / a : K e y V a l u e O f D i a g r a m O b j e c t K e y a n y T y p e z b w N T n L X > < a : K e y V a l u e O f D i a g r a m O b j e c t K e y a n y T y p e z b w N T n L X > < a : K e y > < K e y > C o l u m n s \ O r d e r   M o n t h / Y e a r < / K e y > < / a : K e y > < a : V a l u e   i : t y p e = " M e a s u r e G r i d N o d e V i e w S t a t e " > < C o l u m n > 5 < / C o l u m n > < L a y e d O u t > t r u e < / L a y e d O u t > < / a : V a l u e > < / a : K e y V a l u e O f D i a g r a m O b j e c t K e y a n y T y p e z b w N T n L X > < a : K e y V a l u e O f D i a g r a m O b j e c t K e y a n y T y p e z b w N T n L X > < a : K e y > < K e y > C o l u m n s \ Y e a r < / 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 I D < / K e y > < / a : K e y > < a : V a l u e   i : t y p e = " M e a s u r e G r i d N o d e V i e w S t a t e " > < C o l u m n > 8 < / C o l u m n > < L a y e d O u t > t r u e < / L a y e d O u t > < / a : V a l u e > < / a : K e y V a l u e O f D i a g r a m O b j e c t K e y a n y T y p e z b w N T n L X > < a : K e y V a l u e O f D i a g r a m O b j e c t K e y a n y T y p e z b w N T n L X > < a : K e y > < K e y > C o l u m n s \ C u s t o m e r   N a m e < / K e y > < / a : K e y > < a : V a l u e   i : t y p e = " M e a s u r e G r i d N o d e V i e w S t a t e " > < C o l u m n > 9 < / C o l u m n > < L a y e d O u t > t r u e < / L a y e d O u t > < / a : V a l u e > < / a : K e y V a l u e O f D i a g r a m O b j e c t K e y a n y T y p e z b w N T n L X > < a : K e y V a l u e O f D i a g r a m O b j e c t K e y a n y T y p e z b w N T n L X > < a : K e y > < K e y > C o l u m n s \ S e g m e n t < / K e y > < / a : K e y > < a : V a l u e   i : t y p e = " M e a s u r e G r i d N o d e V i e w S t a t e " > < C o l u m n > 1 0 < / C o l u m n > < L a y e d O u t > t r u e < / L a y e d O u t > < / a : V a l u e > < / a : K e y V a l u e O f D i a g r a m O b j e c t K e y a n y T y p e z b w N T n L X > < a : K e y V a l u e O f D i a g r a m O b j e c t K e y a n y T y p e z b w N T n L X > < a : K e y > < K e y > C o l u m n s \ C o u n t r y < / K e y > < / a : K e y > < a : V a l u e   i : t y p e = " M e a s u r e G r i d N o d e V i e w S t a t e " > < C o l u m n > 1 1 < / C o l u m n > < L a y e d O u t > t r u e < / L a y e d O u t > < / a : V a l u e > < / a : K e y V a l u e O f D i a g r a m O b j e c t K e y a n y T y p e z b w N T n L X > < a : K e y V a l u e O f D i a g r a m O b j e c t K e y a n y T y p e z b w N T n L X > < a : K e y > < K e y > C o l u m n s \ C i t y < / K e y > < / a : K e y > < a : V a l u e   i : t y p e = " M e a s u r e G r i d N o d e V i e w S t a t e " > < C o l u m n > 1 2 < / C o l u m n > < L a y e d O u t > t r u e < / L a y e d O u t > < / a : V a l u e > < / a : K e y V a l u e O f D i a g r a m O b j e c t K e y a n y T y p e z b w N T n L X > < a : K e y V a l u e O f D i a g r a m O b j e c t K e y a n y T y p e z b w N T n L X > < a : K e y > < K e y > C o l u m n s \ S t a t e < / K e y > < / a : K e y > < a : V a l u e   i : t y p e = " M e a s u r e G r i d N o d e V i e w S t a t e " > < C o l u m n > 1 3 < / C o l u m n > < L a y e d O u t > t r u e < / L a y e d O u t > < / a : V a l u e > < / a : K e y V a l u e O f D i a g r a m O b j e c t K e y a n y T y p e z b w N T n L X > < a : K e y V a l u e O f D i a g r a m O b j e c t K e y a n y T y p e z b w N T n L X > < a : K e y > < K e y > C o l u m n s \ P o s t a l   C o d e < / 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 C o l u m n s \ P r o d u c t   I D < / K e y > < / a : K e y > < a : V a l u e   i : t y p e = " M e a s u r e G r i d N o d e V i e w S t a t e " > < C o l u m n > 1 6 < / C o l u m n > < L a y e d O u t > t r u e < / L a y e d O u t > < / a : V a l u e > < / a : K e y V a l u e O f D i a g r a m O b j e c t K e y a n y T y p e z b w N T n L X > < a : K e y V a l u e O f D i a g r a m O b j e c t K e y a n y T y p e z b w N T n L X > < a : K e y > < K e y > C o l u m n s \ C a t e g o r y < / K e y > < / a : K e y > < a : V a l u e   i : t y p e = " M e a s u r e G r i d N o d e V i e w S t a t e " > < C o l u m n > 1 7 < / C o l u m n > < L a y e d O u t > t r u e < / L a y e d O u t > < / a : V a l u e > < / a : K e y V a l u e O f D i a g r a m O b j e c t K e y a n y T y p e z b w N T n L X > < a : K e y V a l u e O f D i a g r a m O b j e c t K e y a n y T y p e z b w N T n L X > < a : K e y > < K e y > C o l u m n s \ S u b - C a t e g o r y < / K e y > < / a : K e y > < a : V a l u e   i : t y p e = " M e a s u r e G r i d N o d e V i e w S t a t e " > < C o l u m n > 1 8 < / C o l u m n > < L a y e d O u t > t r u e < / L a y e d O u t > < / a : V a l u e > < / a : K e y V a l u e O f D i a g r a m O b j e c t K e y a n y T y p e z b w N T n L X > < a : K e y V a l u e O f D i a g r a m O b j e c t K e y a n y T y p e z b w N T n L X > < a : K e y > < K e y > C o l u m n s \ P r o d u c t   N a m e < / K e y > < / a : K e y > < a : V a l u e   i : t y p e = " M e a s u r e G r i d N o d e V i e w S t a t e " > < C o l u m n > 1 9 < / C o l u m n > < L a y e d O u t > t r u e < / L a y e d O u t > < / a : V a l u e > < / a : K e y V a l u e O f D i a g r a m O b j e c t K e y a n y T y p e z b w N T n L X > < a : K e y V a l u e O f D i a g r a m O b j e c t K e y a n y T y p e z b w N T n L X > < a : K e y > < K e y > C o l u m n s \ S a l e s < / K e y > < / a : K e y > < a : V a l u e   i : t y p e = " M e a s u r e G r i d N o d e V i e w S t a t e " > < C o l u m n > 2 0 < / C o l u m n > < L a y e d O u t > t r u e < / L a y e d O u t > < / a : V a l u e > < / a : K e y V a l u e O f D i a g r a m O b j e c t K e y a n y T y p e z b w N T n L X > < a : K e y V a l u e O f D i a g r a m O b j e c t K e y a n y T y p e z b w N T n L X > < a : K e y > < K e y > C o l u m n s \ Q u a n t i t y < / K e y > < / a : K e y > < a : V a l u e   i : t y p e = " M e a s u r e G r i d N o d e V i e w S t a t e " > < C o l u m n > 2 1 < / C o l u m n > < L a y e d O u t > t r u e < / L a y e d O u t > < / a : V a l u e > < / a : K e y V a l u e O f D i a g r a m O b j e c t K e y a n y T y p e z b w N T n L X > < a : K e y V a l u e O f D i a g r a m O b j e c t K e y a n y T y p e z b w N T n L X > < a : K e y > < K e y > C o l u m n s \ D i s c o u n t < / K e y > < / a : K e y > < a : V a l u e   i : t y p e = " M e a s u r e G r i d N o d e V i e w S t a t e " > < C o l u m n > 2 2 < / C o l u m n > < L a y e d O u t > t r u e < / L a y e d O u t > < / a : V a l u e > < / a : K e y V a l u e O f D i a g r a m O b j e c t K e y a n y T y p e z b w N T n L X > < a : K e y V a l u e O f D i a g r a m O b j e c t K e y a n y T y p e z b w N T n L X > < a : K e y > < K e y > C o l u m n s \ P r o f i t < / K e y > < / a : K e y > < a : V a l u e   i : t y p e = " M e a s u r e G r i d N o d e V i e w S t a t e " > < C o l u m n > 2 3 < / C o l u m n > < L a y e d O u t > t r u e < / L a y e d O u t > < / a : V a l u e > < / a : K e y V a l u e O f D i a g r a m O b j e c t K e y a n y T y p e z b w N T n L X > < a : K e y V a l u e O f D i a g r a m O b j e c t K e y a n y T y p e z b w N T n L X > < a : K e y > < K e y > C o l u m n s \ R e t u r n e d < / K e y > < / a : K e y > < a : V a l u e   i : t y p e = " M e a s u r e G r i d N o d e V i e w S t a t e " > < C o l u m n > 2 4 < / C o l u m n > < L a y e d O u t > t r u e < / L a y e d O u t > < / a : V a l u e > < / a : K e y V a l u e O f D i a g r a m O b j e c t K e y a n y T y p e z b w N T n L X > < a : K e y V a l u e O f D i a g r a m O b j e c t K e y a n y T y p e z b w N T n L X > < a : K e y > < K e y > L i n k s \ & l t ; C o l u m n s \ C o u n t   o f   S h i p   M o d e & g t ; - & l t ; M e a s u r e s \ S h i p   M o d e & g t ; < / K e y > < / a : K e y > < a : V a l u e   i : t y p e = " M e a s u r e G r i d V i e w S t a t e I D i a g r a m L i n k " / > < / a : K e y V a l u e O f D i a g r a m O b j e c t K e y a n y T y p e z b w N T n L X > < a : K e y V a l u e O f D i a g r a m O b j e c t K e y a n y T y p e z b w N T n L X > < a : K e y > < K e y > L i n k s \ & l t ; C o l u m n s \ C o u n t   o f   S h i p   M o d e & g t ; - & l t ; M e a s u r e s \ S h i p   M o d e & g t ; \ C O L U M N < / K e y > < / a : K e y > < a : V a l u e   i : t y p e = " M e a s u r e G r i d V i e w S t a t e I D i a g r a m L i n k E n d p o i n t " / > < / a : K e y V a l u e O f D i a g r a m O b j e c t K e y a n y T y p e z b w N T n L X > < a : K e y V a l u e O f D i a g r a m O b j e c t K e y a n y T y p e z b w N T n L X > < a : K e y > < K e y > L i n k s \ & l t ; C o l u m n s \ C o u n t   o f   S h i p   M o d e & g t ; - & l t ; M e a s u r e s \ S h i p   M o d e & g t ; \ M E A S U R E < / K e y > < / a : K e y > < a : V a l u e   i : t y p e = " M e a s u r e G r i d V i e w S t a t e I D i a g r a m L i n k E n d p o i n t " / > < / a : K e y V a l u e O f D i a g r a m O b j e c t K e y a n y T y p e z b w N T n L X > < a : K e y V a l u e O f D i a g r a m O b j e c t K e y a n y T y p e z b w N T n L X > < a : K e y > < K e y > L i n k s \ & l t ; C o l u m n s \ S u m   o f   S a l e s & g t ; - & l t ; M e a s u r e s \ S a l e s & g t ; < / K e y > < / a : K e y > < a : V a l u e   i : t y p e = " M e a s u r e G r i d V i e w S t a t e I D i a g r a m L i n k " / > < / a : K e y V a l u e O f D i a g r a m O b j e c t K e y a n y T y p e z b w N T n L X > < a : K e y V a l u e O f D i a g r a m O b j e c t K e y a n y T y p e z b w N T n L X > < a : K e y > < K e y > L i n k s \ & l t ; C o l u m n s \ S u m   o f   S a l e s & g t ; - & l t ; M e a s u r e s \ S a l e s & g t ; \ C O L U M N < / K e y > < / a : K e y > < a : V a l u e   i : t y p e = " M e a s u r e G r i d V i e w S t a t e I D i a g r a m L i n k E n d p o i n t " / > < / a : K e y V a l u e O f D i a g r a m O b j e c t K e y a n y T y p e z b w N T n L X > < a : K e y V a l u e O f D i a g r a m O b j e c t K e y a n y T y p e z b w N T n L X > < a : K e y > < K e y > L i n k s \ & l t ; C o l u m n s \ S u m   o f   S a l e s & g t ; - & l t ; M e a s u r e s \ S a l e s & g t ; \ M E A S U R E < / K e y > < / a : K e y > < a : V a l u e   i : t y p e = " M e a s u r e G r i d V i e w S t a t e I D i a g r a m L i n k E n d p o i n t " / > < / a : K e y V a l u e O f D i a g r a m O b j e c t K e y a n y T y p e z b w N T n L X > < a : K e y V a l u e O f D i a g r a m O b j e c t K e y a n y T y p e z b w N T n L X > < a : K e y > < K e y > L i n k s \ & l t ; C o l u m n s \ S u m   o f   Q u a n t i t y & g t ; - & l t ; M e a s u r e s \ Q u a n t i t y & g t ; < / K e y > < / a : K e y > < a : V a l u e   i : t y p e = " M e a s u r e G r i d V i e w S t a t e I D i a g r a m L i n k " / > < / a : K e y V a l u e O f D i a g r a m O b j e c t K e y a n y T y p e z b w N T n L X > < a : K e y V a l u e O f D i a g r a m O b j e c t K e y a n y T y p e z b w N T n L X > < a : K e y > < K e y > L i n k s \ & l t ; C o l u m n s \ S u m   o f   Q u a n t i t y & g t ; - & l t ; M e a s u r e s \ Q u a n t i t y & g t ; \ C O L U M N < / K e y > < / a : K e y > < a : V a l u e   i : t y p e = " M e a s u r e G r i d V i e w S t a t e I D i a g r a m L i n k E n d p o i n t " / > < / a : K e y V a l u e O f D i a g r a m O b j e c t K e y a n y T y p e z b w N T n L X > < a : K e y V a l u e O f D i a g r a m O b j e c t K e y a n y T y p e z b w N T n L X > < a : K e y > < K e y > L i n k s \ & l t ; C o l u m n s \ S u m   o f   Q u a n t i t y & g t ; - & l t ; M e a s u r e s \ Q u a n t i t y & g t ; \ M E A S U R E < / K e y > < / a : K e y > < a : V a l u e   i : t y p e = " M e a s u r e G r i d V i e w S t a t e I D i a g r a m L i n k E n d p o i n t " / > < / a : K e y V a l u e O f D i a g r a m O b j e c t K e y a n y T y p e z b w N T n L X > < a : K e y V a l u e O f D i a g r a m O b j e c t K e y a n y T y p e z b w N T n L X > < a : K e y > < K e y > L i n k s \ & l t ; C o l u m n s \ C o u n t   o f   C u s t o m e r   I D & g t ; - & l t ; M e a s u r e s \ C u s t o m e r   I D & g t ; < / K e y > < / a : K e y > < a : V a l u e   i : t y p e = " M e a s u r e G r i d V i e w S t a t e I D i a g r a m L i n k " / > < / a : K e y V a l u e O f D i a g r a m O b j e c t K e y a n y T y p e z b w N T n L X > < a : K e y V a l u e O f D i a g r a m O b j e c t K e y a n y T y p e z b w N T n L X > < a : K e y > < K e y > L i n k s \ & l t ; C o l u m n s \ C o u n t   o f   C u s t o m e r   I D & g t ; - & l t ; M e a s u r e s \ C u s t o m e r   I D & g t ; \ C O L U M N < / K e y > < / a : K e y > < a : V a l u e   i : t y p e = " M e a s u r e G r i d V i e w S t a t e I D i a g r a m L i n k E n d p o i n t " / > < / a : K e y V a l u e O f D i a g r a m O b j e c t K e y a n y T y p e z b w N T n L X > < a : K e y V a l u e O f D i a g r a m O b j e c t K e y a n y T y p e z b w N T n L X > < a : K e y > < K e y > L i n k s \ & l t ; C o l u m n s \ C o u n t   o f   C u s t o m e r   I D & g t ; - & l t ; M e a s u r e s \ C u s t o m e r   I D & g t ; \ M E A S U R E < / K e y > < / a : K e y > < a : V a l u e   i : t y p e = " M e a s u r e G r i d V i e w S t a t e I D i a g r a m L i n k E n d p o i n t " / > < / a : K e y V a l u e O f D i a g r a m O b j e c t K e y a n y T y p e z b w N T n L X > < a : K e y V a l u e O f D i a g r a m O b j e c t K e y a n y T y p e z b w N T n L X > < a : K e y > < K e y > L i n k s \ & l t ; C o l u m n s \ D i s t i n c t   C o u n t   o f   C u s t o m e r   I D & g t ; - & l t ; M e a s u r e s \ C u s t o m e r   I D & g t ; < / K e y > < / a : K e y > < a : V a l u e   i : t y p e = " M e a s u r e G r i d V i e w S t a t e I D i a g r a m L i n k " / > < / a : K e y V a l u e O f D i a g r a m O b j e c t K e y a n y T y p e z b w N T n L X > < a : K e y V a l u e O f D i a g r a m O b j e c t K e y a n y T y p e z b w N T n L X > < a : K e y > < K e y > L i n k s \ & l t ; C o l u m n s \ D i s t i n c t   C o u n t   o f   C u s t o m e r   I D & g t ; - & l t ; M e a s u r e s \ C u s t o m e r   I D & g t ; \ C O L U M N < / K e y > < / a : K e y > < a : V a l u e   i : t y p e = " M e a s u r e G r i d V i e w S t a t e I D i a g r a m L i n k E n d p o i n t " / > < / a : K e y V a l u e O f D i a g r a m O b j e c t K e y a n y T y p e z b w N T n L X > < a : K e y V a l u e O f D i a g r a m O b j e c t K e y a n y T y p e z b w N T n L X > < a : K e y > < K e y > L i n k s \ & l t ; C o l u m n s \ D i s t i n c t   C o u n t   o f   C u s t o m e r   I D & g t ; - & l t ; M e a s u r e s \ C u s t o m e r   I D & g t ; \ M E A S U R E < / K e y > < / a : K e y > < a : V a l u e   i : t y p e = " M e a s u r e G r i d V i e w S t a t e I D i a g r a m L i n k E n d p o i n t " / > < / a : K e y V a l u e O f D i a g r a m O b j e c t K e y a n y T y p e z b w N T n L X > < a : K e y V a l u e O f D i a g r a m O b j e c t K e y a n y T y p e z b w N T n L X > < a : K e y > < K e y > L i n k s \ & l t ; C o l u m n s \ C o u n t   o f   R e t u r n e d   2 & g t ; - & l t ; M e a s u r e s \ R e t u r n e d & g t ; < / K e y > < / a : K e y > < a : V a l u e   i : t y p e = " M e a s u r e G r i d V i e w S t a t e I D i a g r a m L i n k " / > < / a : K e y V a l u e O f D i a g r a m O b j e c t K e y a n y T y p e z b w N T n L X > < a : K e y V a l u e O f D i a g r a m O b j e c t K e y a n y T y p e z b w N T n L X > < a : K e y > < K e y > L i n k s \ & l t ; C o l u m n s \ C o u n t   o f   R e t u r n e d   2 & g t ; - & l t ; M e a s u r e s \ R e t u r n e d & g t ; \ C O L U M N < / K e y > < / a : K e y > < a : V a l u e   i : t y p e = " M e a s u r e G r i d V i e w S t a t e I D i a g r a m L i n k E n d p o i n t " / > < / a : K e y V a l u e O f D i a g r a m O b j e c t K e y a n y T y p e z b w N T n L X > < a : K e y V a l u e O f D i a g r a m O b j e c t K e y a n y T y p e z b w N T n L X > < a : K e y > < K e y > L i n k s \ & l t ; C o l u m n s \ C o u n t   o f   R e t u r n e d   2 & g t ; - & l t ; M e a s u r e s \ R e t u r n e d & g t ; \ M E A S U R E < / K e y > < / a : K e y > < a : V a l u e   i : t y p e = " M e a s u r e G r i d V i e w S t a t e I D i a g r a m L i n k E n d p o i n t " / > < / a : K e y V a l u e O f D i a g r a m O b j e c t K e y a n y T y p e z b w N T n L X > < / V i e w S t a t e s > < / D i a g r a m M a n a g e r . S e r i a l i z a b l e D i a g r a m > < / A r r a y O f D i a g r a m M a n a g e r . S e r i a l i z a b l e D i a g r a m > ] ] > < / 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 M a n g e r s 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 M a n g e r s 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 C o l u m n s \ P e r s o n < / 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 C o l u m n s \ O r d e r   D e l i v e r y   ( D a y s ) < / K e y > < / a : K e y > < a : V a l u e   i : t y p e = " T a b l e W i d g e t B a s e V i e w S t a t e " / > < / a : K e y V a l u e O f D i a g r a m O b j e c t K e y a n y T y p e z b w N T n L X > < a : K e y V a l u e O f D i a g r a m O b j e c t K e y a n y T y p e z b w N T n L X > < a : K e y > < K e y > C o l u m n s \ O r d e r   M o n t h / Y e a r < / 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 C o l u m n s \ S e g m e n t < / 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 C o l u m n s \ R e t u r n e d 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4.xml>��< ? x m l   v e r s i o n = " 1 . 0 "   e n c o d i n g = " U T F - 1 6 " ? > < G e m i n i   x m l n s = " h t t p : / / g e m i n i / p i v o t c u s t o m i z a t i o n / 6 f 7 c 4 9 5 9 - 9 1 a b - 4 4 6 7 - 9 b 5 b - 5 6 5 c 2 2 4 e 9 8 2 8 " > < 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25.xml>��< ? x m l   v e r s i o n = " 1 . 0 "   e n c o d i n g = " U T F - 1 6 " ? > < G e m i n i   x m l n s = " h t t p : / / g e m i n i / p i v o t c u s t o m i z a t i o n / T a b l e X M L _ O r d e r s _ 2 d 3 7 6 7 d 2 - 1 d 8 4 - 4 3 d 4 - a b f 4 - c 7 9 9 8 a f 7 8 b 6 7 " > < C u s t o m C o n t e n t > < ! [ C D A T A [ < T a b l e W i d g e t G r i d S e r i a l i z a t i o n   x m l n s : x s i = " h t t p : / / w w w . w 3 . o r g / 2 0 0 1 / X M L S c h e m a - i n s t a n c e "   x m l n s : x s d = " h t t p : / / w w w . w 3 . o r g / 2 0 0 1 / X M L S c h e m a " > < C o l u m n S u g g e s t e d T y p e   / > < C o l u m n F o r m a t   / > < C o l u m n A c c u r a c y   / > < C o l u m n C u r r e n c y S y m b o l   / > < C o l u m n P o s i t i v e P a t t e r n   / > < C o l u m n N e g a t i v e P a t t e r n   / > < C o l u m n W i d t h s > < i t e m > < k e y > < s t r i n g > R o w   I D < / s t r i n g > < / k e y > < v a l u e > < i n t > 2 3 7 < / i n t > < / v a l u e > < / i t e m > < i t e m > < k e y > < s t r i n g > O r d e r   I D < / s t r i n g > < / k e y > < v a l u e > < i n t > 3 2 6 < / i n t > < / v a l u e > < / i t e m > < i t e m > < k e y > < s t r i n g > O r d e r   D a t e < / s t r i n g > < / k e y > < v a l u e > < i n t > 2 4 7 < / i n t > < / v a l u e > < / i t e m > < i t e m > < k e y > < s t r i n g > S h i p   D a t e < / s t r i n g > < / k e y > < v a l u e > < i n t > 2 3 6 < / i n t > < / v a l u e > < / i t e m > < i t e m > < k e y > < s t r i n g > O r d e r   D e l i v e r y   ( D a y s ) < / s t r i n g > < / k e y > < v a l u e > < i n t > 1 6 9 < / i n t > < / v a l u e > < / i t e m > < i t e m > < k e y > < s t r i n g > O r d e r   M o n t h / Y e a r < / s t r i n g > < / k e y > < v a l u e > < i n t > 1 4 8 < / i n t > < / v a l u e > < / i t e m > < i t e m > < k e y > < s t r i n g > Y e a r < / s t r i n g > < / k e y > < v a l u e > < i n t > 6 2 < / i n t > < / v a l u e > < / i t e m > < i t e m > < k e y > < s t r i n g > S h i p   M o d e < / s t r i n g > < / k e y > < v a l u e > < i n t > 1 0 2 < / i n t > < / v a l u e > < / i t e m > < i t e m > < k e y > < s t r i n g > C u s t o m e r   I D < / s t r i n g > < / k e y > < v a l u e > < i n t > 1 1 2 < / i n t > < / v a l u e > < / i t e m > < i t e m > < k e y > < s t r i n g > C u s t o m e r   N a m e < / s t r i n g > < / k e y > < v a l u e > < i n t > 1 3 6 < / i n t > < / v a l u e > < / i t e m > < i t e m > < k e y > < s t r i n g > S e g m e n t < / s t r i n g > < / k e y > < v a l u e > < i n t > 9 1 < / i n t > < / v a l u e > < / i t e m > < i t e m > < k e y > < s t r i n g > C o u n t r y < / s t r i n g > < / k e y > < v a l u e > < i n t > 8 5 < / i n t > < / v a l u e > < / i t e m > < i t e m > < k e y > < s t r i n g > C i t y < / s t r i n g > < / k e y > < v a l u e > < i n t > 6 0 < / i n t > < / v a l u e > < / i t e m > < i t e m > < k e y > < s t r i n g > S t a t e < / s t r i n g > < / k e y > < v a l u e > < i n t > 6 8 < / i n t > < / v a l u e > < / i t e m > < i t e m > < k e y > < s t r i n g > P o s t a l   C o d e < / s t r i n g > < / k e y > < v a l u e > < i n t > 1 0 9 < / i n t > < / v a l u e > < / i t e m > < i t e m > < k e y > < s t r i n g > R e g i o n < / s t r i n g > < / k e y > < v a l u e > < i n t > 7 9 < / i n t > < / v a l u e > < / i t e m > < i t e m > < k e y > < s t r i n g > P r o d u c t   I D < / s t r i n g > < / k e y > < v a l u e > < i n t > 1 0 0 < / i n t > < / v a l u e > < / i t e m > < i t e m > < k e y > < s t r i n g > C a t e g o r y < / s t r i n g > < / k e y > < v a l u e > < i n t > 9 1 < / i n t > < / v a l u e > < / i t e m > < i t e m > < k e y > < s t r i n g > S u b - C a t e g o r y < / s t r i n g > < / k e y > < v a l u e > < i n t > 1 1 9 < / i n t > < / v a l u e > < / i t e m > < i t e m > < k e y > < s t r i n g > P r o d u c t   N a m e < / s t r i n g > < / k e y > < v a l u e > < i n t > 1 2 4 < / i n t > < / v a l u e > < / i t e m > < i t e m > < k e y > < s t r i n g > S a l e s < / s t r i n g > < / k e y > < v a l u e > < i n t > 6 8 < / i n t > < / v a l u e > < / i t e m > < i t e m > < k e y > < s t r i n g > Q u a n t i t y < / s t r i n g > < / k e y > < v a l u e > < i n t > 8 9 < / i n t > < / v a l u e > < / i t e m > < i t e m > < k e y > < s t r i n g > D i s c o u n t < / s t r i n g > < / k e y > < v a l u e > < i n t > 9 0 < / i n t > < / v a l u e > < / i t e m > < i t e m > < k e y > < s t r i n g > P r o f i t < / s t r i n g > < / k e y > < v a l u e > < i n t > 7 0 < / i n t > < / v a l u e > < / i t e m > < i t e m > < k e y > < s t r i n g > R e t u r n e d < / s t r i n g > < / k e y > < v a l u e > < i n t > 9 4 < / i n t > < / v a l u e > < / i t e m > < / C o l u m n W i d t h s > < C o l u m n D i s p l a y I n d e x > < i t e m > < k e y > < s t r i n g > R o w   I D < / s t r i n g > < / k e y > < v a l u e > < i n t > 0 < / i n t > < / v a l u e > < / i t e m > < i t e m > < k e y > < s t r i n g > O r d e r   I D < / s t r i n g > < / k e y > < v a l u e > < i n t > 1 < / i n t > < / v a l u e > < / i t e m > < i t e m > < k e y > < s t r i n g > O r d e r   D a t e < / s t r i n g > < / k e y > < v a l u e > < i n t > 2 < / i n t > < / v a l u e > < / i t e m > < i t e m > < k e y > < s t r i n g > S h i p   D a t e < / s t r i n g > < / k e y > < v a l u e > < i n t > 3 < / i n t > < / v a l u e > < / i t e m > < i t e m > < k e y > < s t r i n g > O r d e r   D e l i v e r y   ( D a y s ) < / s t r i n g > < / k e y > < v a l u e > < i n t > 4 < / i n t > < / v a l u e > < / i t e m > < i t e m > < k e y > < s t r i n g > O r d e r   M o n t h / Y e a r < / s t r i n g > < / k e y > < v a l u e > < i n t > 5 < / i n t > < / v a l u e > < / i t e m > < i t e m > < k e y > < s t r i n g > Y e a r < / s t r i n g > < / k e y > < v a l u e > < i n t > 6 < / i n t > < / v a l u e > < / i t e m > < i t e m > < k e y > < s t r i n g > S h i p   M o d e < / s t r i n g > < / k e y > < v a l u e > < i n t > 7 < / i n t > < / v a l u e > < / i t e m > < i t e m > < k e y > < s t r i n g > C u s t o m e r   I D < / s t r i n g > < / k e y > < v a l u e > < i n t > 8 < / i n t > < / v a l u e > < / i t e m > < i t e m > < k e y > < s t r i n g > C u s t o m e r   N a m e < / s t r i n g > < / k e y > < v a l u e > < i n t > 9 < / i n t > < / v a l u e > < / i t e m > < i t e m > < k e y > < s t r i n g > S e g m e n t < / s t r i n g > < / k e y > < v a l u e > < i n t > 1 0 < / i n t > < / v a l u e > < / i t e m > < i t e m > < k e y > < s t r i n g > C o u n t r y < / s t r i n g > < / k e y > < v a l u e > < i n t > 1 1 < / i n t > < / v a l u e > < / i t e m > < i t e m > < k e y > < s t r i n g > C i t y < / s t r i n g > < / k e y > < v a l u e > < i n t > 1 2 < / i n t > < / v a l u e > < / i t e m > < i t e m > < k e y > < s t r i n g > S t a t e < / s t r i n g > < / k e y > < v a l u e > < i n t > 1 3 < / i n t > < / v a l u e > < / i t e m > < i t e m > < k e y > < s t r i n g > P o s t a l   C o d e < / s t r i n g > < / k e y > < v a l u e > < i n t > 1 4 < / i n t > < / v a l u e > < / i t e m > < i t e m > < k e y > < s t r i n g > R e g i o n < / s t r i n g > < / k e y > < v a l u e > < i n t > 1 5 < / i n t > < / v a l u e > < / i t e m > < i t e m > < k e y > < s t r i n g > P r o d u c t   I D < / s t r i n g > < / k e y > < v a l u e > < i n t > 1 6 < / i n t > < / v a l u e > < / i t e m > < i t e m > < k e y > < s t r i n g > C a t e g o r y < / s t r i n g > < / k e y > < v a l u e > < i n t > 1 7 < / i n t > < / v a l u e > < / i t e m > < i t e m > < k e y > < s t r i n g > S u b - C a t e g o r y < / s t r i n g > < / k e y > < v a l u e > < i n t > 1 8 < / i n t > < / v a l u e > < / i t e m > < i t e m > < k e y > < s t r i n g > P r o d u c t   N a m e < / s t r i n g > < / k e y > < v a l u e > < i n t > 1 9 < / i n t > < / v a l u e > < / i t e m > < i t e m > < k e y > < s t r i n g > S a l e s < / s t r i n g > < / k e y > < v a l u e > < i n t > 2 0 < / i n t > < / v a l u e > < / i t e m > < i t e m > < k e y > < s t r i n g > Q u a n t i t y < / s t r i n g > < / k e y > < v a l u e > < i n t > 2 1 < / i n t > < / v a l u e > < / i t e m > < i t e m > < k e y > < s t r i n g > D i s c o u n t < / s t r i n g > < / k e y > < v a l u e > < i n t > 2 2 < / i n t > < / v a l u e > < / i t e m > < i t e m > < k e y > < s t r i n g > P r o f i t < / s t r i n g > < / k e y > < v a l u e > < i n t > 2 3 < / i n t > < / v a l u e > < / i t e m > < i t e m > < k e y > < s t r i n g > R e t u r n e d < / s t r i n g > < / k e y > < v a l u e > < i n t > 2 4 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4 8 b 1 9 c 8 0 - e 5 0 6 - 4 2 a e - 8 b f 1 - 4 e e 2 9 a 7 a 3 2 6 5 " > < 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 2 0 2 5 - 0 8 - 0 5 T 0 9 : 5 6 : 0 2 . 3 8 3 2 7 7 7 + 0 3 : 0 0 < / L a s t P r o c e s s e d T i m e > < / D a t a M o d e l i n g S a n d b o x . S e r i a l i z e d S a n d b o x E r r o r C a c h e > ] ] > < / C u s t o m C o n t e n t > < / G e m i n i > 
</file>

<file path=customXml/item5.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 M a n g e r s _ 4 3 3 5 2 d d a - c d d e - 4 e c 4 - 8 d c 1 - 7 9 4 0 c c 1 4 9 2 6 9 < / K e y > < V a l u e   x m l n s : a = " h t t p : / / s c h e m a s . d a t a c o n t r a c t . o r g / 2 0 0 4 / 0 7 / M i c r o s o f t . A n a l y s i s S e r v i c e s . C o m m o n " > < a : H a s F o c u s > t r u e < / a : H a s F o c u s > < a : S i z e A t D p i 9 6 > 1 1 3 < / a : S i z e A t D p i 9 6 > < a : V i s i b l e > t r u e < / a : V i s i b l e > < / V a l u e > < / K e y V a l u e O f s t r i n g S a n d b o x E d i t o r . M e a s u r e G r i d S t a t e S c d E 3 5 R y > < K e y V a l u e O f s t r i n g S a n d b o x E d i t o r . M e a s u r e G r i d S t a t e S c d E 3 5 R y > < K e y > O r d e r s _ 2 d 3 7 6 7 d 2 - 1 d 8 4 - 4 3 d 4 - a b f 4 - c 7 9 9 8 a f 7 8 b 6 7 < / 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6.xml>��< ? x m l   v e r s i o n = " 1 . 0 "   e n c o d i n g = " U T F - 1 6 " ? > < G e m i n i   x m l n s = " h t t p : / / g e m i n i / p i v o t c u s t o m i z a t i o n / L i n k e d T a b l e U p d a t e M o d e " > < C u s t o m C o n t e n t > < ! [ C D A T A [ T r u e ] ] > < / C u s t o m C o n t e n t > < / G e m i n i > 
</file>

<file path=customXml/item7.xml>��< ? x m l   v e r s i o n = " 1 . 0 "   e n c o d i n g = " U T F - 1 6 " ? > < G e m i n i   x m l n s = " h t t p : / / g e m i n i / p i v o t c u s t o m i z a t i o n / 9 c 7 c e a 2 d - 9 e d e - 4 d 8 3 - a b 4 b - 5 8 0 6 3 a 8 4 4 6 4 0 " > < C u s t o m C o n t e n t > < ! [ C D A T A [ < ? x m l   v e r s i o n = " 1 . 0 "   e n c o d i n g = " u t f - 1 6 " ? > < S e t t i n g s > < C a l c u l a t e d F i e l d s > < i t e m > < M e a s u r e N a m e > T o t a l   S a l e s < / M e a s u r e N a m e > < D i s p l a y N a m e > T o t a l   S a l e s < / D i s p l a y N a m e > < V i s i b l e > F a l s e < / V i s i b l e > < / i t e m > < i t e m > < M e a s u r e N a m e > T o t a l   P r o f i t < / M e a s u r e N a m e > < D i s p l a y N a m e > T o t a l   P r o f i t < / D i s p l a y N a m e > < V i s i b l e > F a l s e < / V i s i b l e > < / i t e m > < i t e m > < M e a s u r e N a m e > T o t a l   O r d e r s < / M e a s u r e N a m e > < D i s p l a y N a m e > T o t a l   O r d e r s < / D i s p l a y N a m e > < V i s i b l e > F a l s e < / V i s i b l e > < / i t e m > < i t e m > < M e a s u r e N a m e > T o t a l   U n i t s   S o l d < / M e a s u r e N a m e > < D i s p l a y N a m e > T o t a l   U n i t s   S o l d < / D i s p l a y N a m e > < V i s i b l e > F a l s e < / V i s i b l e > < / i t e m > < i t e m > < M e a s u r e N a m e > A v e r a g e   S a l e s   P e r   O r d e r < / M e a s u r e N a m e > < D i s p l a y N a m e > A v e r a g e   S a l e s   P e r   O r d e r < / D i s p l a y N a m e > < V i s i b l e > F a l s e < / V i s i b l e > < / i t e m > < i t e m > < M e a s u r e N a m e > R e t u r n     R a t e   ( % ) < / M e a s u r e N a m e > < D i s p l a y N a m e > R e t u r n     R a t e   ( % ) < / D i s p l a y N a m e > < V i s i b l e > F a l s e < / V i s i b l e > < / i t e m > < i t e m > < M e a s u r e N a m e > R e t u r n e d   O r d e r s   C o u n t < / M e a s u r e N a m e > < D i s p l a y N a m e > R e t u r n e d   O r d e r s   C o u n t < / D i s p l a y N a m e > < V i s i b l e > F a l s e < / V i s i b l e > < / i t e m > < i t e m > < M e a s u r e N a m e > T o t a l   D i s c o u n t   A m o u n t < / M e a s u r e N a m e > < D i s p l a y N a m e > T o t a l   D i s c o u n t   A m o u n t < / D i s p l a y N a m e > < V i s i b l e > F a l s e < / V i s i b l e > < / i t e m > < / C a l c u l a t e d F i e l d s > < S A H o s t H a s h > 0 < / S A H o s t H a s h > < G e m i n i F i e l d L i s t V i s i b l e > T r u e < / G e m i n i F i e l d L i s t V i s i b l e > < / S e t t i n g s > ] ] > < / C u s t o m C o n t e n t > < / G e m i n i > 
</file>

<file path=customXml/item8.xml>��< ? x m l   v e r s i o n = " 1 . 0 "   e n c o d i n g = " U T F - 1 6 " ? > < G e m i n i   x m l n s = " h t t p : / / g e m i n i / p i v o t c u s t o m i z a t i o n / S a n d b o x N o n E m p t y " > < C u s t o m C o n t e n t > < ! [ C D A T A [ 1 ] ] > < / 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 6 6 < / H e i g h t > < / S a n d b o x E d i t o r . F o r m u l a B a r S t a t e > ] ] > < / C u s t o m C o n t e n t > < / G e m i n i > 
</file>

<file path=customXml/itemProps1.xml><?xml version="1.0" encoding="utf-8"?>
<ds:datastoreItem xmlns:ds="http://schemas.openxmlformats.org/officeDocument/2006/customXml" ds:itemID="{915F1A36-37B2-4A81-8733-99EF03F9FF96}">
  <ds:schemaRefs/>
</ds:datastoreItem>
</file>

<file path=customXml/itemProps10.xml><?xml version="1.0" encoding="utf-8"?>
<ds:datastoreItem xmlns:ds="http://schemas.openxmlformats.org/officeDocument/2006/customXml" ds:itemID="{13E56E56-3238-46E0-92AB-35BC0CB06C8C}">
  <ds:schemaRefs/>
</ds:datastoreItem>
</file>

<file path=customXml/itemProps11.xml><?xml version="1.0" encoding="utf-8"?>
<ds:datastoreItem xmlns:ds="http://schemas.openxmlformats.org/officeDocument/2006/customXml" ds:itemID="{967B9D23-1895-4144-A0E9-CC2B6294B271}">
  <ds:schemaRefs/>
</ds:datastoreItem>
</file>

<file path=customXml/itemProps12.xml><?xml version="1.0" encoding="utf-8"?>
<ds:datastoreItem xmlns:ds="http://schemas.openxmlformats.org/officeDocument/2006/customXml" ds:itemID="{F1D559F8-96C9-46BF-A6B5-03BDE534725D}">
  <ds:schemaRefs/>
</ds:datastoreItem>
</file>

<file path=customXml/itemProps13.xml><?xml version="1.0" encoding="utf-8"?>
<ds:datastoreItem xmlns:ds="http://schemas.openxmlformats.org/officeDocument/2006/customXml" ds:itemID="{E44D6BC5-A415-4063-98B6-4ED8E3BAF094}">
  <ds:schemaRefs/>
</ds:datastoreItem>
</file>

<file path=customXml/itemProps14.xml><?xml version="1.0" encoding="utf-8"?>
<ds:datastoreItem xmlns:ds="http://schemas.openxmlformats.org/officeDocument/2006/customXml" ds:itemID="{23F9E138-182F-41EF-BD9C-04D80B29D471}">
  <ds:schemaRefs>
    <ds:schemaRef ds:uri="http://schemas.microsoft.com/DataMashup"/>
  </ds:schemaRefs>
</ds:datastoreItem>
</file>

<file path=customXml/itemProps15.xml><?xml version="1.0" encoding="utf-8"?>
<ds:datastoreItem xmlns:ds="http://schemas.openxmlformats.org/officeDocument/2006/customXml" ds:itemID="{4BF89472-49F6-4652-AAFD-086494B51FBB}">
  <ds:schemaRefs/>
</ds:datastoreItem>
</file>

<file path=customXml/itemProps16.xml><?xml version="1.0" encoding="utf-8"?>
<ds:datastoreItem xmlns:ds="http://schemas.openxmlformats.org/officeDocument/2006/customXml" ds:itemID="{B613A82F-482F-42A9-B305-1F790DB4D4C0}">
  <ds:schemaRefs/>
</ds:datastoreItem>
</file>

<file path=customXml/itemProps17.xml><?xml version="1.0" encoding="utf-8"?>
<ds:datastoreItem xmlns:ds="http://schemas.openxmlformats.org/officeDocument/2006/customXml" ds:itemID="{B7DB64E7-C9FF-4560-90F8-B6C2FC7FC08E}">
  <ds:schemaRefs/>
</ds:datastoreItem>
</file>

<file path=customXml/itemProps18.xml><?xml version="1.0" encoding="utf-8"?>
<ds:datastoreItem xmlns:ds="http://schemas.openxmlformats.org/officeDocument/2006/customXml" ds:itemID="{0A4D01C6-4169-4880-A725-3D004B8A8023}">
  <ds:schemaRefs/>
</ds:datastoreItem>
</file>

<file path=customXml/itemProps19.xml><?xml version="1.0" encoding="utf-8"?>
<ds:datastoreItem xmlns:ds="http://schemas.openxmlformats.org/officeDocument/2006/customXml" ds:itemID="{34B170F5-24A3-4A19-91E4-77FBD975C5B4}">
  <ds:schemaRefs/>
</ds:datastoreItem>
</file>

<file path=customXml/itemProps2.xml><?xml version="1.0" encoding="utf-8"?>
<ds:datastoreItem xmlns:ds="http://schemas.openxmlformats.org/officeDocument/2006/customXml" ds:itemID="{910A2A2A-4818-406E-BE96-8E0E05628A1F}">
  <ds:schemaRefs/>
</ds:datastoreItem>
</file>

<file path=customXml/itemProps20.xml><?xml version="1.0" encoding="utf-8"?>
<ds:datastoreItem xmlns:ds="http://schemas.openxmlformats.org/officeDocument/2006/customXml" ds:itemID="{5CC9F6E2-C737-4F9D-BD65-E718A07FC766}">
  <ds:schemaRefs/>
</ds:datastoreItem>
</file>

<file path=customXml/itemProps21.xml><?xml version="1.0" encoding="utf-8"?>
<ds:datastoreItem xmlns:ds="http://schemas.openxmlformats.org/officeDocument/2006/customXml" ds:itemID="{71F9087A-BB2E-451E-9145-F8BB43B6CB65}">
  <ds:schemaRefs/>
</ds:datastoreItem>
</file>

<file path=customXml/itemProps22.xml><?xml version="1.0" encoding="utf-8"?>
<ds:datastoreItem xmlns:ds="http://schemas.openxmlformats.org/officeDocument/2006/customXml" ds:itemID="{30F4408E-B3C3-483B-8094-2B26BA2054B4}">
  <ds:schemaRefs/>
</ds:datastoreItem>
</file>

<file path=customXml/itemProps23.xml><?xml version="1.0" encoding="utf-8"?>
<ds:datastoreItem xmlns:ds="http://schemas.openxmlformats.org/officeDocument/2006/customXml" ds:itemID="{77B495CA-9CE7-46B8-A2D3-4C08E4E7E230}">
  <ds:schemaRefs/>
</ds:datastoreItem>
</file>

<file path=customXml/itemProps24.xml><?xml version="1.0" encoding="utf-8"?>
<ds:datastoreItem xmlns:ds="http://schemas.openxmlformats.org/officeDocument/2006/customXml" ds:itemID="{D0FD452C-2A33-40C0-A02E-0BEF0C5D88DF}">
  <ds:schemaRefs/>
</ds:datastoreItem>
</file>

<file path=customXml/itemProps25.xml><?xml version="1.0" encoding="utf-8"?>
<ds:datastoreItem xmlns:ds="http://schemas.openxmlformats.org/officeDocument/2006/customXml" ds:itemID="{7E775298-8F05-40D4-BAE5-9B62FBBE47A5}">
  <ds:schemaRefs/>
</ds:datastoreItem>
</file>

<file path=customXml/itemProps3.xml><?xml version="1.0" encoding="utf-8"?>
<ds:datastoreItem xmlns:ds="http://schemas.openxmlformats.org/officeDocument/2006/customXml" ds:itemID="{1A412629-6EED-4FCC-AF4C-9E4290506A7F}">
  <ds:schemaRefs/>
</ds:datastoreItem>
</file>

<file path=customXml/itemProps4.xml><?xml version="1.0" encoding="utf-8"?>
<ds:datastoreItem xmlns:ds="http://schemas.openxmlformats.org/officeDocument/2006/customXml" ds:itemID="{0E8996AA-FB08-4D72-BF2C-C4616472379A}">
  <ds:schemaRefs/>
</ds:datastoreItem>
</file>

<file path=customXml/itemProps5.xml><?xml version="1.0" encoding="utf-8"?>
<ds:datastoreItem xmlns:ds="http://schemas.openxmlformats.org/officeDocument/2006/customXml" ds:itemID="{F69EC724-6116-40E6-ACBF-DAB595E66EF6}">
  <ds:schemaRefs/>
</ds:datastoreItem>
</file>

<file path=customXml/itemProps6.xml><?xml version="1.0" encoding="utf-8"?>
<ds:datastoreItem xmlns:ds="http://schemas.openxmlformats.org/officeDocument/2006/customXml" ds:itemID="{27B93170-92FA-4B0B-A561-668859F9438A}">
  <ds:schemaRefs/>
</ds:datastoreItem>
</file>

<file path=customXml/itemProps7.xml><?xml version="1.0" encoding="utf-8"?>
<ds:datastoreItem xmlns:ds="http://schemas.openxmlformats.org/officeDocument/2006/customXml" ds:itemID="{30534F76-11C2-42F7-844F-9A3824F75BF9}">
  <ds:schemaRefs/>
</ds:datastoreItem>
</file>

<file path=customXml/itemProps8.xml><?xml version="1.0" encoding="utf-8"?>
<ds:datastoreItem xmlns:ds="http://schemas.openxmlformats.org/officeDocument/2006/customXml" ds:itemID="{9FA8BD9B-D3C5-499D-86E6-2F6504C45E4E}">
  <ds:schemaRefs/>
</ds:datastoreItem>
</file>

<file path=customXml/itemProps9.xml><?xml version="1.0" encoding="utf-8"?>
<ds:datastoreItem xmlns:ds="http://schemas.openxmlformats.org/officeDocument/2006/customXml" ds:itemID="{7547E42D-D476-4D49-8422-DEF6C62246D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 Sales &amp; Quantity</vt:lpstr>
      <vt:lpstr>Top 5 Products by Quantity</vt:lpstr>
      <vt:lpstr>Distinct-Customer-Count</vt:lpstr>
      <vt:lpstr>Returned Orders by Manager</vt:lpstr>
      <vt:lpstr>Top 5 Products by Sales</vt:lpstr>
      <vt:lpstr>Sales by State</vt:lpstr>
      <vt:lpstr>Layer DashBoard</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dc:creator>
  <cp:lastModifiedBy>mohamed elsayed</cp:lastModifiedBy>
  <dcterms:created xsi:type="dcterms:W3CDTF">2015-06-05T18:17:20Z</dcterms:created>
  <dcterms:modified xsi:type="dcterms:W3CDTF">2025-08-05T15:02:07Z</dcterms:modified>
</cp:coreProperties>
</file>