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piete\Desktop\Microguard\F Database\Program\"/>
    </mc:Choice>
  </mc:AlternateContent>
  <xr:revisionPtr revIDLastSave="0" documentId="8_{1BFCEEAD-9F5D-41FA-9E2E-E21C281A4507}" xr6:coauthVersionLast="47" xr6:coauthVersionMax="47" xr10:uidLastSave="{00000000-0000-0000-0000-000000000000}"/>
  <bookViews>
    <workbookView xWindow="20370" yWindow="-120" windowWidth="29040" windowHeight="16440" xr2:uid="{786F8364-5FCB-4C2C-A55F-DD34B769CAC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<sst xmlns="http://schemas.openxmlformats.org/spreadsheetml/2006/main" count="10" uniqueCount="10">
  <si>
    <t>Fitment Date</t>
  </si>
  <si>
    <t>Customer</t>
  </si>
  <si>
    <t>Pin No</t>
  </si>
  <si>
    <t>Type</t>
  </si>
  <si>
    <t>Fabricate</t>
  </si>
  <si>
    <t>Calaber Code</t>
  </si>
  <si>
    <t>Serial No</t>
  </si>
  <si>
    <t>Fitter</t>
  </si>
  <si>
    <t>Certificate</t>
  </si>
  <si>
    <t>Job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</si>
</sst>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37DA6CBE-1F00-41ED-AF33-8BC9BFCFA20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iete\Desktop\Microguard\F%20Database\Copy%20of%20FOFirearmA1%20(version%201)(AutoRecovered).xlsm" TargetMode="External"/><Relationship Id="rId1" Type="http://schemas.openxmlformats.org/officeDocument/2006/relationships/externalLinkPath" Target="/Users/piete/Desktop/Microguard/F%20Database/Copy%20of%20FOFirearmA1%20(version%201)(AutoRecovered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ummy"/>
      <sheetName val="Fitment"/>
      <sheetName val="Fitment History"/>
      <sheetName val="Verification History"/>
      <sheetName val="Change History"/>
      <sheetName val="Certificate"/>
      <sheetName val="Job Card"/>
      <sheetName val="Fitters"/>
      <sheetName val="Stock"/>
      <sheetName val="Users"/>
      <sheetName val="Admin"/>
      <sheetName val="FitterNames"/>
      <sheetName val="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7AC91B-A94D-4B24-B53A-2B1D32647758}" name="Table11" displayName="Table11" ref="A1:J5" totalsRowShown="0" headerRowDxfId="8">
  <autoFilter ref="A1:J5" xr:uid="{D07AC91B-A94D-4B24-B53A-2B1D32647758}"/>
  <tableColumns count="10">
    <tableColumn id="1" xr3:uid="{F2CB6AAF-39D1-495F-A4B4-2078B3231AC1}" name="Fitment Date" dataDxfId="7">
      <calculatedColumnFormula>[1]!Table4[[#This Row],[Install Date]]</calculatedColumnFormula>
    </tableColumn>
    <tableColumn id="2" xr3:uid="{CDC71AAE-6FE8-4CF6-B1F7-DEB349CBC2BD}" name="Customer" dataDxfId="6">
      <calculatedColumnFormula>[1]!Table4[[#This Row],[Name &amp; Surname]]</calculatedColumnFormula>
    </tableColumn>
    <tableColumn id="3" xr3:uid="{6A2078EC-B4BD-4DCD-BEBC-AF36A3E6502D}" name="Pin No" dataDxfId="5">
      <calculatedColumnFormula>[1]!Table4[[#This Row],[Pin No]]</calculatedColumnFormula>
    </tableColumn>
    <tableColumn id="4" xr3:uid="{01826487-ED95-4B0F-A23B-713A1E766DEA}" name="Type" dataDxfId="4">
      <calculatedColumnFormula>[1]!Table4[[#This Row],[TYPE]]</calculatedColumnFormula>
    </tableColumn>
    <tableColumn id="5" xr3:uid="{8C3BD982-2C55-422A-AC3E-9660BDC944AC}" name="Fabricate" dataDxfId="3">
      <calculatedColumnFormula>[1]!Table4[[#This Row],[FABRICATE]]</calculatedColumnFormula>
    </tableColumn>
    <tableColumn id="6" xr3:uid="{4458D1FE-F9B1-4C04-8B2F-ED1ED8BE61AD}" name="Calaber Code" dataDxfId="2">
      <calculatedColumnFormula>[1]!Table4[[#This Row],[CALIBER CODE]]</calculatedColumnFormula>
    </tableColumn>
    <tableColumn id="7" xr3:uid="{AD9BCC96-A085-498C-A3D0-18FCFAD2E1E6}" name="Serial No" dataDxfId="1">
      <calculatedColumnFormula>[1]!Table4[[#This Row],[SERIAL NO]]</calculatedColumnFormula>
    </tableColumn>
    <tableColumn id="8" xr3:uid="{578C2A8A-4FA7-49A6-94CF-71E4249AA958}" name="Fitter" dataDxfId="0">
      <calculatedColumnFormula>[1]!Table4[[#This Row],[Fitter]]</calculatedColumnFormula>
    </tableColumn>
    <tableColumn id="9" xr3:uid="{BA88ABD0-6D39-42C7-B73E-93F6BB25BABC}" name="Certificate"/>
    <tableColumn id="10" xr3:uid="{2E59C275-2F0D-44A4-88D8-49C239F24EA2}" name="Job Ca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61E0-8D4A-4120-925D-7ED97E637DC7}">
  <sheetPr codeName="Sheet1"/>
  <dimension ref="A1:J5"/>
  <sheetViews>
    <sheetView tabSelected="1" workbookViewId="0">
      <selection sqref="A1:J1048576"/>
    </sheetView>
  </sheetViews>
  <sheetFormatPr defaultRowHeight="15" x14ac:dyDescent="0.25"/>
  <cols>
    <col min="1" max="1" width="14.85546875" customWidth="1"/>
    <col min="2" max="2" width="25.140625" bestFit="1" customWidth="1"/>
    <col min="3" max="3" width="11.5703125" bestFit="1" customWidth="1"/>
    <col min="4" max="4" width="12.42578125" bestFit="1" customWidth="1"/>
    <col min="5" max="5" width="13.85546875" bestFit="1" customWidth="1"/>
    <col min="6" max="6" width="18" bestFit="1" customWidth="1"/>
    <col min="7" max="7" width="11.28515625" customWidth="1"/>
    <col min="8" max="8" width="25.140625" bestFit="1" customWidth="1"/>
    <col min="9" max="9" width="12.85546875" customWidth="1"/>
    <col min="10" max="10" width="10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f>[1]!Table4[[#This Row],[Install Date]]</f>
        <v>45615</v>
      </c>
      <c r="B2" t="str">
        <f>[1]!Table4[[#This Row],[Name &amp; Surname]]</f>
        <v>Alain Johnny Paul Burgrave</v>
      </c>
      <c r="C2" t="str">
        <f>[1]!Table4[[#This Row],[Pin No]]</f>
        <v>DD09F00478</v>
      </c>
      <c r="D2" t="str">
        <f>[1]!Table4[[#This Row],[TYPE]]</f>
        <v>Pistol</v>
      </c>
      <c r="E2" t="str">
        <f>[1]!Table4[[#This Row],[FABRICATE]]</f>
        <v>Baretta</v>
      </c>
      <c r="F2" t="str">
        <f>[1]!Table4[[#This Row],[CALIBER CODE]]</f>
        <v>9mm Parabelum</v>
      </c>
      <c r="G2" t="str">
        <f>[1]!Table4[[#This Row],[SERIAL NO]]</f>
        <v>PX222109</v>
      </c>
      <c r="H2" t="str">
        <f>[1]!Table4[[#This Row],[Fitter]]</f>
        <v>Alain Johnny Paul Burgrave</v>
      </c>
    </row>
    <row r="3" spans="1:10" x14ac:dyDescent="0.25">
      <c r="A3" s="2">
        <f>[1]!Table4[[#This Row],[Install Date]]</f>
        <v>45615</v>
      </c>
      <c r="B3" t="str">
        <f>[1]!Table4[[#This Row],[Name &amp; Surname]]</f>
        <v>Alain Johnny Paul Burgrave</v>
      </c>
      <c r="C3" t="str">
        <f>[1]!Table4[[#This Row],[Pin No]]</f>
        <v>DD09F00479</v>
      </c>
      <c r="D3" t="str">
        <f>[1]!Table4[[#This Row],[TYPE]]</f>
        <v>Rifle/Carbine</v>
      </c>
      <c r="E3" t="str">
        <f>[1]!Table4[[#This Row],[FABRICATE]]</f>
        <v>DM4</v>
      </c>
      <c r="F3" t="str">
        <f>[1]!Table4[[#This Row],[CALIBER CODE]]</f>
        <v>.223 REM (5.56x45)</v>
      </c>
      <c r="G3" t="str">
        <f>[1]!Table4[[#This Row],[SERIAL NO]]</f>
        <v>RSA853200</v>
      </c>
      <c r="H3" t="str">
        <f>[1]!Table4[[#This Row],[Fitter]]</f>
        <v>Alain Johnny Paul Burgrave</v>
      </c>
    </row>
    <row r="4" spans="1:10" x14ac:dyDescent="0.25">
      <c r="A4" s="2">
        <f>[1]!Table4[[#This Row],[Install Date]]</f>
        <v>45615</v>
      </c>
      <c r="B4" t="str">
        <f>[1]!Table4[[#This Row],[Name &amp; Surname]]</f>
        <v>Alain Johnny Paul Burgrave</v>
      </c>
      <c r="C4" t="str">
        <f>[1]!Table4[[#This Row],[Pin No]]</f>
        <v>DD09F00481</v>
      </c>
      <c r="D4" t="str">
        <f>[1]!Table4[[#This Row],[TYPE]]</f>
        <v>Accessories</v>
      </c>
      <c r="E4" t="str">
        <f>[1]!Table4[[#This Row],[FABRICATE]]</f>
        <v>Nikko Stirling</v>
      </c>
      <c r="F4" t="str">
        <f>[1]!Table4[[#This Row],[CALIBER CODE]]</f>
        <v>Scope</v>
      </c>
      <c r="G4" t="str">
        <f>[1]!Table4[[#This Row],[SERIAL NO]]</f>
        <v>315B00069</v>
      </c>
      <c r="H4" t="str">
        <f>[1]!Table4[[#This Row],[Fitter]]</f>
        <v>Alain Johnny Paul Burgrave</v>
      </c>
    </row>
    <row r="5" spans="1:10" x14ac:dyDescent="0.25">
      <c r="A5" s="2" t="e">
        <f>[1]!Table4[[#This Row],[Install Date]]</f>
        <v>#VALUE!</v>
      </c>
      <c r="B5" t="e">
        <f>[1]!Table4[[#This Row],[Name &amp; Surname]]</f>
        <v>#VALUE!</v>
      </c>
      <c r="C5" t="e">
        <f>[1]!Table4[[#This Row],[Pin No]]</f>
        <v>#VALUE!</v>
      </c>
      <c r="D5" t="e">
        <f>[1]!Table4[[#This Row],[TYPE]]</f>
        <v>#VALUE!</v>
      </c>
      <c r="E5" t="e">
        <f>[1]!Table4[[#This Row],[FABRICATE]]</f>
        <v>#VALUE!</v>
      </c>
      <c r="F5" t="e">
        <f>[1]!Table4[[#This Row],[CALIBER CODE]]</f>
        <v>#VALUE!</v>
      </c>
      <c r="G5" t="e">
        <f>[1]!Table4[[#This Row],[SERIAL NO]]</f>
        <v>#VALUE!</v>
      </c>
      <c r="H5" t="e">
        <f>[1]!Table4[[#This Row],[Fitter]]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Schoeman</dc:creator>
  <cp:lastModifiedBy>Pieter Schoeman</cp:lastModifiedBy>
  <dcterms:created xsi:type="dcterms:W3CDTF">2025-02-22T10:14:21Z</dcterms:created>
  <dcterms:modified xsi:type="dcterms:W3CDTF">2025-02-22T10:14:58Z</dcterms:modified>
</cp:coreProperties>
</file>