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440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K4" i="2"/>
  <c r="C11" i="2"/>
  <c r="D8" i="2"/>
  <c r="D7" i="2"/>
  <c r="D6" i="2"/>
  <c r="D5" i="2"/>
  <c r="D4" i="2"/>
  <c r="C16" i="2"/>
  <c r="C15" i="2"/>
  <c r="G21" i="2"/>
  <c r="G22" i="2"/>
  <c r="G23" i="2"/>
  <c r="D21" i="2"/>
  <c r="D22" i="2"/>
  <c r="D23" i="2"/>
  <c r="Q16" i="2"/>
  <c r="R4" i="2"/>
  <c r="Q15" i="2"/>
  <c r="U21" i="2"/>
  <c r="U22" i="2"/>
  <c r="U23" i="2"/>
  <c r="T21" i="2"/>
  <c r="T22" i="2"/>
  <c r="T23" i="2"/>
  <c r="R21" i="2"/>
  <c r="R22" i="2"/>
  <c r="R23" i="2"/>
  <c r="S21" i="2"/>
  <c r="S22" i="2"/>
  <c r="S23" i="2"/>
  <c r="Q11" i="2"/>
  <c r="Q20" i="2"/>
  <c r="Q21" i="2"/>
  <c r="Q22" i="2"/>
  <c r="Q23" i="2"/>
  <c r="J16" i="2"/>
  <c r="J15" i="2"/>
  <c r="N21" i="2"/>
  <c r="N22" i="2"/>
  <c r="N23" i="2"/>
  <c r="M21" i="2"/>
  <c r="M22" i="2"/>
  <c r="M23" i="2"/>
  <c r="L21" i="2"/>
  <c r="L22" i="2"/>
  <c r="L23" i="2"/>
  <c r="J11" i="2"/>
  <c r="J20" i="2"/>
  <c r="J21" i="2"/>
  <c r="J22" i="2"/>
  <c r="J23" i="2"/>
  <c r="K21" i="2"/>
  <c r="K22" i="2"/>
  <c r="K23" i="2"/>
  <c r="F21" i="2"/>
  <c r="F22" i="2"/>
  <c r="F23" i="2"/>
  <c r="E21" i="2"/>
  <c r="E22" i="2"/>
  <c r="E23" i="2"/>
  <c r="C21" i="2"/>
  <c r="C20" i="2"/>
  <c r="C22" i="2"/>
  <c r="C23" i="2"/>
  <c r="R8" i="2"/>
  <c r="R7" i="2"/>
  <c r="R6" i="2"/>
  <c r="R5" i="2"/>
  <c r="Q13" i="2"/>
  <c r="Q12" i="2"/>
  <c r="K8" i="2"/>
  <c r="K7" i="2"/>
  <c r="K6" i="2"/>
  <c r="K5" i="2"/>
  <c r="Q14" i="2"/>
  <c r="J14" i="2"/>
  <c r="J13" i="2"/>
  <c r="J12" i="2"/>
  <c r="C13" i="2"/>
  <c r="C14" i="2"/>
  <c r="C12" i="2"/>
  <c r="T4" i="2"/>
  <c r="M4" i="2"/>
  <c r="F4" i="2"/>
  <c r="U20" i="2"/>
  <c r="T20" i="2"/>
  <c r="S20" i="2"/>
  <c r="R20" i="2"/>
  <c r="N20" i="2"/>
  <c r="M20" i="2"/>
  <c r="L20" i="2"/>
  <c r="K20" i="2"/>
  <c r="G20" i="2"/>
  <c r="F20" i="2"/>
  <c r="E20" i="2"/>
  <c r="D20" i="2"/>
  <c r="Q19" i="2"/>
  <c r="J19" i="2"/>
  <c r="C1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5" i="2"/>
  <c r="T5" i="2"/>
  <c r="L5" i="2"/>
  <c r="M5" i="2"/>
  <c r="E5" i="2"/>
  <c r="F5" i="2"/>
  <c r="S4" i="2"/>
  <c r="Q4" i="2"/>
  <c r="L4" i="2"/>
  <c r="J4" i="2"/>
  <c r="E4" i="2"/>
  <c r="C4" i="2"/>
  <c r="B20" i="1"/>
  <c r="B21" i="1"/>
  <c r="B22" i="1"/>
  <c r="B17" i="1"/>
  <c r="G10" i="1"/>
</calcChain>
</file>

<file path=xl/sharedStrings.xml><?xml version="1.0" encoding="utf-8"?>
<sst xmlns="http://schemas.openxmlformats.org/spreadsheetml/2006/main" count="107" uniqueCount="62">
  <si>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</si>
  <si>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</si>
  <si>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</si>
  <si>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</si>
  <si>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</si>
  <si>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</si>
  <si>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</si>
  <si>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</si>
  <si>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</si>
  <si>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</si>
  <si>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</si>
  <si>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</si>
  <si>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</si>
  <si>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</si>
  <si>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</si>
  <si>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</si>
  <si>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</si>
  <si>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</si>
  <si>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</si>
  <si>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</si>
  <si>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</si>
  <si>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</si>
  <si>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</si>
  <si>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</si>
  <si>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</si>
  <si>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</si>
  <si>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</si>
  <si>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</si>
  <si>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</si>
  <si>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</si>
  <si>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</si>
  <si>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</si>
  <si>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</si>
  <si>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</si>
  <si>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</si>
  <si>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</si>
  <si>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</si>
  <si>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</si>
  <si>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</si>
  <si>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</si>
  <si>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</si>
  <si>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</si>
  <si>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</si>
  <si>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</si>
  <si>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</si>
  <si>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</si>
  <si>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</si>
  <si>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</si>
  <si>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</si>
  <si>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LPV</t>
  </si>
  <si>
    <t>% Cartões</t>
  </si>
  <si>
    <t>% Boletos</t>
  </si>
  <si>
    <t>Conversão Boletos</t>
  </si>
  <si>
    <t>CTR</t>
  </si>
  <si>
    <t>CPC</t>
  </si>
  <si>
    <t>CPM</t>
  </si>
  <si>
    <t>Este anúncio</t>
  </si>
  <si>
    <t>Vitalício</t>
  </si>
  <si>
    <t>Última semana</t>
  </si>
  <si>
    <t>Últimos três dias</t>
  </si>
  <si>
    <t>Meta 4</t>
  </si>
  <si>
    <t>Taxa Conversao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</si>
</sst>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40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34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IFERROR(ROUND($B5/($B12+$B15),2),"")</f>
        <v/>
      </c>
    </row>
    <row r="18" spans="1:2" x14ac:dyDescent="0.15">
      <c r="A18" s="10" t="s">
        <v>14</v>
      </c>
      <c r="B18" s="10" t="s">
        <v>36</v>
      </c>
    </row>
    <row r="19" spans="1:2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zoomScale="80" zoomScaleNormal="80" zoomScalePageLayoutView="80" workbookViewId="0">
      <selection activeCell="C4" sqref="C4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57</v>
      </c>
      <c r="C1" s="13"/>
      <c r="D1" s="13"/>
      <c r="E1" s="13"/>
      <c r="F1" s="13"/>
      <c r="G1" s="13"/>
      <c r="H1" s="13"/>
      <c r="I1" s="13" t="s">
        <v>58</v>
      </c>
      <c r="J1" s="13"/>
      <c r="K1" s="13"/>
      <c r="L1" s="13"/>
      <c r="M1" s="13"/>
      <c r="N1" s="13"/>
      <c r="O1" s="13"/>
      <c r="P1" s="13" t="s">
        <v>59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41</v>
      </c>
      <c r="D3" s="15" t="s">
        <v>42</v>
      </c>
      <c r="E3" s="15" t="s">
        <v>43</v>
      </c>
      <c r="F3" s="15" t="s">
        <v>44</v>
      </c>
      <c r="G3" s="16"/>
      <c r="H3" s="13"/>
      <c r="I3" s="14"/>
      <c r="J3" s="15" t="s">
        <v>41</v>
      </c>
      <c r="K3" s="15" t="s">
        <v>42</v>
      </c>
      <c r="L3" s="15" t="s">
        <v>43</v>
      </c>
      <c r="M3" s="15" t="s">
        <v>44</v>
      </c>
      <c r="N3" s="16"/>
      <c r="O3" s="13"/>
      <c r="P3" s="14"/>
      <c r="Q3" s="15" t="s">
        <v>41</v>
      </c>
      <c r="R3" s="17" t="s">
        <v>42</v>
      </c>
      <c r="S3" s="17" t="s">
        <v>43</v>
      </c>
      <c r="T3" s="17" t="s">
        <v>44</v>
      </c>
      <c r="U3" s="13"/>
    </row>
    <row r="4" spans="2:21" x14ac:dyDescent="0.2">
      <c r="B4" s="18" t="s">
        <v>45</v>
      </c>
      <c r="C4" s="24" t="e">
        <f>(comissao/E4)-1</f>
        <v>#NAME?</v>
      </c>
      <c r="D4" s="34" t="e">
        <f>IF(Vendas = 0, ViewContents,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45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AVERAGE(Métricas!Primeira7dias7:Ultima7)</f>
        <v>#NAME?</v>
      </c>
      <c r="N4" s="14"/>
      <c r="O4" s="13"/>
      <c r="P4" s="18" t="s">
        <v>45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AVERAGE(Métricas!Primeira3dias7:Ultima7)</f>
        <v>#NAME?</v>
      </c>
      <c r="U4" s="13"/>
    </row>
    <row r="5" spans="2:21" x14ac:dyDescent="0.2">
      <c r="B5" s="18" t="s">
        <v>46</v>
      </c>
      <c r="C5" s="19">
        <v>0.5</v>
      </c>
      <c r="D5" s="34" t="e">
        <f>IF(Vendas = 0, ViewContents, ViewContents/Vendas)</f>
        <v>#NAME?</v>
      </c>
      <c r="E5" s="28" t="e">
        <f>comissao/(1+C5)</f>
        <v>#NAME?</v>
      </c>
      <c r="F5" s="28" t="e">
        <f>E5/D5</f>
        <v>#NAME?</v>
      </c>
      <c r="G5" s="14"/>
      <c r="H5" s="13"/>
      <c r="I5" s="18" t="s">
        <v>46</v>
      </c>
      <c r="J5" s="19">
        <v>0.5</v>
      </c>
      <c r="K5" s="34" t="e">
        <f>IFERROR((SUM(ViewContent_7dias:Ultimo_ViewContent))/Venda_7dias,D4)</f>
        <v>#NAME?</v>
      </c>
      <c r="L5" s="28" t="e">
        <f>comissao/(1+J5)</f>
        <v>#NAME?</v>
      </c>
      <c r="M5" s="28" t="e">
        <f>L5/K5</f>
        <v>#NAME?</v>
      </c>
      <c r="N5" s="14"/>
      <c r="O5" s="13"/>
      <c r="P5" s="18" t="s">
        <v>46</v>
      </c>
      <c r="Q5" s="19">
        <v>0.5</v>
      </c>
      <c r="R5" s="35" t="e">
        <f>IFERROR((SUM(ViewContent_3dias:Ultimo_ViewContent))/Venda_3dias,D4)</f>
        <v>#NAME?</v>
      </c>
      <c r="S5" s="30" t="e">
        <f>comissao/(Q5+1)</f>
        <v>#NAME?</v>
      </c>
      <c r="T5" s="30" t="e">
        <f>S5/R5</f>
        <v>#NAME?</v>
      </c>
      <c r="U5" s="13"/>
    </row>
    <row r="6" spans="2:21" x14ac:dyDescent="0.2">
      <c r="B6" s="18" t="s">
        <v>47</v>
      </c>
      <c r="C6" s="19">
        <v>0.8</v>
      </c>
      <c r="D6" s="34" t="e">
        <f>IF(Vendas = 0, ViewContents, ViewContents/Vendas)</f>
        <v>#NAME?</v>
      </c>
      <c r="E6" s="28" t="e">
        <f>comissao/(1+C6)</f>
        <v>#NAME?</v>
      </c>
      <c r="F6" s="28" t="e">
        <f t="shared" ref="F6:F8" si="0">E6/D6</f>
        <v>#NAME?</v>
      </c>
      <c r="G6" s="14"/>
      <c r="H6" s="13"/>
      <c r="I6" s="18" t="s">
        <v>47</v>
      </c>
      <c r="J6" s="19">
        <v>0.8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 t="shared" ref="M6:M8" si="1">L6/K6</f>
        <v>#NAME?</v>
      </c>
      <c r="N6" s="14"/>
      <c r="O6" s="13"/>
      <c r="P6" s="18" t="s">
        <v>47</v>
      </c>
      <c r="Q6" s="19">
        <v>0.8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 t="shared" ref="T6:T8" si="2">S6/R6</f>
        <v>#NAME?</v>
      </c>
      <c r="U6" s="13"/>
    </row>
    <row r="7" spans="2:21" x14ac:dyDescent="0.2">
      <c r="B7" s="18" t="s">
        <v>48</v>
      </c>
      <c r="C7" s="19">
        <v>1</v>
      </c>
      <c r="D7" s="34" t="e">
        <f>IF(Vendas = 0, ViewContents, ViewContents/Vendas)</f>
        <v>#NAME?</v>
      </c>
      <c r="E7" s="28" t="e">
        <f>comissao/(1+C7)</f>
        <v>#NAME?</v>
      </c>
      <c r="F7" s="28" t="e">
        <f t="shared" si="0"/>
        <v>#NAME?</v>
      </c>
      <c r="G7" s="14"/>
      <c r="H7" s="13"/>
      <c r="I7" s="18" t="s">
        <v>48</v>
      </c>
      <c r="J7" s="19">
        <v>1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si="1"/>
        <v>#NAME?</v>
      </c>
      <c r="N7" s="14"/>
      <c r="O7" s="13"/>
      <c r="P7" s="18" t="s">
        <v>48</v>
      </c>
      <c r="Q7" s="19">
        <v>1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si="2"/>
        <v>#NAME?</v>
      </c>
      <c r="U7" s="13"/>
    </row>
    <row r="8" spans="2:21" x14ac:dyDescent="0.2">
      <c r="B8" s="18" t="s">
        <v>60</v>
      </c>
      <c r="C8" s="19">
        <v>1.2</v>
      </c>
      <c r="D8" s="34" t="e">
        <f>IF(Vendas = 0, ViewContents,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60</v>
      </c>
      <c r="J8" s="19">
        <v>1.2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60</v>
      </c>
      <c r="Q8" s="19">
        <v>1.2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8" t="s">
        <v>43</v>
      </c>
      <c r="C11" s="29" t="e">
        <f>IF(Vendas = 0, E4, Métricas!Geral5/Vendas)</f>
        <v>#NAME?</v>
      </c>
      <c r="D11" s="13"/>
      <c r="E11" s="13"/>
      <c r="F11" s="13"/>
      <c r="G11" s="13">
        <f>10/(1+C5)</f>
        <v>6.666666666666667</v>
      </c>
      <c r="H11" s="13"/>
      <c r="I11" s="18" t="s">
        <v>43</v>
      </c>
      <c r="J11" s="29" t="e">
        <f>IFERROR(SUM(Métricas!Primeira7dias5:Ultima5)/Venda_7dias,C11)</f>
        <v>#NAME?</v>
      </c>
      <c r="K11" s="13"/>
      <c r="L11" s="13"/>
      <c r="M11" s="13"/>
      <c r="N11" s="13"/>
      <c r="O11" s="13"/>
      <c r="P11" s="18" t="s">
        <v>43</v>
      </c>
      <c r="Q11" s="29" t="e">
        <f>IFERROR(SUM(Métricas!Primeira3dias5:Ultima5)/Venda_3dias,C11)</f>
        <v>#NAME?</v>
      </c>
      <c r="R11" s="13"/>
      <c r="S11" s="13"/>
      <c r="T11" s="13"/>
      <c r="U11" s="13"/>
    </row>
    <row r="12" spans="2:21" x14ac:dyDescent="0.2">
      <c r="B12" s="18" t="s">
        <v>50</v>
      </c>
      <c r="C12" s="26" t="e">
        <f>Cartoes/Vendas</f>
        <v>#NAME?</v>
      </c>
      <c r="D12" s="13"/>
      <c r="E12" s="13"/>
      <c r="F12" s="13"/>
      <c r="G12" s="13"/>
      <c r="H12" s="13"/>
      <c r="I12" s="18" t="s">
        <v>50</v>
      </c>
      <c r="J12" s="26">
        <f>IFERROR(Cartao_7dias/Venda_7dias,0)</f>
        <v>0</v>
      </c>
      <c r="K12" s="13"/>
      <c r="L12" s="13"/>
      <c r="M12" s="13"/>
      <c r="N12" s="13"/>
      <c r="O12" s="13"/>
      <c r="P12" s="21" t="s">
        <v>50</v>
      </c>
      <c r="Q12" s="26">
        <f>IFERROR(Cartao_3dias/Venda_3dias,0)</f>
        <v>0</v>
      </c>
      <c r="R12" s="13"/>
      <c r="S12" s="13"/>
      <c r="T12" s="13"/>
      <c r="U12" s="13"/>
    </row>
    <row r="13" spans="2:21" x14ac:dyDescent="0.2">
      <c r="B13" s="18" t="s">
        <v>51</v>
      </c>
      <c r="C13" s="26" t="e">
        <f>BoletosPagos/Vendas</f>
        <v>#NAME?</v>
      </c>
      <c r="D13" s="13"/>
      <c r="E13" s="13"/>
      <c r="F13" s="13"/>
      <c r="G13" s="13"/>
      <c r="H13" s="13"/>
      <c r="I13" s="18" t="s">
        <v>51</v>
      </c>
      <c r="J13" s="26">
        <f>IFERROR(BoletosPago_7dias/Venda_7dias,0)</f>
        <v>0</v>
      </c>
      <c r="K13" s="13"/>
      <c r="L13" s="13"/>
      <c r="M13" s="13"/>
      <c r="N13" s="13"/>
      <c r="O13" s="13"/>
      <c r="P13" s="21" t="s">
        <v>51</v>
      </c>
      <c r="Q13" s="26">
        <f>IFERROR(BoletosPago_3dias/Venda_3dias,0)</f>
        <v>0</v>
      </c>
      <c r="R13" s="13"/>
      <c r="S13" s="13"/>
      <c r="T13" s="13"/>
      <c r="U13" s="13"/>
    </row>
    <row r="14" spans="2:21" x14ac:dyDescent="0.2">
      <c r="B14" s="18" t="s">
        <v>52</v>
      </c>
      <c r="C14" s="26" t="e">
        <f>BoletosPagos/BoletosTotais</f>
        <v>#NAME?</v>
      </c>
      <c r="D14" s="13"/>
      <c r="E14" s="13"/>
      <c r="F14" s="13"/>
      <c r="G14" s="13"/>
      <c r="H14" s="13"/>
      <c r="I14" s="18" t="s">
        <v>52</v>
      </c>
      <c r="J14" s="26" t="e">
        <f>IFERROR(Boletos_Pago_7dias/BoletosTotal_7dias,C14)</f>
        <v>#NAME?</v>
      </c>
      <c r="K14" s="13"/>
      <c r="L14" s="13"/>
      <c r="M14" s="13"/>
      <c r="N14" s="13"/>
      <c r="O14" s="13"/>
      <c r="P14" s="21" t="s">
        <v>52</v>
      </c>
      <c r="Q14" s="26" t="e">
        <f>IFERROR(Boletos_Pago_3dias/BoletosTotal_3dias,C14)</f>
        <v>#NAME?</v>
      </c>
      <c r="R14" s="13"/>
      <c r="S14" s="13"/>
      <c r="T14" s="13"/>
      <c r="U14" s="13"/>
    </row>
    <row r="15" spans="2:21" x14ac:dyDescent="0.2">
      <c r="B15" s="18" t="s">
        <v>61</v>
      </c>
      <c r="C15" s="27" t="e">
        <f>((1/D4)*C12)+((1/D4)*C13*C14)</f>
        <v>#NAME?</v>
      </c>
      <c r="D15" s="13"/>
      <c r="E15" s="13"/>
      <c r="F15" s="13"/>
      <c r="G15" s="13"/>
      <c r="H15" s="13"/>
      <c r="I15" s="18" t="s">
        <v>61</v>
      </c>
      <c r="J15" s="27" t="e">
        <f>IF(IFERROR(((1/K4)*J12)+((1/K4)*J13*J14),C15)=0,C15,IFERROR(((1/K4)*J12)+((1/K4)*J13*J14),C15))</f>
        <v>#NAME?</v>
      </c>
      <c r="K15" s="13"/>
      <c r="L15" s="13"/>
      <c r="M15" s="13"/>
      <c r="N15" s="13"/>
      <c r="O15" s="13"/>
      <c r="P15" s="18" t="s">
        <v>61</v>
      </c>
      <c r="Q15" s="27" t="e">
        <f>IF(IFERROR(((1/R4)*Q12)+((1/R4)*Q13*Q14),C15)=0,C15,IFERROR(((1/R4)*Q12)+((1/R4)*Q13*Q14),C15))</f>
        <v>#NAME?</v>
      </c>
      <c r="R15" s="13"/>
      <c r="S15" s="13"/>
      <c r="T15" s="13"/>
      <c r="U15" s="13"/>
    </row>
    <row r="16" spans="2:21" x14ac:dyDescent="0.2">
      <c r="B16" s="18" t="s">
        <v>53</v>
      </c>
      <c r="C16" s="26" t="e">
        <f>AVERAGE(Métricas!Primeira6:Ultima6)/100</f>
        <v>#NAME?</v>
      </c>
      <c r="D16" s="13"/>
      <c r="E16" s="13"/>
      <c r="F16" s="13"/>
      <c r="G16" s="13"/>
      <c r="H16" s="13"/>
      <c r="I16" s="18" t="s">
        <v>53</v>
      </c>
      <c r="J16" s="26" t="e">
        <f>AVERAGE(Métricas!Primeira7dias6:Ultima6)/100</f>
        <v>#NAME?</v>
      </c>
      <c r="K16" s="13"/>
      <c r="L16" s="13"/>
      <c r="M16" s="13"/>
      <c r="N16" s="13"/>
      <c r="O16" s="13"/>
      <c r="P16" s="21" t="s">
        <v>53</v>
      </c>
      <c r="Q16" s="26" t="e">
        <f>AVERAGE(Métricas!Primeira3dias6:Ultima6)/100</f>
        <v>#NAME?</v>
      </c>
      <c r="R16" s="13"/>
      <c r="S16" s="13"/>
      <c r="T16" s="13"/>
      <c r="U16" s="13"/>
    </row>
    <row r="17" spans="2:21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2:21" x14ac:dyDescent="0.2">
      <c r="B18" s="13"/>
      <c r="C18" s="20" t="s">
        <v>56</v>
      </c>
      <c r="D18" s="13"/>
      <c r="E18" s="13"/>
      <c r="F18" s="13"/>
      <c r="G18" s="13"/>
      <c r="H18" s="13"/>
      <c r="I18" s="13"/>
      <c r="J18" s="20" t="s">
        <v>56</v>
      </c>
      <c r="K18" s="13"/>
      <c r="L18" s="13"/>
      <c r="M18" s="13"/>
      <c r="N18" s="13"/>
      <c r="O18" s="13"/>
      <c r="P18" s="13"/>
      <c r="Q18" s="20" t="s">
        <v>56</v>
      </c>
      <c r="R18" s="13"/>
      <c r="S18" s="13"/>
      <c r="T18" s="13"/>
      <c r="U18" s="13"/>
    </row>
    <row r="19" spans="2:21" x14ac:dyDescent="0.2">
      <c r="B19" s="18" t="s">
        <v>41</v>
      </c>
      <c r="C19" s="26" t="e">
        <f>(30/C11)-1</f>
        <v>#NAME?</v>
      </c>
      <c r="D19" s="22">
        <v>0.5</v>
      </c>
      <c r="E19" s="22">
        <v>0.8</v>
      </c>
      <c r="F19" s="22">
        <v>1</v>
      </c>
      <c r="G19" s="22">
        <v>1.2</v>
      </c>
      <c r="H19" s="13"/>
      <c r="I19" s="18" t="s">
        <v>41</v>
      </c>
      <c r="J19" s="26">
        <f>IFERROR((comissao/J11)-1,0)</f>
        <v>0</v>
      </c>
      <c r="K19" s="22">
        <v>0.5</v>
      </c>
      <c r="L19" s="22">
        <v>0.8</v>
      </c>
      <c r="M19" s="22">
        <v>1</v>
      </c>
      <c r="N19" s="22">
        <v>1.2</v>
      </c>
      <c r="O19" s="13"/>
      <c r="P19" s="18" t="s">
        <v>41</v>
      </c>
      <c r="Q19" s="36">
        <f>IFERROR((comissao/Q11)-1,0)</f>
        <v>0</v>
      </c>
      <c r="R19" s="23">
        <v>0.5</v>
      </c>
      <c r="S19" s="23">
        <v>0.8</v>
      </c>
      <c r="T19" s="23">
        <v>1</v>
      </c>
      <c r="U19" s="23">
        <v>1.2</v>
      </c>
    </row>
    <row r="20" spans="2:21" x14ac:dyDescent="0.2">
      <c r="B20" s="18" t="s">
        <v>43</v>
      </c>
      <c r="C20" s="29" t="e">
        <f>C11</f>
        <v>#NAME?</v>
      </c>
      <c r="D20" s="29" t="e">
        <f>comissao/(D19+1)</f>
        <v>#NAME?</v>
      </c>
      <c r="E20" s="29" t="e">
        <f>comissao/(E19+1)</f>
        <v>#NAME?</v>
      </c>
      <c r="F20" s="29" t="e">
        <f>comissao/(F19+1)</f>
        <v>#NAME?</v>
      </c>
      <c r="G20" s="29" t="e">
        <f>comissao/(G19+1)</f>
        <v>#NAME?</v>
      </c>
      <c r="H20" s="13"/>
      <c r="I20" s="18" t="s">
        <v>43</v>
      </c>
      <c r="J20" s="29" t="e">
        <f>J11</f>
        <v>#NAME?</v>
      </c>
      <c r="K20" s="29" t="e">
        <f>comissao/(K19+1)</f>
        <v>#NAME?</v>
      </c>
      <c r="L20" s="29" t="e">
        <f>comissao/(L19+1)</f>
        <v>#NAME?</v>
      </c>
      <c r="M20" s="29" t="e">
        <f>comissao/(M19+1)</f>
        <v>#NAME?</v>
      </c>
      <c r="N20" s="29" t="e">
        <f>comissao/(N19+1)</f>
        <v>#NAME?</v>
      </c>
      <c r="O20" s="13"/>
      <c r="P20" s="21" t="s">
        <v>43</v>
      </c>
      <c r="Q20" s="31" t="e">
        <f>Q11</f>
        <v>#NAME?</v>
      </c>
      <c r="R20" s="31" t="e">
        <f>comissao/(R19+1)</f>
        <v>#NAME?</v>
      </c>
      <c r="S20" s="31" t="e">
        <f>comissao/(S19+1)</f>
        <v>#NAME?</v>
      </c>
      <c r="T20" s="31" t="e">
        <f>comissao/(T19+1)</f>
        <v>#NAME?</v>
      </c>
      <c r="U20" s="31" t="e">
        <f>comissao/(U19+1)</f>
        <v>#NAME?</v>
      </c>
    </row>
    <row r="21" spans="2:21" x14ac:dyDescent="0.2">
      <c r="B21" s="18" t="s">
        <v>49</v>
      </c>
      <c r="C21" s="33" t="e">
        <f>1/C15</f>
        <v>#NAME?</v>
      </c>
      <c r="D21" s="33" t="e">
        <f>1/C15</f>
        <v>#NAME?</v>
      </c>
      <c r="E21" s="33" t="e">
        <f>1/C15</f>
        <v>#NAME?</v>
      </c>
      <c r="F21" s="33" t="e">
        <f>1/C15</f>
        <v>#NAME?</v>
      </c>
      <c r="G21" s="33" t="e">
        <f>1/C15</f>
        <v>#NAME?</v>
      </c>
      <c r="H21" s="13"/>
      <c r="I21" s="18" t="s">
        <v>49</v>
      </c>
      <c r="J21" s="33" t="e">
        <f>1/J15</f>
        <v>#NAME?</v>
      </c>
      <c r="K21" s="33" t="e">
        <f>1/J15</f>
        <v>#NAME?</v>
      </c>
      <c r="L21" s="33" t="e">
        <f>1/J15</f>
        <v>#NAME?</v>
      </c>
      <c r="M21" s="33" t="e">
        <f>1/J15</f>
        <v>#NAME?</v>
      </c>
      <c r="N21" s="33" t="e">
        <f>1/J15</f>
        <v>#NAME?</v>
      </c>
      <c r="O21" s="13"/>
      <c r="P21" s="21" t="s">
        <v>49</v>
      </c>
      <c r="Q21" s="32" t="e">
        <f>1/Q15</f>
        <v>#NAME?</v>
      </c>
      <c r="R21" s="32" t="e">
        <f>1/Q15</f>
        <v>#NAME?</v>
      </c>
      <c r="S21" s="32" t="e">
        <f>1/Q15</f>
        <v>#NAME?</v>
      </c>
      <c r="T21" s="32" t="e">
        <f>1/Q15</f>
        <v>#NAME?</v>
      </c>
      <c r="U21" s="32" t="e">
        <f>1/Q15</f>
        <v>#NAME?</v>
      </c>
    </row>
    <row r="22" spans="2:21" x14ac:dyDescent="0.2">
      <c r="B22" s="18" t="s">
        <v>54</v>
      </c>
      <c r="C22" s="29" t="e">
        <f>C20/C21</f>
        <v>#NAME?</v>
      </c>
      <c r="D22" s="29" t="e">
        <f>D20/D21</f>
        <v>#NAME?</v>
      </c>
      <c r="E22" s="29" t="e">
        <f>E20/E21</f>
        <v>#NAME?</v>
      </c>
      <c r="F22" s="29" t="e">
        <f>F20/F21</f>
        <v>#NAME?</v>
      </c>
      <c r="G22" s="29" t="e">
        <f>G20/G21</f>
        <v>#NAME?</v>
      </c>
      <c r="H22" s="13"/>
      <c r="I22" s="18" t="s">
        <v>54</v>
      </c>
      <c r="J22" s="29" t="e">
        <f>J20/J21</f>
        <v>#NAME?</v>
      </c>
      <c r="K22" s="29" t="e">
        <f t="shared" ref="K22:N22" si="3">K20/K21</f>
        <v>#NAME?</v>
      </c>
      <c r="L22" s="29" t="e">
        <f t="shared" si="3"/>
        <v>#NAME?</v>
      </c>
      <c r="M22" s="29" t="e">
        <f t="shared" si="3"/>
        <v>#NAME?</v>
      </c>
      <c r="N22" s="29" t="e">
        <f t="shared" si="3"/>
        <v>#NAME?</v>
      </c>
      <c r="O22" s="13"/>
      <c r="P22" s="21" t="s">
        <v>54</v>
      </c>
      <c r="Q22" s="31" t="e">
        <f>Q20/Q21</f>
        <v>#NAME?</v>
      </c>
      <c r="R22" s="31" t="e">
        <f t="shared" ref="R22:U22" si="4">R20/R21</f>
        <v>#NAME?</v>
      </c>
      <c r="S22" s="31" t="e">
        <f t="shared" si="4"/>
        <v>#NAME?</v>
      </c>
      <c r="T22" s="31" t="e">
        <f t="shared" si="4"/>
        <v>#NAME?</v>
      </c>
      <c r="U22" s="31" t="e">
        <f t="shared" si="4"/>
        <v>#NAME?</v>
      </c>
    </row>
    <row r="23" spans="2:21" x14ac:dyDescent="0.2">
      <c r="B23" s="18" t="s">
        <v>55</v>
      </c>
      <c r="C23" s="29" t="e">
        <f>(1/C16)*C22</f>
        <v>#NAME?</v>
      </c>
      <c r="D23" s="29" t="e">
        <f>(1/C16)*D22</f>
        <v>#NAME?</v>
      </c>
      <c r="E23" s="29" t="e">
        <f>(1/C16)*E22</f>
        <v>#NAME?</v>
      </c>
      <c r="F23" s="29" t="e">
        <f>(1/C16)*F22</f>
        <v>#NAME?</v>
      </c>
      <c r="G23" s="29" t="e">
        <f>(1/C16)*G22</f>
        <v>#NAME?</v>
      </c>
      <c r="H23" s="13"/>
      <c r="I23" s="18" t="s">
        <v>55</v>
      </c>
      <c r="J23" s="29" t="e">
        <f>(1/J16)*J22</f>
        <v>#NAME?</v>
      </c>
      <c r="K23" s="29" t="e">
        <f>(1/J16)*K22</f>
        <v>#NAME?</v>
      </c>
      <c r="L23" s="29" t="e">
        <f>(1/J16)*L22</f>
        <v>#NAME?</v>
      </c>
      <c r="M23" s="29" t="e">
        <f>(1/J16)*M22</f>
        <v>#NAME?</v>
      </c>
      <c r="N23" s="29" t="e">
        <f>(1/J16)*N22</f>
        <v>#NAME?</v>
      </c>
      <c r="O23" s="13"/>
      <c r="P23" s="21" t="s">
        <v>55</v>
      </c>
      <c r="Q23" s="31" t="e">
        <f>(1/Q16)*Q22</f>
        <v>#NAME?</v>
      </c>
      <c r="R23" s="31" t="e">
        <f>(1/Q16)*R22</f>
        <v>#NAME?</v>
      </c>
      <c r="S23" s="31" t="e">
        <f>(1/Q16)*S22</f>
        <v>#NAME?</v>
      </c>
      <c r="T23" s="31" t="e">
        <f>(1/Q16)*T22</f>
        <v>#NAME?</v>
      </c>
      <c r="U23" s="31" t="e">
        <f>(1/Q16/100)*U22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2017-09-07T21:49:29Z</dcterms:modified>
  <cp:category/>
</cp:coreProperties>
</file>