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ce\Desktop\Faizan &amp; Rehman\"/>
    </mc:Choice>
  </mc:AlternateContent>
  <bookViews>
    <workbookView xWindow="0" yWindow="0" windowWidth="21600" windowHeight="9600"/>
  </bookViews>
  <sheets>
    <sheet name="GENERAL LEDGER" sheetId="1" r:id="rId1"/>
    <sheet name="TRIAL BALANCE" sheetId="2" r:id="rId2"/>
    <sheet name="INCOME STATEMENT " sheetId="5" r:id="rId3"/>
    <sheet name="BALANCE SHEET" sheetId="6" r:id="rId4"/>
    <sheet name="OWNER'S EQUITY" sheetId="4" r:id="rId5"/>
  </sheets>
  <definedNames>
    <definedName name="ACCOUNT">'TRIAL BALANCE'!$B$3:$B$16</definedName>
    <definedName name="ACCOUNTING">'TRIAL BALANCE'!$B$3:$B$27</definedName>
    <definedName name="GCA">'GENERAL LEDGER'!$F$3:$F$1048576</definedName>
    <definedName name="GCAMOUNT">'GENERAL LEDGER'!$G$3:$G$1048576</definedName>
    <definedName name="GDA">'GENERAL LEDGER'!$D$3:$D$1048576</definedName>
    <definedName name="GDAMOUNT">'GENERAL LEDGER'!$E$3:$E$1048576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5" l="1"/>
  <c r="C19" i="5"/>
  <c r="B14" i="5"/>
  <c r="C15" i="5" s="1"/>
  <c r="C8" i="5"/>
  <c r="C16" i="5" l="1"/>
  <c r="C20" i="5" s="1"/>
  <c r="C30" i="5" s="1"/>
  <c r="F11" i="4"/>
  <c r="F13" i="4" s="1"/>
  <c r="E24" i="2" l="1"/>
  <c r="E25" i="2"/>
  <c r="E26" i="2"/>
  <c r="D24" i="2"/>
  <c r="F24" i="2" s="1"/>
  <c r="D25" i="2"/>
  <c r="D26" i="2"/>
  <c r="E22" i="2"/>
  <c r="E23" i="2"/>
  <c r="D22" i="2"/>
  <c r="D23" i="2"/>
  <c r="F26" i="2" l="1"/>
  <c r="F23" i="2"/>
  <c r="F22" i="2"/>
  <c r="F25" i="2"/>
  <c r="E17" i="2"/>
  <c r="E18" i="2"/>
  <c r="E19" i="2"/>
  <c r="D17" i="2"/>
  <c r="D18" i="2"/>
  <c r="D19" i="2"/>
  <c r="E20" i="2"/>
  <c r="D20" i="2"/>
  <c r="F20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1" i="2"/>
  <c r="E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1" i="2"/>
  <c r="D27" i="2"/>
  <c r="G4" i="2"/>
  <c r="G5" i="2"/>
  <c r="G6" i="2"/>
  <c r="G7" i="2"/>
  <c r="G13" i="2"/>
  <c r="G14" i="2"/>
  <c r="G15" i="2"/>
  <c r="F17" i="2" l="1"/>
  <c r="F10" i="2"/>
  <c r="F18" i="2"/>
  <c r="F19" i="2"/>
  <c r="F11" i="2"/>
  <c r="F27" i="2"/>
  <c r="F16" i="2"/>
  <c r="F12" i="2"/>
  <c r="F8" i="2"/>
  <c r="F4" i="2"/>
  <c r="F21" i="2"/>
  <c r="F14" i="2"/>
  <c r="F6" i="2"/>
  <c r="F15" i="2"/>
  <c r="F7" i="2"/>
  <c r="F13" i="2"/>
  <c r="F9" i="2"/>
  <c r="F5" i="2"/>
  <c r="E3" i="2"/>
  <c r="E28" i="2" s="1"/>
  <c r="D3" i="2"/>
  <c r="D28" i="2" s="1"/>
  <c r="G3" i="2"/>
  <c r="F3" i="2" l="1"/>
</calcChain>
</file>

<file path=xl/sharedStrings.xml><?xml version="1.0" encoding="utf-8"?>
<sst xmlns="http://schemas.openxmlformats.org/spreadsheetml/2006/main" count="230" uniqueCount="101">
  <si>
    <t xml:space="preserve">DATE </t>
  </si>
  <si>
    <t>DESCRIPTION</t>
  </si>
  <si>
    <t xml:space="preserve">ACCOUNT </t>
  </si>
  <si>
    <t>DEBIT</t>
  </si>
  <si>
    <t>ACCOUNT</t>
  </si>
  <si>
    <t>CREDIT</t>
  </si>
  <si>
    <t>REF</t>
  </si>
  <si>
    <t>SR NO</t>
  </si>
  <si>
    <t>ACCOUNT TYPE</t>
  </si>
  <si>
    <t>DR/CR</t>
  </si>
  <si>
    <t xml:space="preserve">EXPENSE </t>
  </si>
  <si>
    <t>REVENUE</t>
  </si>
  <si>
    <t>ASSETS</t>
  </si>
  <si>
    <t>CAPITAL</t>
  </si>
  <si>
    <t>DRAWINGS</t>
  </si>
  <si>
    <t xml:space="preserve"> LIABILITIES</t>
  </si>
  <si>
    <t>DR</t>
  </si>
  <si>
    <t>CR</t>
  </si>
  <si>
    <t>CASH</t>
  </si>
  <si>
    <t>SALES</t>
  </si>
  <si>
    <t>BALANCE</t>
  </si>
  <si>
    <t>BANK</t>
  </si>
  <si>
    <t>INVENTORY</t>
  </si>
  <si>
    <t xml:space="preserve">GAS </t>
  </si>
  <si>
    <t>SALARY</t>
  </si>
  <si>
    <t>ELECTRICITY</t>
  </si>
  <si>
    <t>ADMINISTRATION</t>
  </si>
  <si>
    <t>RENT &amp; RATES</t>
  </si>
  <si>
    <t>FAIZAN</t>
  </si>
  <si>
    <t>REHMAN</t>
  </si>
  <si>
    <t>EXPENSE</t>
  </si>
  <si>
    <t>PURCHASES</t>
  </si>
  <si>
    <t>INVESTMENT</t>
  </si>
  <si>
    <t>TRIAL BALANCE
AS ON 31 JAN-2022</t>
  </si>
  <si>
    <t>RAW MATERIAL</t>
  </si>
  <si>
    <t xml:space="preserve">SALARY </t>
  </si>
  <si>
    <t>INSURANCE</t>
  </si>
  <si>
    <t>INSURANCE PAID</t>
  </si>
  <si>
    <t>M.V</t>
  </si>
  <si>
    <t>MOTOR VEHICLE</t>
  </si>
  <si>
    <t>Electricity</t>
  </si>
  <si>
    <t>Paid rent</t>
  </si>
  <si>
    <t xml:space="preserve">Administration </t>
  </si>
  <si>
    <t>REPAIR</t>
  </si>
  <si>
    <t>15/1/2022</t>
  </si>
  <si>
    <t>COMMISSION REC</t>
  </si>
  <si>
    <t>17/1/2022</t>
  </si>
  <si>
    <t>20/1/2022</t>
  </si>
  <si>
    <t>BAD DEBTS</t>
  </si>
  <si>
    <t>BAD DEBTS RECOVERED</t>
  </si>
  <si>
    <t>INCOME</t>
  </si>
  <si>
    <t>ABU BAKAR</t>
  </si>
  <si>
    <t>23/1/2022</t>
  </si>
  <si>
    <t>27/1/2022</t>
  </si>
  <si>
    <t>29/1/2022</t>
  </si>
  <si>
    <t>CR SALES</t>
  </si>
  <si>
    <t>A/C REC</t>
  </si>
  <si>
    <t>31/1/2022</t>
  </si>
  <si>
    <t>AMOUNT REC</t>
  </si>
  <si>
    <t>MACHINERY REPAIR</t>
  </si>
  <si>
    <t>RECEIVED FROM</t>
  </si>
  <si>
    <t>BAD DEBS RECOVERED</t>
  </si>
  <si>
    <t>15/2/2022</t>
  </si>
  <si>
    <t>18/2/2022</t>
  </si>
  <si>
    <t>21/2/2022</t>
  </si>
  <si>
    <t>24/2/2022</t>
  </si>
  <si>
    <t xml:space="preserve">SALES </t>
  </si>
  <si>
    <t>DISCOUNT ALLOWED</t>
  </si>
  <si>
    <t>DISCOUNT RECEIVED</t>
  </si>
  <si>
    <t>28/2/2022</t>
  </si>
  <si>
    <t>NON CURRENT ASSETS</t>
  </si>
  <si>
    <t>OVERDRAFT PAID</t>
  </si>
  <si>
    <t>OVERDRAFT</t>
  </si>
  <si>
    <t>LIABILITIES</t>
  </si>
  <si>
    <t>I KNOWLEDGE</t>
  </si>
  <si>
    <t>I KNOWLEDGE'S CAPITAL</t>
  </si>
  <si>
    <t>ADD: INVESTMENT</t>
  </si>
  <si>
    <t>NET CAPITAL</t>
  </si>
  <si>
    <t>LESS: DRAWINGS</t>
  </si>
  <si>
    <t>I KNOWLEDGE'S CAPITAL, 28 FEB 2022</t>
  </si>
  <si>
    <t>OWNER'S EQUITY STATEMENT</t>
  </si>
  <si>
    <t>FOR THE MONTH ENDED 28 FEB 2022</t>
  </si>
  <si>
    <t>DETAILS</t>
  </si>
  <si>
    <t>$</t>
  </si>
  <si>
    <t>INCOME STATEMENT</t>
  </si>
  <si>
    <t>SALES RETURN</t>
  </si>
  <si>
    <t>COST OF SALES:</t>
  </si>
  <si>
    <t>NET SALES:</t>
  </si>
  <si>
    <t>OPENING INVENTORY</t>
  </si>
  <si>
    <t>NET PURCHASES:</t>
  </si>
  <si>
    <t>CLOSING INVENTORY</t>
  </si>
  <si>
    <t>GROSS PROFIT:</t>
  </si>
  <si>
    <t>(ADD): INCOMES</t>
  </si>
  <si>
    <t>(LESS): EXPENSES</t>
  </si>
  <si>
    <t>NET PROFIT:</t>
  </si>
  <si>
    <t>COMMISSION</t>
  </si>
  <si>
    <t>PROFIT FOR THE YEAR:</t>
  </si>
  <si>
    <r>
      <t xml:space="preserve">             </t>
    </r>
    <r>
      <rPr>
        <b/>
        <sz val="11"/>
        <color theme="1"/>
        <rFont val="Times New Roman"/>
        <family val="1"/>
      </rPr>
      <t xml:space="preserve"> (LESS):</t>
    </r>
    <r>
      <rPr>
        <sz val="11"/>
        <color theme="1"/>
        <rFont val="Times New Roman"/>
        <family val="1"/>
      </rPr>
      <t>PURCHASES RETURN</t>
    </r>
  </si>
  <si>
    <r>
      <t xml:space="preserve">              </t>
    </r>
    <r>
      <rPr>
        <b/>
        <sz val="11"/>
        <color theme="1"/>
        <rFont val="Times New Roman"/>
        <family val="1"/>
      </rPr>
      <t xml:space="preserve">(LESS): </t>
    </r>
    <r>
      <rPr>
        <sz val="11"/>
        <color theme="1"/>
        <rFont val="Times New Roman"/>
        <family val="1"/>
      </rPr>
      <t>DRAWINGS</t>
    </r>
  </si>
  <si>
    <t>FOR THE MONTH ENDED, FEB 2022</t>
  </si>
  <si>
    <t>GENERAL LEDGER
1 JAN-2022 TO 28 FEB-2022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</si>
</sst>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43" fontId="0" fillId="0" borderId="1" xfId="1" applyFont="1" applyBorder="1"/>
    <xf numFmtId="43" fontId="0" fillId="0" borderId="0" xfId="1" applyFont="1"/>
    <xf numFmtId="0" fontId="2" fillId="5" borderId="1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6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0" fillId="6" borderId="0" xfId="0" applyFill="1"/>
    <xf numFmtId="43" fontId="0" fillId="2" borderId="1" xfId="1" applyFont="1" applyFill="1" applyBorder="1"/>
    <xf numFmtId="0" fontId="6" fillId="0" borderId="0" xfId="0" applyFont="1" applyBorder="1"/>
    <xf numFmtId="0" fontId="10" fillId="0" borderId="0" xfId="0" applyFont="1" applyBorder="1"/>
    <xf numFmtId="0" fontId="11" fillId="0" borderId="0" xfId="0" applyFont="1" applyBorder="1"/>
    <xf numFmtId="0" fontId="10" fillId="8" borderId="0" xfId="0" applyFont="1" applyFill="1" applyBorder="1"/>
    <xf numFmtId="0" fontId="10" fillId="7" borderId="0" xfId="0" applyFont="1" applyFill="1" applyBorder="1"/>
    <xf numFmtId="43" fontId="6" fillId="0" borderId="0" xfId="1" applyFont="1" applyBorder="1" applyAlignment="1">
      <alignment horizontal="center"/>
    </xf>
    <xf numFmtId="43" fontId="7" fillId="6" borderId="11" xfId="1" applyFont="1" applyFill="1" applyBorder="1" applyAlignment="1">
      <alignment horizontal="center"/>
    </xf>
    <xf numFmtId="0" fontId="7" fillId="0" borderId="1" xfId="0" applyFont="1" applyBorder="1"/>
    <xf numFmtId="43" fontId="6" fillId="0" borderId="1" xfId="1" applyFont="1" applyBorder="1"/>
    <xf numFmtId="0" fontId="6" fillId="0" borderId="1" xfId="0" applyFont="1" applyBorder="1"/>
    <xf numFmtId="43" fontId="7" fillId="0" borderId="1" xfId="1" applyFont="1" applyBorder="1"/>
    <xf numFmtId="0" fontId="6" fillId="0" borderId="1" xfId="0" applyFont="1" applyFill="1" applyBorder="1"/>
    <xf numFmtId="0" fontId="6" fillId="0" borderId="1" xfId="0" applyFont="1" applyBorder="1" applyAlignment="1">
      <alignment horizontal="left"/>
    </xf>
    <xf numFmtId="0" fontId="7" fillId="0" borderId="1" xfId="0" applyFont="1" applyFill="1" applyBorder="1"/>
    <xf numFmtId="0" fontId="13" fillId="7" borderId="19" xfId="0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7" borderId="20" xfId="0" applyFont="1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/>
    </xf>
    <xf numFmtId="0" fontId="15" fillId="8" borderId="22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abSelected="1" zoomScale="160" zoomScaleNormal="160" workbookViewId="0">
      <selection activeCell="A2" sqref="A2"/>
    </sheetView>
  </sheetViews>
  <sheetFormatPr defaultRowHeight="15" x14ac:dyDescent="0.25"/>
  <cols>
    <col min="1" max="1" width="10" bestFit="1" customWidth="1"/>
    <col min="2" max="2" width="21.85546875" bestFit="1" customWidth="1"/>
    <col min="4" max="4" width="19.42578125" bestFit="1" customWidth="1"/>
    <col min="5" max="5" width="11.7109375" bestFit="1" customWidth="1"/>
    <col min="6" max="6" width="21.85546875" bestFit="1" customWidth="1"/>
    <col min="7" max="7" width="11.7109375" bestFit="1" customWidth="1"/>
  </cols>
  <sheetData>
    <row r="1" spans="1:7" ht="70.5" customHeight="1" thickBot="1" x14ac:dyDescent="0.5">
      <c r="A1" s="37" t="s">
        <v>100</v>
      </c>
      <c r="B1" s="38"/>
      <c r="C1" s="38"/>
      <c r="D1" s="38"/>
      <c r="E1" s="38"/>
      <c r="F1" s="38"/>
      <c r="G1" s="38"/>
    </row>
    <row r="2" spans="1:7" x14ac:dyDescent="0.25">
      <c r="A2" s="4" t="s">
        <v>0</v>
      </c>
      <c r="B2" s="5" t="s">
        <v>1</v>
      </c>
      <c r="C2" s="5" t="s">
        <v>6</v>
      </c>
      <c r="D2" s="5" t="s">
        <v>2</v>
      </c>
      <c r="E2" s="5" t="s">
        <v>3</v>
      </c>
      <c r="F2" s="5" t="s">
        <v>4</v>
      </c>
      <c r="G2" s="6" t="s">
        <v>5</v>
      </c>
    </row>
    <row r="3" spans="1:7" x14ac:dyDescent="0.25">
      <c r="A3" s="3">
        <v>44562</v>
      </c>
      <c r="B3" s="2" t="s">
        <v>32</v>
      </c>
      <c r="C3" s="2"/>
      <c r="D3" s="2" t="s">
        <v>21</v>
      </c>
      <c r="E3" s="7">
        <v>40000</v>
      </c>
      <c r="F3" s="2" t="s">
        <v>32</v>
      </c>
      <c r="G3" s="7">
        <v>50000</v>
      </c>
    </row>
    <row r="4" spans="1:7" x14ac:dyDescent="0.25">
      <c r="A4" s="2"/>
      <c r="B4" s="2"/>
      <c r="C4" s="2"/>
      <c r="D4" s="2" t="s">
        <v>18</v>
      </c>
      <c r="E4" s="7">
        <v>10000</v>
      </c>
      <c r="F4" s="2"/>
      <c r="G4" s="7"/>
    </row>
    <row r="5" spans="1:7" x14ac:dyDescent="0.25">
      <c r="A5" s="3">
        <v>44562</v>
      </c>
      <c r="B5" s="2" t="s">
        <v>34</v>
      </c>
      <c r="C5" s="2"/>
      <c r="D5" s="2" t="s">
        <v>31</v>
      </c>
      <c r="E5" s="7">
        <v>5000</v>
      </c>
      <c r="F5" s="2" t="s">
        <v>18</v>
      </c>
      <c r="G5" s="7">
        <v>5000</v>
      </c>
    </row>
    <row r="6" spans="1:7" x14ac:dyDescent="0.25">
      <c r="A6" s="3">
        <v>44593</v>
      </c>
      <c r="B6" s="2" t="s">
        <v>35</v>
      </c>
      <c r="C6" s="2"/>
      <c r="D6" s="2" t="s">
        <v>24</v>
      </c>
      <c r="E6" s="7">
        <v>1000</v>
      </c>
      <c r="F6" s="2" t="s">
        <v>18</v>
      </c>
      <c r="G6" s="7">
        <v>1000</v>
      </c>
    </row>
    <row r="7" spans="1:7" x14ac:dyDescent="0.25">
      <c r="A7" s="3">
        <v>44682</v>
      </c>
      <c r="B7" s="2" t="s">
        <v>19</v>
      </c>
      <c r="C7" s="2"/>
      <c r="D7" s="2" t="s">
        <v>18</v>
      </c>
      <c r="E7" s="7">
        <v>5000</v>
      </c>
      <c r="F7" s="2" t="s">
        <v>19</v>
      </c>
      <c r="G7" s="7">
        <v>5000</v>
      </c>
    </row>
    <row r="8" spans="1:7" x14ac:dyDescent="0.25">
      <c r="A8" s="3">
        <v>44713</v>
      </c>
      <c r="B8" s="2" t="s">
        <v>37</v>
      </c>
      <c r="C8" s="2"/>
      <c r="D8" s="2" t="s">
        <v>36</v>
      </c>
      <c r="E8" s="7">
        <v>2000</v>
      </c>
      <c r="F8" s="2" t="s">
        <v>18</v>
      </c>
      <c r="G8" s="7">
        <v>2000</v>
      </c>
    </row>
    <row r="9" spans="1:7" x14ac:dyDescent="0.25">
      <c r="A9" s="3">
        <v>44743</v>
      </c>
      <c r="B9" s="2" t="s">
        <v>38</v>
      </c>
      <c r="C9" s="2"/>
      <c r="D9" s="2" t="s">
        <v>39</v>
      </c>
      <c r="E9" s="7">
        <v>15000</v>
      </c>
      <c r="F9" s="2" t="s">
        <v>21</v>
      </c>
      <c r="G9" s="7">
        <v>15000</v>
      </c>
    </row>
    <row r="10" spans="1:7" x14ac:dyDescent="0.25">
      <c r="A10" s="3">
        <v>44774</v>
      </c>
      <c r="B10" s="2" t="s">
        <v>40</v>
      </c>
      <c r="C10" s="2"/>
      <c r="D10" s="2" t="s">
        <v>25</v>
      </c>
      <c r="E10" s="7">
        <v>2500</v>
      </c>
      <c r="F10" s="2" t="s">
        <v>18</v>
      </c>
      <c r="G10" s="7">
        <v>2500</v>
      </c>
    </row>
    <row r="11" spans="1:7" x14ac:dyDescent="0.25">
      <c r="A11" s="3">
        <v>44805</v>
      </c>
      <c r="B11" s="2" t="s">
        <v>41</v>
      </c>
      <c r="C11" s="2"/>
      <c r="D11" s="2" t="s">
        <v>27</v>
      </c>
      <c r="E11" s="7">
        <v>10000</v>
      </c>
      <c r="F11" s="2" t="s">
        <v>21</v>
      </c>
      <c r="G11" s="7">
        <v>10000</v>
      </c>
    </row>
    <row r="12" spans="1:7" x14ac:dyDescent="0.25">
      <c r="A12" s="3">
        <v>44835</v>
      </c>
      <c r="B12" s="2" t="s">
        <v>42</v>
      </c>
      <c r="C12" s="2"/>
      <c r="D12" s="2" t="s">
        <v>26</v>
      </c>
      <c r="E12" s="7">
        <v>1000</v>
      </c>
      <c r="F12" s="2" t="s">
        <v>21</v>
      </c>
      <c r="G12" s="7">
        <v>1000</v>
      </c>
    </row>
    <row r="13" spans="1:7" x14ac:dyDescent="0.25">
      <c r="A13" s="3">
        <v>44866</v>
      </c>
      <c r="B13" s="2" t="s">
        <v>19</v>
      </c>
      <c r="C13" s="2"/>
      <c r="D13" s="2" t="s">
        <v>18</v>
      </c>
      <c r="E13" s="7">
        <v>20000</v>
      </c>
      <c r="F13" s="2" t="s">
        <v>19</v>
      </c>
      <c r="G13" s="7">
        <v>20000</v>
      </c>
    </row>
    <row r="14" spans="1:7" x14ac:dyDescent="0.25">
      <c r="A14" s="2" t="s">
        <v>44</v>
      </c>
      <c r="B14" s="2" t="s">
        <v>43</v>
      </c>
      <c r="C14" s="2"/>
      <c r="D14" s="2" t="s">
        <v>43</v>
      </c>
      <c r="E14" s="7">
        <v>1500</v>
      </c>
      <c r="F14" s="2" t="s">
        <v>18</v>
      </c>
      <c r="G14" s="7">
        <v>1500</v>
      </c>
    </row>
    <row r="15" spans="1:7" x14ac:dyDescent="0.25">
      <c r="A15" s="2" t="s">
        <v>46</v>
      </c>
      <c r="B15" s="2" t="s">
        <v>11</v>
      </c>
      <c r="C15" s="2"/>
      <c r="D15" s="2" t="s">
        <v>18</v>
      </c>
      <c r="E15" s="7">
        <v>5000</v>
      </c>
      <c r="F15" s="2" t="s">
        <v>45</v>
      </c>
      <c r="G15" s="7">
        <v>5000</v>
      </c>
    </row>
    <row r="16" spans="1:7" x14ac:dyDescent="0.25">
      <c r="A16" s="2" t="s">
        <v>47</v>
      </c>
      <c r="B16" s="2" t="s">
        <v>48</v>
      </c>
      <c r="C16" s="2"/>
      <c r="D16" s="2" t="s">
        <v>48</v>
      </c>
      <c r="E16" s="7">
        <v>1000</v>
      </c>
      <c r="F16" s="2" t="s">
        <v>51</v>
      </c>
      <c r="G16" s="7">
        <v>1000</v>
      </c>
    </row>
    <row r="17" spans="1:7" x14ac:dyDescent="0.25">
      <c r="A17" s="2" t="s">
        <v>52</v>
      </c>
      <c r="B17" s="2" t="s">
        <v>49</v>
      </c>
      <c r="C17" s="2"/>
      <c r="D17" s="2" t="s">
        <v>18</v>
      </c>
      <c r="E17" s="7">
        <v>700</v>
      </c>
      <c r="F17" s="2" t="s">
        <v>49</v>
      </c>
      <c r="G17" s="7">
        <v>700</v>
      </c>
    </row>
    <row r="18" spans="1:7" x14ac:dyDescent="0.25">
      <c r="A18" s="2" t="s">
        <v>53</v>
      </c>
      <c r="B18" s="2" t="s">
        <v>19</v>
      </c>
      <c r="C18" s="2"/>
      <c r="D18" s="2" t="s">
        <v>18</v>
      </c>
      <c r="E18" s="7">
        <v>5000</v>
      </c>
      <c r="F18" s="2" t="s">
        <v>19</v>
      </c>
      <c r="G18" s="7">
        <v>5000</v>
      </c>
    </row>
    <row r="19" spans="1:7" x14ac:dyDescent="0.25">
      <c r="A19" s="2" t="s">
        <v>54</v>
      </c>
      <c r="B19" s="2" t="s">
        <v>55</v>
      </c>
      <c r="C19" s="2"/>
      <c r="D19" s="2" t="s">
        <v>51</v>
      </c>
      <c r="E19" s="7">
        <v>10000</v>
      </c>
      <c r="F19" s="2" t="s">
        <v>56</v>
      </c>
      <c r="G19" s="7">
        <v>10000</v>
      </c>
    </row>
    <row r="20" spans="1:7" x14ac:dyDescent="0.25">
      <c r="A20" s="2" t="s">
        <v>57</v>
      </c>
      <c r="B20" s="2" t="s">
        <v>58</v>
      </c>
      <c r="C20" s="2"/>
      <c r="D20" s="2" t="s">
        <v>21</v>
      </c>
      <c r="E20" s="7">
        <v>10000</v>
      </c>
      <c r="F20" s="2" t="s">
        <v>51</v>
      </c>
      <c r="G20" s="7">
        <v>10000</v>
      </c>
    </row>
    <row r="21" spans="1:7" x14ac:dyDescent="0.25">
      <c r="A21" s="3">
        <v>44563</v>
      </c>
      <c r="B21" s="2" t="s">
        <v>19</v>
      </c>
      <c r="C21" s="2"/>
      <c r="D21" s="2" t="s">
        <v>51</v>
      </c>
      <c r="E21" s="7">
        <v>50000</v>
      </c>
      <c r="F21" s="2" t="s">
        <v>56</v>
      </c>
      <c r="G21" s="7">
        <v>50000</v>
      </c>
    </row>
    <row r="22" spans="1:7" x14ac:dyDescent="0.25">
      <c r="A22" s="3">
        <v>44683</v>
      </c>
      <c r="B22" s="2" t="s">
        <v>34</v>
      </c>
      <c r="C22" s="2"/>
      <c r="D22" s="2" t="s">
        <v>31</v>
      </c>
      <c r="E22" s="7">
        <v>10000</v>
      </c>
      <c r="F22" s="2" t="s">
        <v>18</v>
      </c>
      <c r="G22" s="7">
        <v>10000</v>
      </c>
    </row>
    <row r="23" spans="1:7" x14ac:dyDescent="0.25">
      <c r="A23" s="3">
        <v>44775</v>
      </c>
      <c r="B23" s="2" t="s">
        <v>59</v>
      </c>
      <c r="C23" s="2"/>
      <c r="D23" s="2" t="s">
        <v>43</v>
      </c>
      <c r="E23" s="7">
        <v>2500</v>
      </c>
      <c r="F23" s="2" t="s">
        <v>18</v>
      </c>
      <c r="G23" s="7">
        <v>2500</v>
      </c>
    </row>
    <row r="24" spans="1:7" x14ac:dyDescent="0.25">
      <c r="A24" s="3">
        <v>44897</v>
      </c>
      <c r="B24" s="2" t="s">
        <v>60</v>
      </c>
      <c r="C24" s="2"/>
      <c r="D24" s="2" t="s">
        <v>18</v>
      </c>
      <c r="E24" s="7">
        <v>48000</v>
      </c>
      <c r="F24" s="2" t="s">
        <v>51</v>
      </c>
      <c r="G24" s="7">
        <v>50000</v>
      </c>
    </row>
    <row r="25" spans="1:7" x14ac:dyDescent="0.25">
      <c r="A25" s="2"/>
      <c r="B25" s="2"/>
      <c r="C25" s="2"/>
      <c r="D25" s="2" t="s">
        <v>48</v>
      </c>
      <c r="E25" s="7">
        <v>2000</v>
      </c>
      <c r="F25" s="2"/>
      <c r="G25" s="7"/>
    </row>
    <row r="26" spans="1:7" x14ac:dyDescent="0.25">
      <c r="A26" s="2" t="s">
        <v>62</v>
      </c>
      <c r="B26" s="2" t="s">
        <v>61</v>
      </c>
      <c r="C26" s="2"/>
      <c r="D26" s="2" t="s">
        <v>18</v>
      </c>
      <c r="E26" s="7">
        <v>1500</v>
      </c>
      <c r="F26" s="2" t="s">
        <v>49</v>
      </c>
      <c r="G26" s="7">
        <v>1500</v>
      </c>
    </row>
    <row r="27" spans="1:7" x14ac:dyDescent="0.25">
      <c r="A27" s="2" t="s">
        <v>63</v>
      </c>
      <c r="B27" s="2" t="s">
        <v>10</v>
      </c>
      <c r="C27" s="2"/>
      <c r="D27" s="2" t="s">
        <v>23</v>
      </c>
      <c r="E27" s="7">
        <v>2500</v>
      </c>
      <c r="F27" s="2" t="s">
        <v>18</v>
      </c>
      <c r="G27" s="7">
        <v>2500</v>
      </c>
    </row>
    <row r="28" spans="1:7" x14ac:dyDescent="0.25">
      <c r="A28" s="2" t="s">
        <v>64</v>
      </c>
      <c r="B28" s="2" t="s">
        <v>10</v>
      </c>
      <c r="C28" s="2"/>
      <c r="D28" s="2" t="s">
        <v>25</v>
      </c>
      <c r="E28" s="7">
        <v>10000</v>
      </c>
      <c r="F28" s="2" t="s">
        <v>18</v>
      </c>
      <c r="G28" s="7">
        <v>10000</v>
      </c>
    </row>
    <row r="29" spans="1:7" x14ac:dyDescent="0.25">
      <c r="A29" s="2" t="s">
        <v>65</v>
      </c>
      <c r="B29" s="2" t="s">
        <v>66</v>
      </c>
      <c r="C29" s="2"/>
      <c r="D29" s="2" t="s">
        <v>21</v>
      </c>
      <c r="E29" s="7">
        <v>4750</v>
      </c>
      <c r="F29" s="2" t="s">
        <v>19</v>
      </c>
      <c r="G29" s="7">
        <v>5000</v>
      </c>
    </row>
    <row r="30" spans="1:7" x14ac:dyDescent="0.25">
      <c r="A30" s="2"/>
      <c r="B30" s="2"/>
      <c r="C30" s="2"/>
      <c r="D30" s="2" t="s">
        <v>67</v>
      </c>
      <c r="E30" s="7">
        <v>250</v>
      </c>
      <c r="F30" s="2"/>
      <c r="G30" s="7"/>
    </row>
    <row r="31" spans="1:7" x14ac:dyDescent="0.25">
      <c r="A31" s="2" t="s">
        <v>69</v>
      </c>
      <c r="B31" s="2" t="s">
        <v>70</v>
      </c>
      <c r="C31" s="2"/>
      <c r="D31" s="2" t="s">
        <v>39</v>
      </c>
      <c r="E31" s="7">
        <v>125000</v>
      </c>
      <c r="F31" s="2" t="s">
        <v>21</v>
      </c>
      <c r="G31" s="7">
        <v>125000</v>
      </c>
    </row>
    <row r="32" spans="1:7" x14ac:dyDescent="0.25">
      <c r="A32" s="2"/>
      <c r="B32" s="2" t="s">
        <v>71</v>
      </c>
      <c r="C32" s="2"/>
      <c r="D32" s="2" t="s">
        <v>21</v>
      </c>
      <c r="E32" s="7">
        <v>50000</v>
      </c>
      <c r="F32" s="2" t="s">
        <v>18</v>
      </c>
      <c r="G32" s="7">
        <v>50000</v>
      </c>
    </row>
    <row r="33" spans="1:7" x14ac:dyDescent="0.25">
      <c r="A33" s="2"/>
      <c r="B33" s="2" t="s">
        <v>19</v>
      </c>
      <c r="C33" s="2"/>
      <c r="D33" s="2" t="s">
        <v>18</v>
      </c>
      <c r="E33" s="7">
        <v>100000</v>
      </c>
      <c r="F33" s="2" t="s">
        <v>19</v>
      </c>
      <c r="G33" s="7">
        <v>120000</v>
      </c>
    </row>
    <row r="34" spans="1:7" x14ac:dyDescent="0.25">
      <c r="A34" s="2"/>
      <c r="B34" s="2"/>
      <c r="C34" s="2"/>
      <c r="D34" s="2" t="s">
        <v>56</v>
      </c>
      <c r="E34" s="7">
        <v>20000</v>
      </c>
      <c r="F34" s="2"/>
      <c r="G34" s="7"/>
    </row>
  </sheetData>
  <mergeCells count="1">
    <mergeCell ref="A1:G1"/>
  </mergeCells>
  <dataValidations count="2">
    <dataValidation type="list" allowBlank="1" showInputMessage="1" showErrorMessage="1" sqref="F3:F1048576">
      <formula1>ACCOUNTING</formula1>
    </dataValidation>
    <dataValidation type="list" allowBlank="1" showInputMessage="1" showErrorMessage="1" sqref="D3:D1048576">
      <formula1>ACCOUNTING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topLeftCell="A11" zoomScale="118" zoomScaleNormal="118" workbookViewId="0">
      <selection activeCell="D33" sqref="D33"/>
    </sheetView>
  </sheetViews>
  <sheetFormatPr defaultRowHeight="15" x14ac:dyDescent="0.25"/>
  <cols>
    <col min="2" max="2" width="21.85546875" bestFit="1" customWidth="1"/>
    <col min="3" max="3" width="15.85546875" bestFit="1" customWidth="1"/>
    <col min="4" max="6" width="12" bestFit="1" customWidth="1"/>
    <col min="7" max="7" width="8.85546875" customWidth="1"/>
    <col min="8" max="8" width="9.140625" hidden="1" customWidth="1"/>
    <col min="11" max="11" width="14.42578125" bestFit="1" customWidth="1"/>
  </cols>
  <sheetData>
    <row r="1" spans="1:12" ht="65.25" customHeight="1" x14ac:dyDescent="0.45">
      <c r="A1" s="39" t="s">
        <v>33</v>
      </c>
      <c r="B1" s="40"/>
      <c r="C1" s="40"/>
      <c r="D1" s="40"/>
      <c r="E1" s="40"/>
      <c r="F1" s="40"/>
      <c r="G1" s="40"/>
      <c r="H1" s="40"/>
    </row>
    <row r="2" spans="1:12" ht="15.75" x14ac:dyDescent="0.25">
      <c r="A2" s="9" t="s">
        <v>7</v>
      </c>
      <c r="B2" s="9" t="s">
        <v>4</v>
      </c>
      <c r="C2" s="9" t="s">
        <v>8</v>
      </c>
      <c r="D2" s="9" t="s">
        <v>3</v>
      </c>
      <c r="E2" s="9" t="s">
        <v>5</v>
      </c>
      <c r="F2" s="9" t="s">
        <v>20</v>
      </c>
      <c r="G2" s="9" t="s">
        <v>9</v>
      </c>
      <c r="H2" s="1"/>
    </row>
    <row r="3" spans="1:12" x14ac:dyDescent="0.25">
      <c r="A3" s="2">
        <v>1</v>
      </c>
      <c r="B3" s="2" t="s">
        <v>19</v>
      </c>
      <c r="C3" s="2" t="s">
        <v>11</v>
      </c>
      <c r="D3" s="7">
        <f t="shared" ref="D3:D27" si="0">SUMIF(GDA,B3,GDAMOUNT)</f>
        <v>0</v>
      </c>
      <c r="E3" s="7">
        <f t="shared" ref="E3:E27" si="1">SUMIF(GCA,B3,GCAMOUNT)</f>
        <v>155000</v>
      </c>
      <c r="F3" s="7">
        <f>IF(G3="CR",E3-D3,D3-E3)</f>
        <v>155000</v>
      </c>
      <c r="G3" s="2" t="str">
        <f>VLOOKUP(C3,$K$6:$L$11,2,FALSE)</f>
        <v>CR</v>
      </c>
    </row>
    <row r="4" spans="1:12" x14ac:dyDescent="0.25">
      <c r="A4" s="2">
        <v>2</v>
      </c>
      <c r="B4" s="2" t="s">
        <v>18</v>
      </c>
      <c r="C4" s="2" t="s">
        <v>12</v>
      </c>
      <c r="D4" s="7">
        <f t="shared" si="0"/>
        <v>195200</v>
      </c>
      <c r="E4" s="7">
        <f t="shared" si="1"/>
        <v>87000</v>
      </c>
      <c r="F4" s="7">
        <f t="shared" ref="F4:F27" si="2">IF(G4="CR",E4-D4,D4-E4)</f>
        <v>108200</v>
      </c>
      <c r="G4" s="2" t="str">
        <f>VLOOKUP(C4,$K$6:$L$11,2,FALSE)</f>
        <v>DR</v>
      </c>
    </row>
    <row r="5" spans="1:12" ht="15.75" thickBot="1" x14ac:dyDescent="0.3">
      <c r="A5" s="2">
        <v>3</v>
      </c>
      <c r="B5" s="2" t="s">
        <v>39</v>
      </c>
      <c r="C5" s="2" t="s">
        <v>12</v>
      </c>
      <c r="D5" s="7">
        <f t="shared" si="0"/>
        <v>140000</v>
      </c>
      <c r="E5" s="7">
        <f t="shared" si="1"/>
        <v>0</v>
      </c>
      <c r="F5" s="7">
        <f t="shared" si="2"/>
        <v>140000</v>
      </c>
      <c r="G5" s="2" t="str">
        <f>VLOOKUP(C5,$K$6:$L$11,2,FALSE)</f>
        <v>DR</v>
      </c>
    </row>
    <row r="6" spans="1:12" ht="18.75" x14ac:dyDescent="0.3">
      <c r="A6" s="2">
        <v>4</v>
      </c>
      <c r="B6" s="2" t="s">
        <v>21</v>
      </c>
      <c r="C6" s="2" t="s">
        <v>12</v>
      </c>
      <c r="D6" s="7">
        <f t="shared" si="0"/>
        <v>104750</v>
      </c>
      <c r="E6" s="7">
        <f t="shared" si="1"/>
        <v>151000</v>
      </c>
      <c r="F6" s="7">
        <f t="shared" si="2"/>
        <v>-46250</v>
      </c>
      <c r="G6" s="2" t="str">
        <f>VLOOKUP(C6,$K$6:$L$11,2,FALSE)</f>
        <v>DR</v>
      </c>
      <c r="K6" s="12" t="s">
        <v>10</v>
      </c>
      <c r="L6" s="11" t="s">
        <v>16</v>
      </c>
    </row>
    <row r="7" spans="1:12" ht="18.75" x14ac:dyDescent="0.3">
      <c r="A7" s="2">
        <v>5</v>
      </c>
      <c r="B7" s="2" t="s">
        <v>22</v>
      </c>
      <c r="C7" s="2" t="s">
        <v>12</v>
      </c>
      <c r="D7" s="7">
        <f t="shared" si="0"/>
        <v>0</v>
      </c>
      <c r="E7" s="7">
        <f t="shared" si="1"/>
        <v>0</v>
      </c>
      <c r="F7" s="7">
        <f t="shared" si="2"/>
        <v>0</v>
      </c>
      <c r="G7" s="2" t="str">
        <f>VLOOKUP(C7,$K$6:$L$11,2,FALSE)</f>
        <v>DR</v>
      </c>
      <c r="K7" s="14" t="s">
        <v>11</v>
      </c>
      <c r="L7" s="15" t="s">
        <v>17</v>
      </c>
    </row>
    <row r="8" spans="1:12" ht="18.75" x14ac:dyDescent="0.3">
      <c r="A8" s="2">
        <v>6</v>
      </c>
      <c r="B8" s="2" t="s">
        <v>23</v>
      </c>
      <c r="C8" s="2" t="s">
        <v>30</v>
      </c>
      <c r="D8" s="7">
        <f t="shared" si="0"/>
        <v>2500</v>
      </c>
      <c r="E8" s="7">
        <f t="shared" si="1"/>
        <v>0</v>
      </c>
      <c r="F8" s="7">
        <f t="shared" si="2"/>
        <v>2500</v>
      </c>
      <c r="G8" s="2" t="s">
        <v>16</v>
      </c>
      <c r="K8" s="13" t="s">
        <v>12</v>
      </c>
      <c r="L8" s="10" t="s">
        <v>16</v>
      </c>
    </row>
    <row r="9" spans="1:12" ht="18.75" x14ac:dyDescent="0.3">
      <c r="A9" s="2">
        <v>7</v>
      </c>
      <c r="B9" s="2" t="s">
        <v>24</v>
      </c>
      <c r="C9" s="2" t="s">
        <v>30</v>
      </c>
      <c r="D9" s="7">
        <f t="shared" si="0"/>
        <v>1000</v>
      </c>
      <c r="E9" s="7">
        <f t="shared" si="1"/>
        <v>0</v>
      </c>
      <c r="F9" s="7">
        <f t="shared" si="2"/>
        <v>1000</v>
      </c>
      <c r="G9" s="2" t="s">
        <v>16</v>
      </c>
      <c r="K9" s="14" t="s">
        <v>13</v>
      </c>
      <c r="L9" s="15" t="s">
        <v>17</v>
      </c>
    </row>
    <row r="10" spans="1:12" ht="18.75" x14ac:dyDescent="0.3">
      <c r="A10" s="2">
        <v>8</v>
      </c>
      <c r="B10" s="2" t="s">
        <v>25</v>
      </c>
      <c r="C10" s="2" t="s">
        <v>30</v>
      </c>
      <c r="D10" s="7">
        <f t="shared" si="0"/>
        <v>12500</v>
      </c>
      <c r="E10" s="7">
        <f t="shared" si="1"/>
        <v>0</v>
      </c>
      <c r="F10" s="7">
        <f t="shared" si="2"/>
        <v>12500</v>
      </c>
      <c r="G10" s="2" t="s">
        <v>16</v>
      </c>
      <c r="K10" s="13" t="s">
        <v>14</v>
      </c>
      <c r="L10" s="10" t="s">
        <v>16</v>
      </c>
    </row>
    <row r="11" spans="1:12" ht="19.5" thickBot="1" x14ac:dyDescent="0.35">
      <c r="A11" s="2">
        <v>9</v>
      </c>
      <c r="B11" s="2" t="s">
        <v>26</v>
      </c>
      <c r="C11" s="2" t="s">
        <v>30</v>
      </c>
      <c r="D11" s="7">
        <f t="shared" si="0"/>
        <v>1000</v>
      </c>
      <c r="E11" s="7">
        <f t="shared" si="1"/>
        <v>0</v>
      </c>
      <c r="F11" s="7">
        <f t="shared" si="2"/>
        <v>1000</v>
      </c>
      <c r="G11" s="2" t="s">
        <v>16</v>
      </c>
      <c r="K11" s="16" t="s">
        <v>15</v>
      </c>
      <c r="L11" s="17" t="s">
        <v>17</v>
      </c>
    </row>
    <row r="12" spans="1:12" x14ac:dyDescent="0.25">
      <c r="A12" s="2">
        <v>10</v>
      </c>
      <c r="B12" s="2" t="s">
        <v>27</v>
      </c>
      <c r="C12" s="2" t="s">
        <v>30</v>
      </c>
      <c r="D12" s="7">
        <f t="shared" si="0"/>
        <v>10000</v>
      </c>
      <c r="E12" s="7">
        <f t="shared" si="1"/>
        <v>0</v>
      </c>
      <c r="F12" s="7">
        <f t="shared" si="2"/>
        <v>10000</v>
      </c>
      <c r="G12" s="2" t="s">
        <v>16</v>
      </c>
      <c r="K12" s="18"/>
    </row>
    <row r="13" spans="1:12" x14ac:dyDescent="0.25">
      <c r="A13" s="2">
        <v>11</v>
      </c>
      <c r="B13" s="2" t="s">
        <v>28</v>
      </c>
      <c r="C13" s="2" t="s">
        <v>14</v>
      </c>
      <c r="D13" s="7">
        <f t="shared" si="0"/>
        <v>0</v>
      </c>
      <c r="E13" s="7">
        <f t="shared" si="1"/>
        <v>0</v>
      </c>
      <c r="F13" s="7">
        <f t="shared" si="2"/>
        <v>0</v>
      </c>
      <c r="G13" s="2" t="str">
        <f>VLOOKUP(C13,$K$6:$L$11,2,FALSE)</f>
        <v>DR</v>
      </c>
    </row>
    <row r="14" spans="1:12" x14ac:dyDescent="0.25">
      <c r="A14" s="2">
        <v>12</v>
      </c>
      <c r="B14" s="2" t="s">
        <v>29</v>
      </c>
      <c r="C14" s="2" t="s">
        <v>14</v>
      </c>
      <c r="D14" s="7">
        <f t="shared" si="0"/>
        <v>0</v>
      </c>
      <c r="E14" s="7">
        <f t="shared" si="1"/>
        <v>0</v>
      </c>
      <c r="F14" s="7">
        <f t="shared" si="2"/>
        <v>0</v>
      </c>
      <c r="G14" s="2" t="str">
        <f>VLOOKUP(C14,$K$6:$L$11,2,FALSE)</f>
        <v>DR</v>
      </c>
    </row>
    <row r="15" spans="1:12" x14ac:dyDescent="0.25">
      <c r="A15" s="2">
        <v>13</v>
      </c>
      <c r="B15" s="2" t="s">
        <v>32</v>
      </c>
      <c r="C15" s="2" t="s">
        <v>13</v>
      </c>
      <c r="D15" s="7">
        <f t="shared" si="0"/>
        <v>0</v>
      </c>
      <c r="E15" s="7">
        <f t="shared" si="1"/>
        <v>50000</v>
      </c>
      <c r="F15" s="7">
        <f t="shared" si="2"/>
        <v>50000</v>
      </c>
      <c r="G15" s="2" t="str">
        <f>VLOOKUP(C15,$K$6:$L$11,2,FALSE)</f>
        <v>CR</v>
      </c>
    </row>
    <row r="16" spans="1:12" x14ac:dyDescent="0.25">
      <c r="A16" s="2">
        <v>14</v>
      </c>
      <c r="B16" s="2" t="s">
        <v>31</v>
      </c>
      <c r="C16" s="2" t="s">
        <v>30</v>
      </c>
      <c r="D16" s="7">
        <f t="shared" si="0"/>
        <v>15000</v>
      </c>
      <c r="E16" s="7">
        <f t="shared" si="1"/>
        <v>0</v>
      </c>
      <c r="F16" s="7">
        <f t="shared" si="2"/>
        <v>15000</v>
      </c>
      <c r="G16" s="2" t="s">
        <v>16</v>
      </c>
    </row>
    <row r="17" spans="1:7" x14ac:dyDescent="0.25">
      <c r="A17" s="2">
        <v>15</v>
      </c>
      <c r="B17" s="2" t="s">
        <v>43</v>
      </c>
      <c r="C17" s="2" t="s">
        <v>30</v>
      </c>
      <c r="D17" s="7">
        <f t="shared" si="0"/>
        <v>4000</v>
      </c>
      <c r="E17" s="7">
        <f t="shared" si="1"/>
        <v>0</v>
      </c>
      <c r="F17" s="7">
        <f t="shared" si="2"/>
        <v>4000</v>
      </c>
      <c r="G17" s="2" t="s">
        <v>16</v>
      </c>
    </row>
    <row r="18" spans="1:7" x14ac:dyDescent="0.25">
      <c r="A18" s="2">
        <v>16</v>
      </c>
      <c r="B18" s="2" t="s">
        <v>49</v>
      </c>
      <c r="C18" s="2" t="s">
        <v>50</v>
      </c>
      <c r="D18" s="7">
        <f t="shared" si="0"/>
        <v>0</v>
      </c>
      <c r="E18" s="7">
        <f t="shared" si="1"/>
        <v>2200</v>
      </c>
      <c r="F18" s="7">
        <f t="shared" si="2"/>
        <v>2200</v>
      </c>
      <c r="G18" s="2" t="s">
        <v>17</v>
      </c>
    </row>
    <row r="19" spans="1:7" x14ac:dyDescent="0.25">
      <c r="A19" s="2">
        <v>17</v>
      </c>
      <c r="B19" s="2" t="s">
        <v>56</v>
      </c>
      <c r="C19" s="2" t="s">
        <v>12</v>
      </c>
      <c r="D19" s="7">
        <f t="shared" si="0"/>
        <v>20000</v>
      </c>
      <c r="E19" s="7">
        <f t="shared" si="1"/>
        <v>60000</v>
      </c>
      <c r="F19" s="7">
        <f t="shared" si="2"/>
        <v>-40000</v>
      </c>
      <c r="G19" s="2" t="s">
        <v>16</v>
      </c>
    </row>
    <row r="20" spans="1:7" x14ac:dyDescent="0.25">
      <c r="A20" s="2">
        <v>18</v>
      </c>
      <c r="B20" s="2" t="s">
        <v>51</v>
      </c>
      <c r="C20" s="2" t="s">
        <v>12</v>
      </c>
      <c r="D20" s="7">
        <f t="shared" si="0"/>
        <v>60000</v>
      </c>
      <c r="E20" s="7">
        <f t="shared" si="1"/>
        <v>61000</v>
      </c>
      <c r="F20" s="7">
        <f t="shared" si="2"/>
        <v>-1000</v>
      </c>
      <c r="G20" s="2" t="s">
        <v>16</v>
      </c>
    </row>
    <row r="21" spans="1:7" x14ac:dyDescent="0.25">
      <c r="A21" s="2">
        <v>19</v>
      </c>
      <c r="B21" s="2" t="s">
        <v>48</v>
      </c>
      <c r="C21" s="2" t="s">
        <v>30</v>
      </c>
      <c r="D21" s="7">
        <f t="shared" si="0"/>
        <v>3000</v>
      </c>
      <c r="E21" s="7">
        <f t="shared" si="1"/>
        <v>0</v>
      </c>
      <c r="F21" s="7">
        <f t="shared" si="2"/>
        <v>3000</v>
      </c>
      <c r="G21" s="2" t="s">
        <v>16</v>
      </c>
    </row>
    <row r="22" spans="1:7" x14ac:dyDescent="0.25">
      <c r="A22" s="2">
        <v>20</v>
      </c>
      <c r="B22" s="2" t="s">
        <v>45</v>
      </c>
      <c r="C22" s="2" t="s">
        <v>50</v>
      </c>
      <c r="D22" s="7">
        <f t="shared" si="0"/>
        <v>0</v>
      </c>
      <c r="E22" s="7">
        <f t="shared" si="1"/>
        <v>5000</v>
      </c>
      <c r="F22" s="7">
        <f t="shared" si="2"/>
        <v>5000</v>
      </c>
      <c r="G22" s="2" t="s">
        <v>17</v>
      </c>
    </row>
    <row r="23" spans="1:7" x14ac:dyDescent="0.25">
      <c r="A23" s="2">
        <v>21</v>
      </c>
      <c r="B23" s="2" t="s">
        <v>67</v>
      </c>
      <c r="C23" s="2" t="s">
        <v>30</v>
      </c>
      <c r="D23" s="7">
        <f t="shared" si="0"/>
        <v>250</v>
      </c>
      <c r="E23" s="7">
        <f t="shared" si="1"/>
        <v>0</v>
      </c>
      <c r="F23" s="7">
        <f t="shared" si="2"/>
        <v>250</v>
      </c>
      <c r="G23" s="2" t="s">
        <v>16</v>
      </c>
    </row>
    <row r="24" spans="1:7" x14ac:dyDescent="0.25">
      <c r="A24" s="2">
        <v>22</v>
      </c>
      <c r="B24" s="2" t="s">
        <v>68</v>
      </c>
      <c r="C24" s="2" t="s">
        <v>50</v>
      </c>
      <c r="D24" s="7">
        <f t="shared" si="0"/>
        <v>0</v>
      </c>
      <c r="E24" s="7">
        <f t="shared" si="1"/>
        <v>0</v>
      </c>
      <c r="F24" s="7">
        <f t="shared" si="2"/>
        <v>0</v>
      </c>
      <c r="G24" s="2" t="s">
        <v>17</v>
      </c>
    </row>
    <row r="25" spans="1:7" x14ac:dyDescent="0.25">
      <c r="A25" s="2">
        <v>23</v>
      </c>
      <c r="B25" s="2" t="s">
        <v>72</v>
      </c>
      <c r="C25" s="2" t="s">
        <v>73</v>
      </c>
      <c r="D25" s="7">
        <f t="shared" si="0"/>
        <v>0</v>
      </c>
      <c r="E25" s="7">
        <f t="shared" si="1"/>
        <v>0</v>
      </c>
      <c r="F25" s="7">
        <f t="shared" si="2"/>
        <v>0</v>
      </c>
      <c r="G25" s="2" t="s">
        <v>16</v>
      </c>
    </row>
    <row r="26" spans="1:7" x14ac:dyDescent="0.25">
      <c r="A26" s="2"/>
      <c r="B26" s="2"/>
      <c r="C26" s="2"/>
      <c r="D26" s="7">
        <f t="shared" si="0"/>
        <v>0</v>
      </c>
      <c r="E26" s="7">
        <f t="shared" si="1"/>
        <v>0</v>
      </c>
      <c r="F26" s="7">
        <f t="shared" si="2"/>
        <v>0</v>
      </c>
      <c r="G26" s="2"/>
    </row>
    <row r="27" spans="1:7" x14ac:dyDescent="0.25">
      <c r="A27" s="2"/>
      <c r="B27" s="2" t="s">
        <v>36</v>
      </c>
      <c r="C27" s="2" t="s">
        <v>30</v>
      </c>
      <c r="D27" s="7">
        <f t="shared" si="0"/>
        <v>2000</v>
      </c>
      <c r="E27" s="7">
        <f t="shared" si="1"/>
        <v>0</v>
      </c>
      <c r="F27" s="7">
        <f t="shared" si="2"/>
        <v>2000</v>
      </c>
      <c r="G27" s="2" t="s">
        <v>16</v>
      </c>
    </row>
    <row r="28" spans="1:7" x14ac:dyDescent="0.25">
      <c r="D28" s="19">
        <f>SUM(D3:D27)</f>
        <v>571200</v>
      </c>
      <c r="E28" s="19">
        <f>SUM(E3:E27)</f>
        <v>571200</v>
      </c>
      <c r="F28" s="8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showGridLines="0" zoomScale="145" zoomScaleNormal="145" workbookViewId="0">
      <selection activeCell="C30" sqref="C30"/>
    </sheetView>
  </sheetViews>
  <sheetFormatPr defaultRowHeight="15" x14ac:dyDescent="0.25"/>
  <cols>
    <col min="1" max="1" width="45.5703125" customWidth="1"/>
    <col min="2" max="2" width="18.28515625" customWidth="1"/>
    <col min="3" max="3" width="18.140625" customWidth="1"/>
  </cols>
  <sheetData>
    <row r="1" spans="1:3" ht="21.75" customHeight="1" x14ac:dyDescent="0.25">
      <c r="A1" s="41" t="s">
        <v>84</v>
      </c>
      <c r="B1" s="42"/>
      <c r="C1" s="43"/>
    </row>
    <row r="2" spans="1:3" ht="21.75" customHeight="1" x14ac:dyDescent="0.25">
      <c r="A2" s="44"/>
      <c r="B2" s="45"/>
      <c r="C2" s="46"/>
    </row>
    <row r="3" spans="1:3" ht="21.75" customHeight="1" x14ac:dyDescent="0.25">
      <c r="A3" s="47" t="s">
        <v>99</v>
      </c>
      <c r="B3" s="48"/>
      <c r="C3" s="49"/>
    </row>
    <row r="4" spans="1:3" ht="21.75" customHeight="1" thickBot="1" x14ac:dyDescent="0.3">
      <c r="A4" s="50"/>
      <c r="B4" s="51"/>
      <c r="C4" s="52"/>
    </row>
    <row r="5" spans="1:3" ht="25.5" customHeight="1" x14ac:dyDescent="0.35">
      <c r="A5" s="34" t="s">
        <v>82</v>
      </c>
      <c r="B5" s="35" t="s">
        <v>83</v>
      </c>
      <c r="C5" s="36" t="s">
        <v>83</v>
      </c>
    </row>
    <row r="6" spans="1:3" x14ac:dyDescent="0.25">
      <c r="A6" s="27" t="s">
        <v>19</v>
      </c>
      <c r="B6" s="28"/>
      <c r="C6" s="28">
        <v>155000</v>
      </c>
    </row>
    <row r="7" spans="1:3" x14ac:dyDescent="0.25">
      <c r="A7" s="29" t="s">
        <v>85</v>
      </c>
      <c r="B7" s="28"/>
      <c r="C7" s="28"/>
    </row>
    <row r="8" spans="1:3" x14ac:dyDescent="0.25">
      <c r="A8" s="27" t="s">
        <v>87</v>
      </c>
      <c r="B8" s="28"/>
      <c r="C8" s="30">
        <f>C6-C7</f>
        <v>155000</v>
      </c>
    </row>
    <row r="9" spans="1:3" x14ac:dyDescent="0.25">
      <c r="A9" s="27" t="s">
        <v>86</v>
      </c>
      <c r="B9" s="28"/>
      <c r="C9" s="28"/>
    </row>
    <row r="10" spans="1:3" x14ac:dyDescent="0.25">
      <c r="A10" s="31" t="s">
        <v>88</v>
      </c>
      <c r="B10" s="28"/>
      <c r="C10" s="28"/>
    </row>
    <row r="11" spans="1:3" x14ac:dyDescent="0.25">
      <c r="A11" s="29" t="s">
        <v>31</v>
      </c>
      <c r="B11" s="28">
        <v>15000</v>
      </c>
      <c r="C11" s="28"/>
    </row>
    <row r="12" spans="1:3" x14ac:dyDescent="0.25">
      <c r="A12" s="32" t="s">
        <v>97</v>
      </c>
      <c r="B12" s="28"/>
      <c r="C12" s="28"/>
    </row>
    <row r="13" spans="1:3" x14ac:dyDescent="0.25">
      <c r="A13" s="29" t="s">
        <v>98</v>
      </c>
      <c r="B13" s="28"/>
      <c r="C13" s="28"/>
    </row>
    <row r="14" spans="1:3" x14ac:dyDescent="0.25">
      <c r="A14" s="27" t="s">
        <v>89</v>
      </c>
      <c r="B14" s="30">
        <f>B10+B11-B12-B13</f>
        <v>15000</v>
      </c>
      <c r="C14" s="28"/>
    </row>
    <row r="15" spans="1:3" x14ac:dyDescent="0.25">
      <c r="A15" s="29" t="s">
        <v>90</v>
      </c>
      <c r="B15" s="28"/>
      <c r="C15" s="28">
        <f>B14-B15</f>
        <v>15000</v>
      </c>
    </row>
    <row r="16" spans="1:3" x14ac:dyDescent="0.25">
      <c r="A16" s="27" t="s">
        <v>91</v>
      </c>
      <c r="B16" s="28"/>
      <c r="C16" s="30">
        <f>C8-C15</f>
        <v>140000</v>
      </c>
    </row>
    <row r="17" spans="1:3" x14ac:dyDescent="0.25">
      <c r="A17" s="27" t="s">
        <v>92</v>
      </c>
      <c r="B17" s="28"/>
      <c r="C17" s="28"/>
    </row>
    <row r="18" spans="1:3" x14ac:dyDescent="0.25">
      <c r="A18" s="29" t="s">
        <v>95</v>
      </c>
      <c r="B18" s="28">
        <v>5000</v>
      </c>
      <c r="C18" s="28"/>
    </row>
    <row r="19" spans="1:3" x14ac:dyDescent="0.25">
      <c r="A19" s="29"/>
      <c r="B19" s="28"/>
      <c r="C19" s="28">
        <f>B18+B19</f>
        <v>5000</v>
      </c>
    </row>
    <row r="20" spans="1:3" x14ac:dyDescent="0.25">
      <c r="A20" s="33" t="s">
        <v>94</v>
      </c>
      <c r="B20" s="28"/>
      <c r="C20" s="30">
        <f>C16+C19</f>
        <v>145000</v>
      </c>
    </row>
    <row r="21" spans="1:3" x14ac:dyDescent="0.25">
      <c r="A21" s="33" t="s">
        <v>93</v>
      </c>
      <c r="B21" s="28"/>
      <c r="C21" s="28"/>
    </row>
    <row r="22" spans="1:3" x14ac:dyDescent="0.25">
      <c r="A22" s="29" t="s">
        <v>23</v>
      </c>
      <c r="B22" s="28">
        <v>2500</v>
      </c>
      <c r="C22" s="28"/>
    </row>
    <row r="23" spans="1:3" x14ac:dyDescent="0.25">
      <c r="A23" s="29" t="s">
        <v>24</v>
      </c>
      <c r="B23" s="28">
        <v>1000</v>
      </c>
      <c r="C23" s="28"/>
    </row>
    <row r="24" spans="1:3" x14ac:dyDescent="0.25">
      <c r="A24" s="29" t="s">
        <v>25</v>
      </c>
      <c r="B24" s="28">
        <v>12500</v>
      </c>
      <c r="C24" s="28"/>
    </row>
    <row r="25" spans="1:3" x14ac:dyDescent="0.25">
      <c r="A25" s="29" t="s">
        <v>26</v>
      </c>
      <c r="B25" s="28">
        <v>1000</v>
      </c>
      <c r="C25" s="28"/>
    </row>
    <row r="26" spans="1:3" x14ac:dyDescent="0.25">
      <c r="A26" s="29" t="s">
        <v>27</v>
      </c>
      <c r="B26" s="28">
        <v>10000</v>
      </c>
      <c r="C26" s="28"/>
    </row>
    <row r="27" spans="1:3" x14ac:dyDescent="0.25">
      <c r="A27" s="29" t="s">
        <v>43</v>
      </c>
      <c r="B27" s="28">
        <v>4000</v>
      </c>
      <c r="C27" s="28"/>
    </row>
    <row r="28" spans="1:3" x14ac:dyDescent="0.25">
      <c r="A28" s="29" t="s">
        <v>48</v>
      </c>
      <c r="B28" s="28">
        <v>3000</v>
      </c>
      <c r="C28" s="28"/>
    </row>
    <row r="29" spans="1:3" x14ac:dyDescent="0.25">
      <c r="A29" s="29" t="s">
        <v>67</v>
      </c>
      <c r="B29" s="28">
        <v>250</v>
      </c>
      <c r="C29" s="28">
        <f>B22+B23+B24+B25+B26+B27+B28+B29</f>
        <v>34250</v>
      </c>
    </row>
    <row r="30" spans="1:3" x14ac:dyDescent="0.25">
      <c r="A30" s="33" t="s">
        <v>96</v>
      </c>
      <c r="B30" s="28"/>
      <c r="C30" s="30">
        <f>C20-C29</f>
        <v>110750</v>
      </c>
    </row>
  </sheetData>
  <mergeCells count="2">
    <mergeCell ref="A1:C2"/>
    <mergeCell ref="A3: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zoomScale="160" zoomScaleNormal="160" workbookViewId="0">
      <selection activeCell="A13" sqref="A13"/>
    </sheetView>
  </sheetViews>
  <sheetFormatPr defaultRowHeight="15" x14ac:dyDescent="0.25"/>
  <cols>
    <col min="1" max="1" width="45.5703125" bestFit="1" customWidth="1"/>
    <col min="6" max="6" width="11.5703125" bestFit="1" customWidth="1"/>
  </cols>
  <sheetData>
    <row r="1" spans="1:6" x14ac:dyDescent="0.25">
      <c r="A1" s="53" t="s">
        <v>74</v>
      </c>
      <c r="B1" s="53"/>
      <c r="C1" s="53"/>
      <c r="D1" s="53"/>
      <c r="E1" s="53"/>
      <c r="F1" s="53"/>
    </row>
    <row r="2" spans="1:6" x14ac:dyDescent="0.25">
      <c r="A2" s="53"/>
      <c r="B2" s="53"/>
      <c r="C2" s="53"/>
      <c r="D2" s="53"/>
      <c r="E2" s="53"/>
      <c r="F2" s="53"/>
    </row>
    <row r="3" spans="1:6" ht="15.75" thickBot="1" x14ac:dyDescent="0.3">
      <c r="A3" s="53"/>
      <c r="B3" s="53"/>
      <c r="C3" s="53"/>
      <c r="D3" s="53"/>
      <c r="E3" s="53"/>
      <c r="F3" s="53"/>
    </row>
    <row r="4" spans="1:6" x14ac:dyDescent="0.25">
      <c r="A4" s="54" t="s">
        <v>80</v>
      </c>
      <c r="B4" s="55"/>
      <c r="C4" s="55"/>
      <c r="D4" s="55"/>
      <c r="E4" s="55"/>
      <c r="F4" s="56"/>
    </row>
    <row r="5" spans="1:6" ht="15.75" thickBot="1" x14ac:dyDescent="0.3">
      <c r="A5" s="57"/>
      <c r="B5" s="58"/>
      <c r="C5" s="58"/>
      <c r="D5" s="58"/>
      <c r="E5" s="58"/>
      <c r="F5" s="59"/>
    </row>
    <row r="6" spans="1:6" x14ac:dyDescent="0.25">
      <c r="A6" s="60" t="s">
        <v>81</v>
      </c>
      <c r="B6" s="61"/>
      <c r="C6" s="61"/>
      <c r="D6" s="61"/>
      <c r="E6" s="61"/>
      <c r="F6" s="62"/>
    </row>
    <row r="7" spans="1:6" ht="15.75" thickBot="1" x14ac:dyDescent="0.3">
      <c r="A7" s="63"/>
      <c r="B7" s="64"/>
      <c r="C7" s="64"/>
      <c r="D7" s="64"/>
      <c r="E7" s="64"/>
      <c r="F7" s="65"/>
    </row>
    <row r="8" spans="1:6" ht="15.75" x14ac:dyDescent="0.25">
      <c r="A8" s="21" t="s">
        <v>75</v>
      </c>
      <c r="B8" s="20"/>
      <c r="C8" s="20"/>
      <c r="D8" s="20"/>
      <c r="E8" s="20"/>
      <c r="F8" s="25">
        <v>0</v>
      </c>
    </row>
    <row r="9" spans="1:6" ht="15.75" x14ac:dyDescent="0.25">
      <c r="A9" s="22" t="s">
        <v>76</v>
      </c>
      <c r="B9" s="20"/>
      <c r="C9" s="20"/>
      <c r="D9" s="20"/>
      <c r="E9" s="20"/>
      <c r="F9" s="25">
        <v>50000</v>
      </c>
    </row>
    <row r="10" spans="1:6" ht="16.5" thickBot="1" x14ac:dyDescent="0.3">
      <c r="A10" s="22" t="s">
        <v>50</v>
      </c>
      <c r="B10" s="20"/>
      <c r="C10" s="20"/>
      <c r="D10" s="20"/>
      <c r="E10" s="20"/>
      <c r="F10" s="25">
        <v>2000</v>
      </c>
    </row>
    <row r="11" spans="1:6" ht="16.5" thickBot="1" x14ac:dyDescent="0.3">
      <c r="A11" s="23" t="s">
        <v>77</v>
      </c>
      <c r="B11" s="20"/>
      <c r="C11" s="20"/>
      <c r="D11" s="20"/>
      <c r="E11" s="20"/>
      <c r="F11" s="26">
        <f>SUM(F8+F9+F10)</f>
        <v>52000</v>
      </c>
    </row>
    <row r="12" spans="1:6" ht="16.5" thickBot="1" x14ac:dyDescent="0.3">
      <c r="A12" s="22" t="s">
        <v>78</v>
      </c>
      <c r="B12" s="20"/>
      <c r="C12" s="20"/>
      <c r="D12" s="20"/>
      <c r="E12" s="20"/>
      <c r="F12" s="25">
        <v>0</v>
      </c>
    </row>
    <row r="13" spans="1:6" ht="16.5" thickBot="1" x14ac:dyDescent="0.3">
      <c r="A13" s="24" t="s">
        <v>79</v>
      </c>
      <c r="B13" s="20"/>
      <c r="C13" s="20"/>
      <c r="D13" s="20"/>
      <c r="E13" s="20"/>
      <c r="F13" s="26">
        <f>SUM(F11-F12)</f>
        <v>52000</v>
      </c>
    </row>
  </sheetData>
  <mergeCells count="3">
    <mergeCell ref="A1:F3"/>
    <mergeCell ref="A4:F5"/>
    <mergeCell ref="A6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GENERAL LEDGER</vt:lpstr>
      <vt:lpstr>TRIAL BALANCE</vt:lpstr>
      <vt:lpstr>INCOME STATEMENT </vt:lpstr>
      <vt:lpstr>BALANCE SHEET</vt:lpstr>
      <vt:lpstr>OWNER'S EQUITY</vt:lpstr>
      <vt:lpstr>ACCOUNT</vt:lpstr>
      <vt:lpstr>ACCOUNTING</vt:lpstr>
      <vt:lpstr>GCA</vt:lpstr>
      <vt:lpstr>GCAMOUNT</vt:lpstr>
      <vt:lpstr>GDA</vt:lpstr>
      <vt:lpstr>GDAMOUNT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2022-01-13T07:22:41Z</dcterms:created>
  <dcterms:modified xsi:type="dcterms:W3CDTF">2022-03-14T08:16:19Z</dcterms:modified>
</cp:coreProperties>
</file>