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e\OneDrive\Desktop\ESEG\2023_2\Estatística 3 e Modelagem de Dados - quarta-feira 21h10 - Sala Epsilon 2º Andar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Sheet1!$A$6:$O$6</definedName>
    <definedName name="solver_adj" localSheetId="0" hidden="1">Sheet1!$U$7:$AB$7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7" i="1"/>
  <c r="K5" i="1"/>
  <c r="L14" i="1" s="1"/>
  <c r="K3" i="1"/>
  <c r="L8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7" i="1"/>
  <c r="B8" i="1"/>
  <c r="R8" i="1" s="1"/>
  <c r="S8" i="1" s="1"/>
  <c r="B9" i="1"/>
  <c r="B10" i="1"/>
  <c r="B11" i="1"/>
  <c r="B12" i="1"/>
  <c r="B13" i="1"/>
  <c r="B14" i="1"/>
  <c r="R14" i="1" s="1"/>
  <c r="S14" i="1" s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7" i="1"/>
  <c r="R36" i="1" l="1"/>
  <c r="S36" i="1" s="1"/>
  <c r="R70" i="1"/>
  <c r="S70" i="1" s="1"/>
  <c r="R26" i="1"/>
  <c r="S26" i="1" s="1"/>
  <c r="R21" i="1"/>
  <c r="S21" i="1" s="1"/>
  <c r="R32" i="1"/>
  <c r="S32" i="1" s="1"/>
  <c r="R66" i="1"/>
  <c r="S66" i="1" s="1"/>
  <c r="R55" i="1"/>
  <c r="S55" i="1" s="1"/>
  <c r="R43" i="1"/>
  <c r="S43" i="1" s="1"/>
  <c r="R31" i="1"/>
  <c r="S31" i="1" s="1"/>
  <c r="R90" i="1"/>
  <c r="S90" i="1" s="1"/>
  <c r="R42" i="1"/>
  <c r="S42" i="1" s="1"/>
  <c r="R16" i="1"/>
  <c r="S16" i="1" s="1"/>
  <c r="R93" i="1"/>
  <c r="S93" i="1" s="1"/>
  <c r="R9" i="1"/>
  <c r="S9" i="1" s="1"/>
  <c r="R92" i="1"/>
  <c r="S92" i="1" s="1"/>
  <c r="R80" i="1"/>
  <c r="S80" i="1" s="1"/>
  <c r="R68" i="1"/>
  <c r="S68" i="1" s="1"/>
  <c r="R44" i="1"/>
  <c r="S44" i="1" s="1"/>
  <c r="R20" i="1"/>
  <c r="S20" i="1" s="1"/>
  <c r="R19" i="1"/>
  <c r="S19" i="1" s="1"/>
  <c r="R78" i="1"/>
  <c r="S78" i="1" s="1"/>
  <c r="R77" i="1"/>
  <c r="S77" i="1" s="1"/>
  <c r="R53" i="1"/>
  <c r="S53" i="1" s="1"/>
  <c r="R29" i="1"/>
  <c r="S29" i="1" s="1"/>
  <c r="R87" i="1"/>
  <c r="S87" i="1" s="1"/>
  <c r="R75" i="1"/>
  <c r="S75" i="1" s="1"/>
  <c r="R63" i="1"/>
  <c r="S63" i="1" s="1"/>
  <c r="R51" i="1"/>
  <c r="S51" i="1" s="1"/>
  <c r="R39" i="1"/>
  <c r="S39" i="1" s="1"/>
  <c r="R27" i="1"/>
  <c r="S27" i="1" s="1"/>
  <c r="L85" i="1"/>
  <c r="R85" i="1" s="1"/>
  <c r="S85" i="1" s="1"/>
  <c r="L73" i="1"/>
  <c r="R73" i="1" s="1"/>
  <c r="S73" i="1" s="1"/>
  <c r="L61" i="1"/>
  <c r="R61" i="1" s="1"/>
  <c r="S61" i="1" s="1"/>
  <c r="L49" i="1"/>
  <c r="R49" i="1" s="1"/>
  <c r="S49" i="1" s="1"/>
  <c r="L37" i="1"/>
  <c r="R37" i="1" s="1"/>
  <c r="S37" i="1" s="1"/>
  <c r="L25" i="1"/>
  <c r="R25" i="1" s="1"/>
  <c r="S25" i="1" s="1"/>
  <c r="L13" i="1"/>
  <c r="R13" i="1" s="1"/>
  <c r="S13" i="1" s="1"/>
  <c r="L84" i="1"/>
  <c r="R84" i="1" s="1"/>
  <c r="S84" i="1" s="1"/>
  <c r="L72" i="1"/>
  <c r="R72" i="1" s="1"/>
  <c r="S72" i="1" s="1"/>
  <c r="L60" i="1"/>
  <c r="R60" i="1" s="1"/>
  <c r="S60" i="1" s="1"/>
  <c r="L48" i="1"/>
  <c r="R48" i="1" s="1"/>
  <c r="S48" i="1" s="1"/>
  <c r="L36" i="1"/>
  <c r="L24" i="1"/>
  <c r="R24" i="1" s="1"/>
  <c r="S24" i="1" s="1"/>
  <c r="L12" i="1"/>
  <c r="R12" i="1" s="1"/>
  <c r="S12" i="1" s="1"/>
  <c r="L83" i="1"/>
  <c r="R83" i="1" s="1"/>
  <c r="S83" i="1" s="1"/>
  <c r="L71" i="1"/>
  <c r="R71" i="1" s="1"/>
  <c r="S71" i="1" s="1"/>
  <c r="L59" i="1"/>
  <c r="R59" i="1" s="1"/>
  <c r="S59" i="1" s="1"/>
  <c r="L47" i="1"/>
  <c r="R47" i="1" s="1"/>
  <c r="S47" i="1" s="1"/>
  <c r="L35" i="1"/>
  <c r="R35" i="1" s="1"/>
  <c r="S35" i="1" s="1"/>
  <c r="L23" i="1"/>
  <c r="R23" i="1" s="1"/>
  <c r="S23" i="1" s="1"/>
  <c r="L11" i="1"/>
  <c r="R11" i="1" s="1"/>
  <c r="S11" i="1" s="1"/>
  <c r="L7" i="1"/>
  <c r="R7" i="1" s="1"/>
  <c r="S7" i="1" s="1"/>
  <c r="L82" i="1"/>
  <c r="R82" i="1" s="1"/>
  <c r="S82" i="1" s="1"/>
  <c r="L70" i="1"/>
  <c r="L58" i="1"/>
  <c r="R58" i="1" s="1"/>
  <c r="S58" i="1" s="1"/>
  <c r="L46" i="1"/>
  <c r="R46" i="1" s="1"/>
  <c r="S46" i="1" s="1"/>
  <c r="L34" i="1"/>
  <c r="R34" i="1" s="1"/>
  <c r="S34" i="1" s="1"/>
  <c r="L22" i="1"/>
  <c r="R22" i="1" s="1"/>
  <c r="S22" i="1" s="1"/>
  <c r="L10" i="1"/>
  <c r="R10" i="1" s="1"/>
  <c r="S10" i="1" s="1"/>
  <c r="L93" i="1"/>
  <c r="L81" i="1"/>
  <c r="R81" i="1" s="1"/>
  <c r="S81" i="1" s="1"/>
  <c r="L69" i="1"/>
  <c r="R69" i="1" s="1"/>
  <c r="S69" i="1" s="1"/>
  <c r="L57" i="1"/>
  <c r="R57" i="1" s="1"/>
  <c r="S57" i="1" s="1"/>
  <c r="L45" i="1"/>
  <c r="R45" i="1" s="1"/>
  <c r="S45" i="1" s="1"/>
  <c r="L33" i="1"/>
  <c r="R33" i="1" s="1"/>
  <c r="S33" i="1" s="1"/>
  <c r="L21" i="1"/>
  <c r="L9" i="1"/>
  <c r="L92" i="1"/>
  <c r="L80" i="1"/>
  <c r="L68" i="1"/>
  <c r="L56" i="1"/>
  <c r="R56" i="1" s="1"/>
  <c r="S56" i="1" s="1"/>
  <c r="L44" i="1"/>
  <c r="L32" i="1"/>
  <c r="L20" i="1"/>
  <c r="L91" i="1"/>
  <c r="R91" i="1" s="1"/>
  <c r="S91" i="1" s="1"/>
  <c r="L79" i="1"/>
  <c r="R79" i="1" s="1"/>
  <c r="S79" i="1" s="1"/>
  <c r="L67" i="1"/>
  <c r="R67" i="1" s="1"/>
  <c r="S67" i="1" s="1"/>
  <c r="L55" i="1"/>
  <c r="L43" i="1"/>
  <c r="L31" i="1"/>
  <c r="L19" i="1"/>
  <c r="L90" i="1"/>
  <c r="L78" i="1"/>
  <c r="L66" i="1"/>
  <c r="L54" i="1"/>
  <c r="R54" i="1" s="1"/>
  <c r="S54" i="1" s="1"/>
  <c r="L42" i="1"/>
  <c r="L30" i="1"/>
  <c r="R30" i="1" s="1"/>
  <c r="S30" i="1" s="1"/>
  <c r="L18" i="1"/>
  <c r="R18" i="1" s="1"/>
  <c r="S18" i="1" s="1"/>
  <c r="L89" i="1"/>
  <c r="R89" i="1" s="1"/>
  <c r="S89" i="1" s="1"/>
  <c r="L77" i="1"/>
  <c r="L65" i="1"/>
  <c r="R65" i="1" s="1"/>
  <c r="S65" i="1" s="1"/>
  <c r="L53" i="1"/>
  <c r="L41" i="1"/>
  <c r="R41" i="1" s="1"/>
  <c r="S41" i="1" s="1"/>
  <c r="L29" i="1"/>
  <c r="L17" i="1"/>
  <c r="R17" i="1" s="1"/>
  <c r="S17" i="1" s="1"/>
  <c r="L88" i="1"/>
  <c r="R88" i="1" s="1"/>
  <c r="S88" i="1" s="1"/>
  <c r="L76" i="1"/>
  <c r="R76" i="1" s="1"/>
  <c r="S76" i="1" s="1"/>
  <c r="L64" i="1"/>
  <c r="R64" i="1" s="1"/>
  <c r="S64" i="1" s="1"/>
  <c r="L52" i="1"/>
  <c r="R52" i="1" s="1"/>
  <c r="S52" i="1" s="1"/>
  <c r="L40" i="1"/>
  <c r="R40" i="1" s="1"/>
  <c r="S40" i="1" s="1"/>
  <c r="L28" i="1"/>
  <c r="R28" i="1" s="1"/>
  <c r="S28" i="1" s="1"/>
  <c r="L16" i="1"/>
  <c r="L87" i="1"/>
  <c r="L75" i="1"/>
  <c r="L63" i="1"/>
  <c r="L51" i="1"/>
  <c r="L39" i="1"/>
  <c r="L27" i="1"/>
  <c r="L15" i="1"/>
  <c r="R15" i="1" s="1"/>
  <c r="S15" i="1" s="1"/>
  <c r="L86" i="1"/>
  <c r="R86" i="1" s="1"/>
  <c r="S86" i="1" s="1"/>
  <c r="L74" i="1"/>
  <c r="R74" i="1" s="1"/>
  <c r="S74" i="1" s="1"/>
  <c r="L62" i="1"/>
  <c r="R62" i="1" s="1"/>
  <c r="S62" i="1" s="1"/>
  <c r="L50" i="1"/>
  <c r="R50" i="1" s="1"/>
  <c r="S50" i="1" s="1"/>
  <c r="L38" i="1"/>
  <c r="R38" i="1" s="1"/>
  <c r="S38" i="1" s="1"/>
  <c r="L26" i="1"/>
  <c r="T7" i="1" l="1"/>
</calcChain>
</file>

<file path=xl/sharedStrings.xml><?xml version="1.0" encoding="utf-8"?>
<sst xmlns="http://schemas.openxmlformats.org/spreadsheetml/2006/main" count="377" uniqueCount="37">
  <si>
    <t>sex</t>
  </si>
  <si>
    <t>diagnosis</t>
  </si>
  <si>
    <t>loc</t>
  </si>
  <si>
    <t>ki</t>
  </si>
  <si>
    <t>gtv</t>
  </si>
  <si>
    <t>stereo</t>
  </si>
  <si>
    <t>status</t>
  </si>
  <si>
    <t>time</t>
  </si>
  <si>
    <t>Female</t>
  </si>
  <si>
    <t>Male</t>
  </si>
  <si>
    <t>Meningioma</t>
  </si>
  <si>
    <t>HG glioma</t>
  </si>
  <si>
    <t>LG glioma</t>
  </si>
  <si>
    <t>Other</t>
  </si>
  <si>
    <t>Infratentorial</t>
  </si>
  <si>
    <t>Supratentorial</t>
  </si>
  <si>
    <t>SRS</t>
  </si>
  <si>
    <t>SRT</t>
  </si>
  <si>
    <t>p(xj)</t>
  </si>
  <si>
    <t>LLj</t>
  </si>
  <si>
    <t>LL</t>
  </si>
  <si>
    <t>beta0</t>
  </si>
  <si>
    <t>beta1</t>
  </si>
  <si>
    <t xml:space="preserve">time </t>
  </si>
  <si>
    <t>sex(dummizado)</t>
  </si>
  <si>
    <t>média</t>
  </si>
  <si>
    <t>dp</t>
  </si>
  <si>
    <t>beta2</t>
  </si>
  <si>
    <t>beta3</t>
  </si>
  <si>
    <t>beta4</t>
  </si>
  <si>
    <t>beta5</t>
  </si>
  <si>
    <t>beta6</t>
  </si>
  <si>
    <t>beta7</t>
  </si>
  <si>
    <t>diagnosis (dummy)</t>
  </si>
  <si>
    <t>loc (dummy)</t>
  </si>
  <si>
    <t>gtv (padronizado)</t>
  </si>
  <si>
    <t>stereo (dummy)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</si>
</sst>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597354</xdr:colOff>
      <xdr:row>27</xdr:row>
      <xdr:rowOff>29936</xdr:rowOff>
    </xdr:from>
    <xdr:to>
      <xdr:col>30</xdr:col>
      <xdr:colOff>425904</xdr:colOff>
      <xdr:row>30</xdr:row>
      <xdr:rowOff>125187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1BA38-0D35-4A68-9A43-3290B6BB3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5011" y="5026479"/>
          <a:ext cx="3486150" cy="650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114754</xdr:colOff>
      <xdr:row>31</xdr:row>
      <xdr:rowOff>34472</xdr:rowOff>
    </xdr:from>
    <xdr:to>
      <xdr:col>30</xdr:col>
      <xdr:colOff>498929</xdr:colOff>
      <xdr:row>59</xdr:row>
      <xdr:rowOff>57604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03F86-7DA8-45BA-8608-DA85EEB1C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2811" y="5771243"/>
          <a:ext cx="4651375" cy="52047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403861</xdr:colOff>
      <xdr:row>8</xdr:row>
      <xdr:rowOff>160020</xdr:rowOff>
    </xdr:from>
    <xdr:to>
      <xdr:col>30</xdr:col>
      <xdr:colOff>365761</xdr:colOff>
      <xdr:row>26</xdr:row>
      <xdr:rowOff>100223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40541" y="1623060"/>
          <a:ext cx="5448300" cy="3232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3"/>
  <sheetViews>
    <sheetView tabSelected="1" zoomScale="70" zoomScaleNormal="70" workbookViewId="0">
      <selection activeCell="AH16" sqref="AH16"/>
    </sheetView>
  </sheetViews>
  <sheetFormatPr defaultRowHeight="14.4" x14ac:dyDescent="0.3"/>
  <cols>
    <col min="3" max="3" width="12.109375" bestFit="1" customWidth="1"/>
    <col min="7" max="7" width="13.88671875" bestFit="1" customWidth="1"/>
    <col min="9" max="10" width="0" hidden="1" customWidth="1"/>
    <col min="15" max="15" width="0" hidden="1" customWidth="1"/>
  </cols>
  <sheetData>
    <row r="2" spans="1:28" x14ac:dyDescent="0.3">
      <c r="K2" s="2" t="s">
        <v>25</v>
      </c>
    </row>
    <row r="3" spans="1:28" x14ac:dyDescent="0.3">
      <c r="K3">
        <f>AVERAGE(K7:K93)</f>
        <v>8.6870114942528751</v>
      </c>
    </row>
    <row r="4" spans="1:28" x14ac:dyDescent="0.3">
      <c r="K4" s="2" t="s">
        <v>26</v>
      </c>
    </row>
    <row r="5" spans="1:28" x14ac:dyDescent="0.3">
      <c r="K5">
        <f>_xlfn.STDEV.S(K7:K93)</f>
        <v>8.7042515827695031</v>
      </c>
    </row>
    <row r="6" spans="1:28" x14ac:dyDescent="0.3">
      <c r="A6" s="1" t="s">
        <v>0</v>
      </c>
      <c r="B6" s="2" t="s">
        <v>24</v>
      </c>
      <c r="C6" s="1" t="s">
        <v>1</v>
      </c>
      <c r="D6" s="2" t="s">
        <v>33</v>
      </c>
      <c r="E6" s="2" t="s">
        <v>33</v>
      </c>
      <c r="F6" s="2" t="s">
        <v>33</v>
      </c>
      <c r="G6" s="1" t="s">
        <v>2</v>
      </c>
      <c r="H6" s="2" t="s">
        <v>34</v>
      </c>
      <c r="I6" s="1" t="s">
        <v>3</v>
      </c>
      <c r="J6" s="2"/>
      <c r="K6" s="1" t="s">
        <v>4</v>
      </c>
      <c r="L6" s="2" t="s">
        <v>35</v>
      </c>
      <c r="M6" s="1" t="s">
        <v>5</v>
      </c>
      <c r="N6" s="2" t="s">
        <v>36</v>
      </c>
      <c r="O6" s="1" t="s">
        <v>6</v>
      </c>
      <c r="P6" s="1" t="s">
        <v>7</v>
      </c>
      <c r="Q6" s="2" t="s">
        <v>23</v>
      </c>
      <c r="R6" s="2" t="s">
        <v>18</v>
      </c>
      <c r="S6" s="2" t="s">
        <v>19</v>
      </c>
      <c r="T6" s="2" t="s">
        <v>20</v>
      </c>
      <c r="U6" s="2" t="s">
        <v>21</v>
      </c>
      <c r="V6" s="2" t="s">
        <v>22</v>
      </c>
      <c r="W6" s="2" t="s">
        <v>27</v>
      </c>
      <c r="X6" s="2" t="s">
        <v>28</v>
      </c>
      <c r="Y6" s="2" t="s">
        <v>29</v>
      </c>
      <c r="Z6" s="2" t="s">
        <v>30</v>
      </c>
      <c r="AA6" s="2" t="s">
        <v>31</v>
      </c>
      <c r="AB6" s="2" t="s">
        <v>32</v>
      </c>
    </row>
    <row r="7" spans="1:28" x14ac:dyDescent="0.3">
      <c r="A7" t="s">
        <v>8</v>
      </c>
      <c r="B7">
        <f>IF(A7="Female",0,1)</f>
        <v>0</v>
      </c>
      <c r="C7" t="s">
        <v>10</v>
      </c>
      <c r="D7">
        <f>IF(C7="Meningioma",1,0)</f>
        <v>1</v>
      </c>
      <c r="E7">
        <f>IF(C7="HG glioma",1,0)</f>
        <v>0</v>
      </c>
      <c r="F7">
        <f>IF(C7="LG glioma",1,0)</f>
        <v>0</v>
      </c>
      <c r="G7" t="s">
        <v>14</v>
      </c>
      <c r="H7">
        <f>IF(G7="Infratentorial",1,0)</f>
        <v>1</v>
      </c>
      <c r="I7">
        <v>90</v>
      </c>
      <c r="K7">
        <v>6.11</v>
      </c>
      <c r="L7">
        <f>(K7-$K$3)/$K$5</f>
        <v>-0.2960635351296827</v>
      </c>
      <c r="M7" t="s">
        <v>16</v>
      </c>
      <c r="N7">
        <f>IF(M7="SRS",1,0)</f>
        <v>1</v>
      </c>
      <c r="O7">
        <v>0</v>
      </c>
      <c r="P7">
        <v>57.64</v>
      </c>
      <c r="Q7">
        <f>IF(P7&gt;24,1,0)</f>
        <v>1</v>
      </c>
      <c r="R7">
        <f>1/(1+EXP(-($U$7+$V$7*B7+$W$7*D7+$X$7*E7+$Y$7*F7+$Z$7*H7+$AA$7*L7+$AB$7*N7)))</f>
        <v>0.85463880628438726</v>
      </c>
      <c r="S7">
        <f>Q7*LN(R7)+(1-Q7)*LN(1-R7)</f>
        <v>-0.15707634809219578</v>
      </c>
      <c r="T7">
        <f>SUM(S7:S93)</f>
        <v>-48.864773568035375</v>
      </c>
      <c r="U7">
        <v>-1.5305412483559575</v>
      </c>
      <c r="V7">
        <v>-1.5238711497608137E-2</v>
      </c>
      <c r="W7">
        <v>2.2495822923330535</v>
      </c>
      <c r="X7">
        <v>-1.8052621492486046E-2</v>
      </c>
      <c r="Y7">
        <v>1.6139162236194815</v>
      </c>
      <c r="Z7">
        <v>0.85468540008898608</v>
      </c>
      <c r="AA7">
        <v>-0.19376746475174123</v>
      </c>
      <c r="AB7">
        <v>0.14036337002942287</v>
      </c>
    </row>
    <row r="8" spans="1:28" x14ac:dyDescent="0.3">
      <c r="A8" t="s">
        <v>9</v>
      </c>
      <c r="B8">
        <f t="shared" ref="B8:B70" si="0">IF(A8="Female",0,1)</f>
        <v>1</v>
      </c>
      <c r="C8" t="s">
        <v>11</v>
      </c>
      <c r="D8">
        <f t="shared" ref="D8:D70" si="1">IF(C8="Meningioma",1,0)</f>
        <v>0</v>
      </c>
      <c r="E8">
        <f t="shared" ref="E8:E70" si="2">IF(C8="HG glioma",1,0)</f>
        <v>1</v>
      </c>
      <c r="F8">
        <f t="shared" ref="F8:F70" si="3">IF(C8="LG glioma",1,0)</f>
        <v>0</v>
      </c>
      <c r="G8" t="s">
        <v>15</v>
      </c>
      <c r="H8">
        <f t="shared" ref="H8:H71" si="4">IF(G8="Infratentorial",1,0)</f>
        <v>0</v>
      </c>
      <c r="I8">
        <v>90</v>
      </c>
      <c r="K8">
        <v>19.350000000000001</v>
      </c>
      <c r="L8">
        <f t="shared" ref="L8:L71" si="5">(K8-$K$3)/$K$5</f>
        <v>1.2250322045901154</v>
      </c>
      <c r="M8" t="s">
        <v>17</v>
      </c>
      <c r="N8">
        <f t="shared" ref="N8:N71" si="6">IF(M8="SRS",1,0)</f>
        <v>0</v>
      </c>
      <c r="O8">
        <v>1</v>
      </c>
      <c r="P8">
        <v>8.98</v>
      </c>
      <c r="Q8">
        <f t="shared" ref="Q8:Q70" si="7">IF(P8&gt;24,1,0)</f>
        <v>0</v>
      </c>
      <c r="R8">
        <f t="shared" ref="R8:R71" si="8">1/(1+EXP(-($U$7+$V$7*B8+$W$7*D8+$X$7*E8+$Y$7*F8+$Z$7*H8+$AA$7*L8+$AB$7*N8)))</f>
        <v>0.14170457011567519</v>
      </c>
      <c r="S8">
        <f t="shared" ref="S8:S71" si="9">Q8*LN(R8)+(1-Q8)*LN(1-R8)</f>
        <v>-0.15280691488553153</v>
      </c>
    </row>
    <row r="9" spans="1:28" x14ac:dyDescent="0.3">
      <c r="A9" t="s">
        <v>8</v>
      </c>
      <c r="B9">
        <f t="shared" si="0"/>
        <v>0</v>
      </c>
      <c r="C9" t="s">
        <v>10</v>
      </c>
      <c r="D9">
        <f t="shared" si="1"/>
        <v>1</v>
      </c>
      <c r="E9">
        <f t="shared" si="2"/>
        <v>0</v>
      </c>
      <c r="F9">
        <f t="shared" si="3"/>
        <v>0</v>
      </c>
      <c r="G9" t="s">
        <v>14</v>
      </c>
      <c r="H9">
        <f t="shared" si="4"/>
        <v>1</v>
      </c>
      <c r="I9">
        <v>70</v>
      </c>
      <c r="K9">
        <v>7.95</v>
      </c>
      <c r="L9">
        <f t="shared" si="5"/>
        <v>-8.4672586407293846E-2</v>
      </c>
      <c r="M9" t="s">
        <v>16</v>
      </c>
      <c r="N9">
        <f t="shared" si="6"/>
        <v>1</v>
      </c>
      <c r="O9">
        <v>0</v>
      </c>
      <c r="P9">
        <v>26.46</v>
      </c>
      <c r="Q9">
        <f t="shared" si="7"/>
        <v>1</v>
      </c>
      <c r="R9">
        <f t="shared" si="8"/>
        <v>0.84947593064663396</v>
      </c>
      <c r="S9">
        <f t="shared" si="9"/>
        <v>-0.16313567182466196</v>
      </c>
    </row>
    <row r="10" spans="1:28" x14ac:dyDescent="0.3">
      <c r="A10" t="s">
        <v>8</v>
      </c>
      <c r="B10">
        <f t="shared" si="0"/>
        <v>0</v>
      </c>
      <c r="C10" t="s">
        <v>12</v>
      </c>
      <c r="D10">
        <f t="shared" si="1"/>
        <v>0</v>
      </c>
      <c r="E10">
        <f t="shared" si="2"/>
        <v>0</v>
      </c>
      <c r="F10">
        <f t="shared" si="3"/>
        <v>1</v>
      </c>
      <c r="G10" t="s">
        <v>15</v>
      </c>
      <c r="H10">
        <f t="shared" si="4"/>
        <v>0</v>
      </c>
      <c r="I10">
        <v>80</v>
      </c>
      <c r="K10">
        <v>7.61</v>
      </c>
      <c r="L10">
        <f t="shared" si="5"/>
        <v>-0.12373395736686568</v>
      </c>
      <c r="M10" t="s">
        <v>17</v>
      </c>
      <c r="N10">
        <f t="shared" si="6"/>
        <v>0</v>
      </c>
      <c r="O10">
        <v>1</v>
      </c>
      <c r="P10">
        <v>47.8</v>
      </c>
      <c r="Q10">
        <f t="shared" si="7"/>
        <v>1</v>
      </c>
      <c r="R10">
        <f t="shared" si="8"/>
        <v>0.5268119038671758</v>
      </c>
      <c r="S10">
        <f t="shared" si="9"/>
        <v>-0.64091171280950954</v>
      </c>
    </row>
    <row r="11" spans="1:28" x14ac:dyDescent="0.3">
      <c r="A11" t="s">
        <v>9</v>
      </c>
      <c r="B11">
        <f t="shared" si="0"/>
        <v>1</v>
      </c>
      <c r="C11" t="s">
        <v>11</v>
      </c>
      <c r="D11">
        <f t="shared" si="1"/>
        <v>0</v>
      </c>
      <c r="E11">
        <f t="shared" si="2"/>
        <v>1</v>
      </c>
      <c r="F11">
        <f t="shared" si="3"/>
        <v>0</v>
      </c>
      <c r="G11" t="s">
        <v>15</v>
      </c>
      <c r="H11">
        <f t="shared" si="4"/>
        <v>0</v>
      </c>
      <c r="I11">
        <v>90</v>
      </c>
      <c r="K11">
        <v>5.0599999999999996</v>
      </c>
      <c r="L11">
        <f t="shared" si="5"/>
        <v>-0.41669423956365464</v>
      </c>
      <c r="M11" t="s">
        <v>17</v>
      </c>
      <c r="N11">
        <f t="shared" si="6"/>
        <v>0</v>
      </c>
      <c r="O11">
        <v>1</v>
      </c>
      <c r="P11">
        <v>6.3</v>
      </c>
      <c r="Q11">
        <f t="shared" si="7"/>
        <v>0</v>
      </c>
      <c r="R11">
        <f t="shared" si="8"/>
        <v>0.18496102681002341</v>
      </c>
      <c r="S11">
        <f t="shared" si="9"/>
        <v>-0.20451934701960575</v>
      </c>
    </row>
    <row r="12" spans="1:28" x14ac:dyDescent="0.3">
      <c r="A12" t="s">
        <v>8</v>
      </c>
      <c r="B12">
        <f t="shared" si="0"/>
        <v>0</v>
      </c>
      <c r="C12" t="s">
        <v>10</v>
      </c>
      <c r="D12">
        <f t="shared" si="1"/>
        <v>1</v>
      </c>
      <c r="E12">
        <f t="shared" si="2"/>
        <v>0</v>
      </c>
      <c r="F12">
        <f t="shared" si="3"/>
        <v>0</v>
      </c>
      <c r="G12" t="s">
        <v>15</v>
      </c>
      <c r="H12">
        <f t="shared" si="4"/>
        <v>0</v>
      </c>
      <c r="I12">
        <v>80</v>
      </c>
      <c r="K12">
        <v>4.82</v>
      </c>
      <c r="L12">
        <f t="shared" si="5"/>
        <v>-0.44426697200570531</v>
      </c>
      <c r="M12" t="s">
        <v>16</v>
      </c>
      <c r="N12">
        <f t="shared" si="6"/>
        <v>1</v>
      </c>
      <c r="O12">
        <v>0</v>
      </c>
      <c r="P12">
        <v>52.75</v>
      </c>
      <c r="Q12">
        <f t="shared" si="7"/>
        <v>1</v>
      </c>
      <c r="R12">
        <f t="shared" si="8"/>
        <v>0.72020705485144321</v>
      </c>
      <c r="S12">
        <f t="shared" si="9"/>
        <v>-0.32821653213158064</v>
      </c>
    </row>
    <row r="13" spans="1:28" x14ac:dyDescent="0.3">
      <c r="A13" t="s">
        <v>9</v>
      </c>
      <c r="B13">
        <f t="shared" si="0"/>
        <v>1</v>
      </c>
      <c r="C13" t="s">
        <v>10</v>
      </c>
      <c r="D13">
        <f t="shared" si="1"/>
        <v>1</v>
      </c>
      <c r="E13">
        <f t="shared" si="2"/>
        <v>0</v>
      </c>
      <c r="F13">
        <f t="shared" si="3"/>
        <v>0</v>
      </c>
      <c r="G13" t="s">
        <v>15</v>
      </c>
      <c r="H13">
        <f t="shared" si="4"/>
        <v>0</v>
      </c>
      <c r="I13">
        <v>80</v>
      </c>
      <c r="K13">
        <v>3.19</v>
      </c>
      <c r="L13">
        <f t="shared" si="5"/>
        <v>-0.63153177984129982</v>
      </c>
      <c r="M13" t="s">
        <v>17</v>
      </c>
      <c r="N13">
        <f t="shared" si="6"/>
        <v>0</v>
      </c>
      <c r="O13">
        <v>0</v>
      </c>
      <c r="P13">
        <v>55.8</v>
      </c>
      <c r="Q13">
        <f t="shared" si="7"/>
        <v>1</v>
      </c>
      <c r="R13">
        <f t="shared" si="8"/>
        <v>0.69554504794787675</v>
      </c>
      <c r="S13">
        <f t="shared" si="9"/>
        <v>-0.36305949912252361</v>
      </c>
    </row>
    <row r="14" spans="1:28" x14ac:dyDescent="0.3">
      <c r="A14" t="s">
        <v>9</v>
      </c>
      <c r="B14">
        <f t="shared" si="0"/>
        <v>1</v>
      </c>
      <c r="C14" t="s">
        <v>12</v>
      </c>
      <c r="D14">
        <f t="shared" si="1"/>
        <v>0</v>
      </c>
      <c r="E14">
        <f t="shared" si="2"/>
        <v>0</v>
      </c>
      <c r="F14">
        <f t="shared" si="3"/>
        <v>1</v>
      </c>
      <c r="G14" t="s">
        <v>15</v>
      </c>
      <c r="H14">
        <f t="shared" si="4"/>
        <v>0</v>
      </c>
      <c r="I14">
        <v>80</v>
      </c>
      <c r="K14">
        <v>12.37</v>
      </c>
      <c r="L14">
        <f t="shared" si="5"/>
        <v>0.42312523606714014</v>
      </c>
      <c r="M14" t="s">
        <v>17</v>
      </c>
      <c r="N14">
        <f t="shared" si="6"/>
        <v>0</v>
      </c>
      <c r="O14">
        <v>0</v>
      </c>
      <c r="P14">
        <v>42.1</v>
      </c>
      <c r="Q14">
        <f t="shared" si="7"/>
        <v>1</v>
      </c>
      <c r="R14">
        <f t="shared" si="8"/>
        <v>0.49653714524256776</v>
      </c>
      <c r="S14">
        <f t="shared" si="9"/>
        <v>-0.7000969841109248</v>
      </c>
    </row>
    <row r="15" spans="1:28" x14ac:dyDescent="0.3">
      <c r="A15" t="s">
        <v>8</v>
      </c>
      <c r="B15">
        <f t="shared" si="0"/>
        <v>0</v>
      </c>
      <c r="C15" t="s">
        <v>10</v>
      </c>
      <c r="D15">
        <f t="shared" si="1"/>
        <v>1</v>
      </c>
      <c r="E15">
        <f t="shared" si="2"/>
        <v>0</v>
      </c>
      <c r="F15">
        <f t="shared" si="3"/>
        <v>0</v>
      </c>
      <c r="G15" t="s">
        <v>15</v>
      </c>
      <c r="H15">
        <f t="shared" si="4"/>
        <v>0</v>
      </c>
      <c r="I15">
        <v>70</v>
      </c>
      <c r="K15">
        <v>12.16</v>
      </c>
      <c r="L15">
        <f t="shared" si="5"/>
        <v>0.39899909518034588</v>
      </c>
      <c r="M15" t="s">
        <v>17</v>
      </c>
      <c r="N15">
        <f t="shared" si="6"/>
        <v>0</v>
      </c>
      <c r="O15">
        <v>0</v>
      </c>
      <c r="P15">
        <v>34.659999999999997</v>
      </c>
      <c r="Q15">
        <f t="shared" si="7"/>
        <v>1</v>
      </c>
      <c r="R15">
        <f t="shared" si="8"/>
        <v>0.6551439730375096</v>
      </c>
      <c r="S15">
        <f t="shared" si="9"/>
        <v>-0.42290026133658387</v>
      </c>
    </row>
    <row r="16" spans="1:28" x14ac:dyDescent="0.3">
      <c r="A16" t="s">
        <v>9</v>
      </c>
      <c r="B16">
        <f t="shared" si="0"/>
        <v>1</v>
      </c>
      <c r="C16" t="s">
        <v>11</v>
      </c>
      <c r="D16">
        <f t="shared" si="1"/>
        <v>0</v>
      </c>
      <c r="E16">
        <f t="shared" si="2"/>
        <v>1</v>
      </c>
      <c r="F16">
        <f t="shared" si="3"/>
        <v>0</v>
      </c>
      <c r="G16" t="s">
        <v>15</v>
      </c>
      <c r="H16">
        <f t="shared" si="4"/>
        <v>0</v>
      </c>
      <c r="I16">
        <v>100</v>
      </c>
      <c r="K16">
        <v>2.5299999999999998</v>
      </c>
      <c r="L16">
        <f t="shared" si="5"/>
        <v>-0.7073567940569393</v>
      </c>
      <c r="M16" t="s">
        <v>17</v>
      </c>
      <c r="N16">
        <f t="shared" si="6"/>
        <v>0</v>
      </c>
      <c r="O16">
        <v>0</v>
      </c>
      <c r="P16">
        <v>11.48</v>
      </c>
      <c r="Q16">
        <f t="shared" si="7"/>
        <v>0</v>
      </c>
      <c r="R16">
        <f t="shared" si="8"/>
        <v>0.19360247821258275</v>
      </c>
      <c r="S16">
        <f t="shared" si="9"/>
        <v>-0.2151784548500412</v>
      </c>
    </row>
    <row r="17" spans="1:19" x14ac:dyDescent="0.3">
      <c r="A17" t="s">
        <v>9</v>
      </c>
      <c r="B17">
        <f t="shared" si="0"/>
        <v>1</v>
      </c>
      <c r="C17" t="s">
        <v>12</v>
      </c>
      <c r="D17">
        <f t="shared" si="1"/>
        <v>0</v>
      </c>
      <c r="E17">
        <f t="shared" si="2"/>
        <v>0</v>
      </c>
      <c r="F17">
        <f t="shared" si="3"/>
        <v>1</v>
      </c>
      <c r="G17" t="s">
        <v>15</v>
      </c>
      <c r="H17">
        <f t="shared" si="4"/>
        <v>0</v>
      </c>
      <c r="I17">
        <v>80</v>
      </c>
      <c r="K17">
        <v>0.14000000000000001</v>
      </c>
      <c r="L17">
        <f t="shared" si="5"/>
        <v>-0.98193525462569431</v>
      </c>
      <c r="M17" t="s">
        <v>17</v>
      </c>
      <c r="N17">
        <f t="shared" si="6"/>
        <v>0</v>
      </c>
      <c r="O17">
        <v>1</v>
      </c>
      <c r="P17">
        <v>35.93</v>
      </c>
      <c r="Q17">
        <f t="shared" si="7"/>
        <v>1</v>
      </c>
      <c r="R17">
        <f t="shared" si="8"/>
        <v>0.56424376401551235</v>
      </c>
      <c r="S17">
        <f t="shared" si="9"/>
        <v>-0.57226891515679568</v>
      </c>
    </row>
    <row r="18" spans="1:19" x14ac:dyDescent="0.3">
      <c r="A18" t="s">
        <v>8</v>
      </c>
      <c r="B18">
        <f t="shared" si="0"/>
        <v>0</v>
      </c>
      <c r="C18" t="s">
        <v>10</v>
      </c>
      <c r="D18">
        <f t="shared" si="1"/>
        <v>1</v>
      </c>
      <c r="E18">
        <f t="shared" si="2"/>
        <v>0</v>
      </c>
      <c r="F18">
        <f t="shared" si="3"/>
        <v>0</v>
      </c>
      <c r="G18" t="s">
        <v>14</v>
      </c>
      <c r="H18">
        <f t="shared" si="4"/>
        <v>1</v>
      </c>
      <c r="I18">
        <v>90</v>
      </c>
      <c r="K18">
        <v>6.54</v>
      </c>
      <c r="L18">
        <f t="shared" si="5"/>
        <v>-0.24666238950434183</v>
      </c>
      <c r="M18" t="s">
        <v>16</v>
      </c>
      <c r="N18">
        <f t="shared" si="6"/>
        <v>1</v>
      </c>
      <c r="O18">
        <v>0</v>
      </c>
      <c r="P18">
        <v>34.26</v>
      </c>
      <c r="Q18">
        <f t="shared" si="7"/>
        <v>1</v>
      </c>
      <c r="R18">
        <f t="shared" si="8"/>
        <v>0.85344558097544299</v>
      </c>
      <c r="S18">
        <f t="shared" si="9"/>
        <v>-0.15847349862169557</v>
      </c>
    </row>
    <row r="19" spans="1:19" x14ac:dyDescent="0.3">
      <c r="A19" t="s">
        <v>8</v>
      </c>
      <c r="B19">
        <f t="shared" si="0"/>
        <v>0</v>
      </c>
      <c r="C19" t="s">
        <v>10</v>
      </c>
      <c r="D19">
        <f t="shared" si="1"/>
        <v>1</v>
      </c>
      <c r="E19">
        <f t="shared" si="2"/>
        <v>0</v>
      </c>
      <c r="F19">
        <f t="shared" si="3"/>
        <v>0</v>
      </c>
      <c r="G19" t="s">
        <v>14</v>
      </c>
      <c r="H19">
        <f t="shared" si="4"/>
        <v>1</v>
      </c>
      <c r="I19">
        <v>90</v>
      </c>
      <c r="K19">
        <v>0.63</v>
      </c>
      <c r="L19">
        <f t="shared" si="5"/>
        <v>-0.9256409258898407</v>
      </c>
      <c r="M19" t="s">
        <v>16</v>
      </c>
      <c r="N19">
        <f t="shared" si="6"/>
        <v>1</v>
      </c>
      <c r="O19">
        <v>0</v>
      </c>
      <c r="P19">
        <v>32.979999999999997</v>
      </c>
      <c r="Q19">
        <f t="shared" si="7"/>
        <v>1</v>
      </c>
      <c r="R19">
        <f t="shared" si="8"/>
        <v>0.86914827313836274</v>
      </c>
      <c r="S19">
        <f t="shared" si="9"/>
        <v>-0.14024154325616023</v>
      </c>
    </row>
    <row r="20" spans="1:19" x14ac:dyDescent="0.3">
      <c r="A20" t="s">
        <v>8</v>
      </c>
      <c r="B20">
        <f t="shared" si="0"/>
        <v>0</v>
      </c>
      <c r="C20" t="s">
        <v>10</v>
      </c>
      <c r="D20">
        <f t="shared" si="1"/>
        <v>1</v>
      </c>
      <c r="E20">
        <f t="shared" si="2"/>
        <v>0</v>
      </c>
      <c r="F20">
        <f t="shared" si="3"/>
        <v>0</v>
      </c>
      <c r="G20" t="s">
        <v>15</v>
      </c>
      <c r="H20">
        <f t="shared" si="4"/>
        <v>0</v>
      </c>
      <c r="I20">
        <v>60</v>
      </c>
      <c r="K20">
        <v>9.18</v>
      </c>
      <c r="L20">
        <f t="shared" si="5"/>
        <v>5.6637667358216043E-2</v>
      </c>
      <c r="M20" t="s">
        <v>17</v>
      </c>
      <c r="N20">
        <f t="shared" si="6"/>
        <v>0</v>
      </c>
      <c r="O20">
        <v>0</v>
      </c>
      <c r="P20">
        <v>41.44</v>
      </c>
      <c r="Q20">
        <f t="shared" si="7"/>
        <v>1</v>
      </c>
      <c r="R20">
        <f t="shared" si="8"/>
        <v>0.66997378781009564</v>
      </c>
      <c r="S20">
        <f t="shared" si="9"/>
        <v>-0.40051669003393603</v>
      </c>
    </row>
    <row r="21" spans="1:19" x14ac:dyDescent="0.3">
      <c r="A21" t="s">
        <v>8</v>
      </c>
      <c r="B21">
        <f t="shared" si="0"/>
        <v>0</v>
      </c>
      <c r="C21" t="s">
        <v>11</v>
      </c>
      <c r="D21">
        <f t="shared" si="1"/>
        <v>0</v>
      </c>
      <c r="E21">
        <f t="shared" si="2"/>
        <v>1</v>
      </c>
      <c r="F21">
        <f t="shared" si="3"/>
        <v>0</v>
      </c>
      <c r="G21" t="s">
        <v>15</v>
      </c>
      <c r="H21">
        <f t="shared" si="4"/>
        <v>0</v>
      </c>
      <c r="I21">
        <v>70</v>
      </c>
      <c r="K21">
        <v>11.38</v>
      </c>
      <c r="L21">
        <f t="shared" si="5"/>
        <v>0.3093877147436811</v>
      </c>
      <c r="M21" t="s">
        <v>16</v>
      </c>
      <c r="N21">
        <f t="shared" si="6"/>
        <v>1</v>
      </c>
      <c r="O21">
        <v>1</v>
      </c>
      <c r="P21">
        <v>7.05</v>
      </c>
      <c r="Q21">
        <f t="shared" si="7"/>
        <v>0</v>
      </c>
      <c r="R21">
        <f t="shared" si="8"/>
        <v>0.18721943718175466</v>
      </c>
      <c r="S21">
        <f t="shared" si="9"/>
        <v>-0.20729411629936559</v>
      </c>
    </row>
    <row r="22" spans="1:19" x14ac:dyDescent="0.3">
      <c r="A22" t="s">
        <v>8</v>
      </c>
      <c r="B22">
        <f t="shared" si="0"/>
        <v>0</v>
      </c>
      <c r="C22" t="s">
        <v>13</v>
      </c>
      <c r="D22">
        <f t="shared" si="1"/>
        <v>0</v>
      </c>
      <c r="E22">
        <f t="shared" si="2"/>
        <v>0</v>
      </c>
      <c r="F22">
        <f t="shared" si="3"/>
        <v>0</v>
      </c>
      <c r="G22" t="s">
        <v>14</v>
      </c>
      <c r="H22">
        <f t="shared" si="4"/>
        <v>1</v>
      </c>
      <c r="I22">
        <v>60</v>
      </c>
      <c r="K22">
        <v>24</v>
      </c>
      <c r="L22">
        <f t="shared" si="5"/>
        <v>1.759253895654848</v>
      </c>
      <c r="M22" t="s">
        <v>17</v>
      </c>
      <c r="N22">
        <f t="shared" si="6"/>
        <v>0</v>
      </c>
      <c r="O22">
        <v>1</v>
      </c>
      <c r="P22">
        <v>6.82</v>
      </c>
      <c r="Q22">
        <f t="shared" si="7"/>
        <v>0</v>
      </c>
      <c r="R22">
        <f t="shared" si="8"/>
        <v>0.26566250205454556</v>
      </c>
      <c r="S22">
        <f t="shared" si="9"/>
        <v>-0.30878654958102419</v>
      </c>
    </row>
    <row r="23" spans="1:19" x14ac:dyDescent="0.3">
      <c r="A23" t="s">
        <v>9</v>
      </c>
      <c r="B23">
        <f t="shared" si="0"/>
        <v>1</v>
      </c>
      <c r="C23" t="s">
        <v>11</v>
      </c>
      <c r="D23">
        <f t="shared" si="1"/>
        <v>0</v>
      </c>
      <c r="E23">
        <f t="shared" si="2"/>
        <v>1</v>
      </c>
      <c r="F23">
        <f t="shared" si="3"/>
        <v>0</v>
      </c>
      <c r="G23" t="s">
        <v>15</v>
      </c>
      <c r="H23">
        <f t="shared" si="4"/>
        <v>0</v>
      </c>
      <c r="I23">
        <v>90</v>
      </c>
      <c r="K23">
        <v>10.8</v>
      </c>
      <c r="L23">
        <f t="shared" si="5"/>
        <v>0.2427536113420585</v>
      </c>
      <c r="M23" t="s">
        <v>17</v>
      </c>
      <c r="N23">
        <f t="shared" si="6"/>
        <v>0</v>
      </c>
      <c r="O23">
        <v>0</v>
      </c>
      <c r="P23">
        <v>82.56</v>
      </c>
      <c r="Q23">
        <f t="shared" si="7"/>
        <v>1</v>
      </c>
      <c r="R23">
        <f t="shared" si="8"/>
        <v>0.16646781432226518</v>
      </c>
      <c r="S23">
        <f t="shared" si="9"/>
        <v>-1.7929532956216998</v>
      </c>
    </row>
    <row r="24" spans="1:19" x14ac:dyDescent="0.3">
      <c r="A24" t="s">
        <v>9</v>
      </c>
      <c r="B24">
        <f t="shared" si="0"/>
        <v>1</v>
      </c>
      <c r="C24" t="s">
        <v>10</v>
      </c>
      <c r="D24">
        <f t="shared" si="1"/>
        <v>1</v>
      </c>
      <c r="E24">
        <f t="shared" si="2"/>
        <v>0</v>
      </c>
      <c r="F24">
        <f t="shared" si="3"/>
        <v>0</v>
      </c>
      <c r="G24" t="s">
        <v>15</v>
      </c>
      <c r="H24">
        <f t="shared" si="4"/>
        <v>0</v>
      </c>
      <c r="I24">
        <v>80</v>
      </c>
      <c r="K24">
        <v>13.49</v>
      </c>
      <c r="L24">
        <f t="shared" si="5"/>
        <v>0.55179798746337694</v>
      </c>
      <c r="M24" t="s">
        <v>16</v>
      </c>
      <c r="N24">
        <f t="shared" si="6"/>
        <v>1</v>
      </c>
      <c r="O24">
        <v>1</v>
      </c>
      <c r="P24">
        <v>6.92</v>
      </c>
      <c r="Q24">
        <f t="shared" si="7"/>
        <v>0</v>
      </c>
      <c r="R24">
        <f t="shared" si="8"/>
        <v>0.67639316502925473</v>
      </c>
      <c r="S24">
        <f t="shared" si="9"/>
        <v>-1.1282259723560102</v>
      </c>
    </row>
    <row r="25" spans="1:19" x14ac:dyDescent="0.3">
      <c r="A25" t="s">
        <v>8</v>
      </c>
      <c r="B25">
        <f t="shared" si="0"/>
        <v>0</v>
      </c>
      <c r="C25" t="s">
        <v>10</v>
      </c>
      <c r="D25">
        <f t="shared" si="1"/>
        <v>1</v>
      </c>
      <c r="E25">
        <f t="shared" si="2"/>
        <v>0</v>
      </c>
      <c r="F25">
        <f t="shared" si="3"/>
        <v>0</v>
      </c>
      <c r="G25" t="s">
        <v>15</v>
      </c>
      <c r="H25">
        <f t="shared" si="4"/>
        <v>0</v>
      </c>
      <c r="I25">
        <v>90</v>
      </c>
      <c r="K25">
        <v>2.5</v>
      </c>
      <c r="L25">
        <f t="shared" si="5"/>
        <v>-0.71080338561219558</v>
      </c>
      <c r="M25" t="s">
        <v>17</v>
      </c>
      <c r="N25">
        <f t="shared" si="6"/>
        <v>0</v>
      </c>
      <c r="O25">
        <v>0</v>
      </c>
      <c r="P25">
        <v>30.16</v>
      </c>
      <c r="Q25">
        <f t="shared" si="7"/>
        <v>1</v>
      </c>
      <c r="R25">
        <f t="shared" si="8"/>
        <v>0.70198571096791151</v>
      </c>
      <c r="S25">
        <f t="shared" si="9"/>
        <v>-0.35384222991005138</v>
      </c>
    </row>
    <row r="26" spans="1:19" x14ac:dyDescent="0.3">
      <c r="A26" t="s">
        <v>8</v>
      </c>
      <c r="B26">
        <f t="shared" si="0"/>
        <v>0</v>
      </c>
      <c r="C26" t="s">
        <v>10</v>
      </c>
      <c r="D26">
        <f t="shared" si="1"/>
        <v>1</v>
      </c>
      <c r="E26">
        <f t="shared" si="2"/>
        <v>0</v>
      </c>
      <c r="F26">
        <f t="shared" si="3"/>
        <v>0</v>
      </c>
      <c r="G26" t="s">
        <v>15</v>
      </c>
      <c r="H26">
        <f t="shared" si="4"/>
        <v>0</v>
      </c>
      <c r="I26">
        <v>80</v>
      </c>
      <c r="K26">
        <v>2.82</v>
      </c>
      <c r="L26">
        <f t="shared" si="5"/>
        <v>-0.67403974235612796</v>
      </c>
      <c r="M26" t="s">
        <v>16</v>
      </c>
      <c r="N26">
        <f t="shared" si="6"/>
        <v>1</v>
      </c>
      <c r="O26">
        <v>0</v>
      </c>
      <c r="P26">
        <v>24.39</v>
      </c>
      <c r="Q26">
        <f t="shared" si="7"/>
        <v>1</v>
      </c>
      <c r="R26">
        <f t="shared" si="8"/>
        <v>0.72909017129652498</v>
      </c>
      <c r="S26">
        <f t="shared" si="9"/>
        <v>-0.31595786285789401</v>
      </c>
    </row>
    <row r="27" spans="1:19" x14ac:dyDescent="0.3">
      <c r="A27" t="s">
        <v>9</v>
      </c>
      <c r="B27">
        <f t="shared" si="0"/>
        <v>1</v>
      </c>
      <c r="C27" t="s">
        <v>11</v>
      </c>
      <c r="D27">
        <f t="shared" si="1"/>
        <v>0</v>
      </c>
      <c r="E27">
        <f t="shared" si="2"/>
        <v>1</v>
      </c>
      <c r="F27">
        <f t="shared" si="3"/>
        <v>0</v>
      </c>
      <c r="G27" t="s">
        <v>15</v>
      </c>
      <c r="H27">
        <f t="shared" si="4"/>
        <v>0</v>
      </c>
      <c r="I27">
        <v>70</v>
      </c>
      <c r="K27">
        <v>14.44</v>
      </c>
      <c r="L27">
        <f t="shared" si="5"/>
        <v>0.66094005337982764</v>
      </c>
      <c r="M27" t="s">
        <v>17</v>
      </c>
      <c r="N27">
        <f t="shared" si="6"/>
        <v>0</v>
      </c>
      <c r="O27">
        <v>1</v>
      </c>
      <c r="P27">
        <v>14</v>
      </c>
      <c r="Q27">
        <f t="shared" si="7"/>
        <v>0</v>
      </c>
      <c r="R27">
        <f t="shared" si="8"/>
        <v>0.15552596956493292</v>
      </c>
      <c r="S27">
        <f t="shared" si="9"/>
        <v>-0.16904129461615494</v>
      </c>
    </row>
    <row r="28" spans="1:19" x14ac:dyDescent="0.3">
      <c r="A28" t="s">
        <v>8</v>
      </c>
      <c r="B28">
        <f t="shared" si="0"/>
        <v>0</v>
      </c>
      <c r="C28" t="s">
        <v>13</v>
      </c>
      <c r="D28">
        <f t="shared" si="1"/>
        <v>0</v>
      </c>
      <c r="E28">
        <f t="shared" si="2"/>
        <v>0</v>
      </c>
      <c r="F28">
        <f t="shared" si="3"/>
        <v>0</v>
      </c>
      <c r="G28" t="s">
        <v>14</v>
      </c>
      <c r="H28">
        <f t="shared" si="4"/>
        <v>1</v>
      </c>
      <c r="I28">
        <v>80</v>
      </c>
      <c r="K28">
        <v>2.11</v>
      </c>
      <c r="L28">
        <f t="shared" si="5"/>
        <v>-0.75560907583052805</v>
      </c>
      <c r="M28" t="s">
        <v>16</v>
      </c>
      <c r="N28">
        <f t="shared" si="6"/>
        <v>1</v>
      </c>
      <c r="O28">
        <v>0</v>
      </c>
      <c r="P28">
        <v>10.49</v>
      </c>
      <c r="Q28">
        <f t="shared" si="7"/>
        <v>0</v>
      </c>
      <c r="R28">
        <f t="shared" si="8"/>
        <v>0.40393878597485955</v>
      </c>
      <c r="S28">
        <f t="shared" si="9"/>
        <v>-0.51741190909502943</v>
      </c>
    </row>
    <row r="29" spans="1:19" x14ac:dyDescent="0.3">
      <c r="A29" t="s">
        <v>8</v>
      </c>
      <c r="B29">
        <f t="shared" si="0"/>
        <v>0</v>
      </c>
      <c r="C29" t="s">
        <v>10</v>
      </c>
      <c r="D29">
        <f t="shared" si="1"/>
        <v>1</v>
      </c>
      <c r="E29">
        <f t="shared" si="2"/>
        <v>0</v>
      </c>
      <c r="F29">
        <f t="shared" si="3"/>
        <v>0</v>
      </c>
      <c r="G29" t="s">
        <v>14</v>
      </c>
      <c r="H29">
        <f t="shared" si="4"/>
        <v>1</v>
      </c>
      <c r="I29">
        <v>100</v>
      </c>
      <c r="K29">
        <v>2.13</v>
      </c>
      <c r="L29">
        <f t="shared" si="5"/>
        <v>-0.75331134812702383</v>
      </c>
      <c r="M29" t="s">
        <v>16</v>
      </c>
      <c r="N29">
        <f t="shared" si="6"/>
        <v>1</v>
      </c>
      <c r="O29">
        <v>1</v>
      </c>
      <c r="P29">
        <v>51.02</v>
      </c>
      <c r="Q29">
        <f t="shared" si="7"/>
        <v>1</v>
      </c>
      <c r="R29">
        <f t="shared" si="8"/>
        <v>0.86530359687418368</v>
      </c>
      <c r="S29">
        <f t="shared" si="9"/>
        <v>-0.14467485458369567</v>
      </c>
    </row>
    <row r="30" spans="1:19" x14ac:dyDescent="0.3">
      <c r="A30" t="s">
        <v>8</v>
      </c>
      <c r="B30">
        <f t="shared" si="0"/>
        <v>0</v>
      </c>
      <c r="C30" t="s">
        <v>10</v>
      </c>
      <c r="D30">
        <f t="shared" si="1"/>
        <v>1</v>
      </c>
      <c r="E30">
        <f t="shared" si="2"/>
        <v>0</v>
      </c>
      <c r="F30">
        <f t="shared" si="3"/>
        <v>0</v>
      </c>
      <c r="G30" t="s">
        <v>15</v>
      </c>
      <c r="H30">
        <f t="shared" si="4"/>
        <v>0</v>
      </c>
      <c r="I30">
        <v>70</v>
      </c>
      <c r="K30">
        <v>6.48</v>
      </c>
      <c r="L30">
        <f t="shared" si="5"/>
        <v>-0.25355557261485445</v>
      </c>
      <c r="M30" t="s">
        <v>17</v>
      </c>
      <c r="N30">
        <f t="shared" si="6"/>
        <v>0</v>
      </c>
      <c r="O30">
        <v>1</v>
      </c>
      <c r="P30">
        <v>33.409999999999997</v>
      </c>
      <c r="Q30">
        <f t="shared" si="7"/>
        <v>1</v>
      </c>
      <c r="R30">
        <f t="shared" si="8"/>
        <v>0.68312529869402328</v>
      </c>
      <c r="S30">
        <f t="shared" si="9"/>
        <v>-0.38107698280491797</v>
      </c>
    </row>
    <row r="31" spans="1:19" x14ac:dyDescent="0.3">
      <c r="A31" t="s">
        <v>9</v>
      </c>
      <c r="B31">
        <f t="shared" si="0"/>
        <v>1</v>
      </c>
      <c r="C31" t="s">
        <v>12</v>
      </c>
      <c r="D31">
        <f t="shared" si="1"/>
        <v>0</v>
      </c>
      <c r="E31">
        <f t="shared" si="2"/>
        <v>0</v>
      </c>
      <c r="F31">
        <f t="shared" si="3"/>
        <v>1</v>
      </c>
      <c r="G31" t="s">
        <v>15</v>
      </c>
      <c r="H31">
        <f t="shared" si="4"/>
        <v>0</v>
      </c>
      <c r="I31">
        <v>90</v>
      </c>
      <c r="K31">
        <v>4.2300000000000004</v>
      </c>
      <c r="L31">
        <f t="shared" si="5"/>
        <v>-0.51204993925907993</v>
      </c>
      <c r="M31" t="s">
        <v>17</v>
      </c>
      <c r="N31">
        <f t="shared" si="6"/>
        <v>0</v>
      </c>
      <c r="O31">
        <v>1</v>
      </c>
      <c r="P31">
        <v>25.02</v>
      </c>
      <c r="Q31">
        <f t="shared" si="7"/>
        <v>1</v>
      </c>
      <c r="R31">
        <f t="shared" si="8"/>
        <v>0.54174134292682619</v>
      </c>
      <c r="S31">
        <f t="shared" si="9"/>
        <v>-0.61296661852384826</v>
      </c>
    </row>
    <row r="32" spans="1:19" x14ac:dyDescent="0.3">
      <c r="A32" t="s">
        <v>9</v>
      </c>
      <c r="B32">
        <f t="shared" si="0"/>
        <v>1</v>
      </c>
      <c r="C32" t="s">
        <v>13</v>
      </c>
      <c r="D32">
        <f t="shared" si="1"/>
        <v>0</v>
      </c>
      <c r="E32">
        <f t="shared" si="2"/>
        <v>0</v>
      </c>
      <c r="F32">
        <f t="shared" si="3"/>
        <v>0</v>
      </c>
      <c r="G32" t="s">
        <v>15</v>
      </c>
      <c r="H32">
        <f t="shared" si="4"/>
        <v>0</v>
      </c>
      <c r="I32">
        <v>60</v>
      </c>
      <c r="K32">
        <v>34.64</v>
      </c>
      <c r="L32">
        <f t="shared" si="5"/>
        <v>2.9816450339190967</v>
      </c>
      <c r="M32" t="s">
        <v>17</v>
      </c>
      <c r="N32">
        <f t="shared" si="6"/>
        <v>0</v>
      </c>
      <c r="O32">
        <v>1</v>
      </c>
      <c r="P32">
        <v>11.57</v>
      </c>
      <c r="Q32">
        <f t="shared" si="7"/>
        <v>0</v>
      </c>
      <c r="R32">
        <f t="shared" si="8"/>
        <v>0.1068311819858945</v>
      </c>
      <c r="S32">
        <f t="shared" si="9"/>
        <v>-0.11297967004411816</v>
      </c>
    </row>
    <row r="33" spans="1:19" x14ac:dyDescent="0.3">
      <c r="A33" t="s">
        <v>9</v>
      </c>
      <c r="B33">
        <f t="shared" si="0"/>
        <v>1</v>
      </c>
      <c r="C33" t="s">
        <v>11</v>
      </c>
      <c r="D33">
        <f t="shared" si="1"/>
        <v>0</v>
      </c>
      <c r="E33">
        <f t="shared" si="2"/>
        <v>1</v>
      </c>
      <c r="F33">
        <f t="shared" si="3"/>
        <v>0</v>
      </c>
      <c r="G33" t="s">
        <v>15</v>
      </c>
      <c r="H33">
        <f t="shared" si="4"/>
        <v>0</v>
      </c>
      <c r="I33">
        <v>70</v>
      </c>
      <c r="K33">
        <v>33.69</v>
      </c>
      <c r="L33">
        <f t="shared" si="5"/>
        <v>2.8725029680026455</v>
      </c>
      <c r="M33" t="s">
        <v>17</v>
      </c>
      <c r="N33">
        <f t="shared" si="6"/>
        <v>0</v>
      </c>
      <c r="O33">
        <v>1</v>
      </c>
      <c r="P33">
        <v>7.0000000000000007E-2</v>
      </c>
      <c r="Q33">
        <f t="shared" si="7"/>
        <v>0</v>
      </c>
      <c r="R33">
        <f t="shared" si="8"/>
        <v>0.10712691468407251</v>
      </c>
      <c r="S33">
        <f t="shared" si="9"/>
        <v>-0.11331082991257292</v>
      </c>
    </row>
    <row r="34" spans="1:19" x14ac:dyDescent="0.3">
      <c r="A34" t="s">
        <v>9</v>
      </c>
      <c r="B34">
        <f t="shared" si="0"/>
        <v>1</v>
      </c>
      <c r="C34" t="s">
        <v>10</v>
      </c>
      <c r="D34">
        <f t="shared" si="1"/>
        <v>1</v>
      </c>
      <c r="E34">
        <f t="shared" si="2"/>
        <v>0</v>
      </c>
      <c r="F34">
        <f t="shared" si="3"/>
        <v>0</v>
      </c>
      <c r="G34" t="s">
        <v>15</v>
      </c>
      <c r="H34">
        <f t="shared" si="4"/>
        <v>0</v>
      </c>
      <c r="I34">
        <v>60</v>
      </c>
      <c r="K34">
        <v>3.81</v>
      </c>
      <c r="L34">
        <f t="shared" si="5"/>
        <v>-0.56030222103266869</v>
      </c>
      <c r="M34" t="s">
        <v>17</v>
      </c>
      <c r="N34">
        <f t="shared" si="6"/>
        <v>0</v>
      </c>
      <c r="O34">
        <v>0</v>
      </c>
      <c r="P34">
        <v>36.1</v>
      </c>
      <c r="Q34">
        <f t="shared" si="7"/>
        <v>1</v>
      </c>
      <c r="R34">
        <f t="shared" si="8"/>
        <v>0.69261445021772705</v>
      </c>
      <c r="S34">
        <f t="shared" si="9"/>
        <v>-0.36728178350387258</v>
      </c>
    </row>
    <row r="35" spans="1:19" x14ac:dyDescent="0.3">
      <c r="A35" t="s">
        <v>8</v>
      </c>
      <c r="B35">
        <f t="shared" si="0"/>
        <v>0</v>
      </c>
      <c r="C35" t="s">
        <v>10</v>
      </c>
      <c r="D35">
        <f t="shared" si="1"/>
        <v>1</v>
      </c>
      <c r="E35">
        <f t="shared" si="2"/>
        <v>0</v>
      </c>
      <c r="F35">
        <f t="shared" si="3"/>
        <v>0</v>
      </c>
      <c r="G35" t="s">
        <v>15</v>
      </c>
      <c r="H35">
        <f t="shared" si="4"/>
        <v>0</v>
      </c>
      <c r="I35">
        <v>90</v>
      </c>
      <c r="K35">
        <v>4.72</v>
      </c>
      <c r="L35">
        <f t="shared" si="5"/>
        <v>-0.4557556105232265</v>
      </c>
      <c r="M35" t="s">
        <v>16</v>
      </c>
      <c r="N35">
        <f t="shared" si="6"/>
        <v>1</v>
      </c>
      <c r="O35">
        <v>0</v>
      </c>
      <c r="P35">
        <v>65.02</v>
      </c>
      <c r="Q35">
        <f t="shared" si="7"/>
        <v>1</v>
      </c>
      <c r="R35">
        <f t="shared" si="8"/>
        <v>0.72065541864083804</v>
      </c>
      <c r="S35">
        <f t="shared" si="9"/>
        <v>-0.32759417737931895</v>
      </c>
    </row>
    <row r="36" spans="1:19" x14ac:dyDescent="0.3">
      <c r="A36" t="s">
        <v>8</v>
      </c>
      <c r="B36">
        <f t="shared" si="0"/>
        <v>0</v>
      </c>
      <c r="C36" t="s">
        <v>12</v>
      </c>
      <c r="D36">
        <f t="shared" si="1"/>
        <v>0</v>
      </c>
      <c r="E36">
        <f t="shared" si="2"/>
        <v>0</v>
      </c>
      <c r="F36">
        <f t="shared" si="3"/>
        <v>1</v>
      </c>
      <c r="G36" t="s">
        <v>15</v>
      </c>
      <c r="H36">
        <f t="shared" si="4"/>
        <v>0</v>
      </c>
      <c r="I36">
        <v>80</v>
      </c>
      <c r="K36">
        <v>0.85</v>
      </c>
      <c r="L36">
        <f t="shared" si="5"/>
        <v>-0.90036592115129432</v>
      </c>
      <c r="M36" t="s">
        <v>16</v>
      </c>
      <c r="N36">
        <f t="shared" si="6"/>
        <v>1</v>
      </c>
      <c r="O36">
        <v>1</v>
      </c>
      <c r="P36">
        <v>6.1</v>
      </c>
      <c r="Q36">
        <f t="shared" si="7"/>
        <v>0</v>
      </c>
      <c r="R36">
        <f t="shared" si="8"/>
        <v>0.59825510616301836</v>
      </c>
      <c r="S36">
        <f t="shared" si="9"/>
        <v>-0.91193798424744676</v>
      </c>
    </row>
    <row r="37" spans="1:19" x14ac:dyDescent="0.3">
      <c r="A37" t="s">
        <v>9</v>
      </c>
      <c r="B37">
        <f t="shared" si="0"/>
        <v>1</v>
      </c>
      <c r="C37" t="s">
        <v>10</v>
      </c>
      <c r="D37">
        <f t="shared" si="1"/>
        <v>1</v>
      </c>
      <c r="E37">
        <f t="shared" si="2"/>
        <v>0</v>
      </c>
      <c r="F37">
        <f t="shared" si="3"/>
        <v>0</v>
      </c>
      <c r="G37" t="s">
        <v>15</v>
      </c>
      <c r="H37">
        <f t="shared" si="4"/>
        <v>0</v>
      </c>
      <c r="I37">
        <v>90</v>
      </c>
      <c r="K37">
        <v>2.56</v>
      </c>
      <c r="L37">
        <f t="shared" si="5"/>
        <v>-0.7039102025016829</v>
      </c>
      <c r="M37" t="s">
        <v>16</v>
      </c>
      <c r="N37">
        <f t="shared" si="6"/>
        <v>1</v>
      </c>
      <c r="O37">
        <v>0</v>
      </c>
      <c r="P37">
        <v>44.39</v>
      </c>
      <c r="Q37">
        <f t="shared" si="7"/>
        <v>1</v>
      </c>
      <c r="R37">
        <f t="shared" si="8"/>
        <v>0.727219437047119</v>
      </c>
      <c r="S37">
        <f t="shared" si="9"/>
        <v>-0.31852700786342109</v>
      </c>
    </row>
    <row r="38" spans="1:19" x14ac:dyDescent="0.3">
      <c r="A38" t="s">
        <v>8</v>
      </c>
      <c r="B38">
        <f t="shared" si="0"/>
        <v>0</v>
      </c>
      <c r="C38" t="s">
        <v>13</v>
      </c>
      <c r="D38">
        <f t="shared" si="1"/>
        <v>0</v>
      </c>
      <c r="E38">
        <f t="shared" si="2"/>
        <v>0</v>
      </c>
      <c r="F38">
        <f t="shared" si="3"/>
        <v>0</v>
      </c>
      <c r="G38" t="s">
        <v>14</v>
      </c>
      <c r="H38">
        <f t="shared" si="4"/>
        <v>1</v>
      </c>
      <c r="I38">
        <v>70</v>
      </c>
      <c r="K38">
        <v>13.45</v>
      </c>
      <c r="L38">
        <f t="shared" si="5"/>
        <v>0.54720253205636837</v>
      </c>
      <c r="M38" t="s">
        <v>17</v>
      </c>
      <c r="N38">
        <f t="shared" si="6"/>
        <v>0</v>
      </c>
      <c r="O38">
        <v>1</v>
      </c>
      <c r="P38">
        <v>10.82</v>
      </c>
      <c r="Q38">
        <f t="shared" si="7"/>
        <v>0</v>
      </c>
      <c r="R38">
        <f t="shared" si="8"/>
        <v>0.31391357477961734</v>
      </c>
      <c r="S38">
        <f t="shared" si="9"/>
        <v>-0.37675167490533346</v>
      </c>
    </row>
    <row r="39" spans="1:19" x14ac:dyDescent="0.3">
      <c r="A39" t="s">
        <v>9</v>
      </c>
      <c r="B39">
        <f t="shared" si="0"/>
        <v>1</v>
      </c>
      <c r="C39" t="s">
        <v>13</v>
      </c>
      <c r="D39">
        <f t="shared" si="1"/>
        <v>0</v>
      </c>
      <c r="E39">
        <f t="shared" si="2"/>
        <v>0</v>
      </c>
      <c r="F39">
        <f t="shared" si="3"/>
        <v>0</v>
      </c>
      <c r="G39" t="s">
        <v>14</v>
      </c>
      <c r="H39">
        <f t="shared" si="4"/>
        <v>1</v>
      </c>
      <c r="I39">
        <v>80</v>
      </c>
      <c r="K39">
        <v>6.81</v>
      </c>
      <c r="L39">
        <f t="shared" si="5"/>
        <v>-0.21564306550703483</v>
      </c>
      <c r="M39" t="s">
        <v>16</v>
      </c>
      <c r="N39">
        <f t="shared" si="6"/>
        <v>1</v>
      </c>
      <c r="O39">
        <v>0</v>
      </c>
      <c r="P39">
        <v>57.11</v>
      </c>
      <c r="Q39">
        <f t="shared" si="7"/>
        <v>1</v>
      </c>
      <c r="R39">
        <f t="shared" si="8"/>
        <v>0.37544050430316328</v>
      </c>
      <c r="S39">
        <f t="shared" si="9"/>
        <v>-0.97965526426450089</v>
      </c>
    </row>
    <row r="40" spans="1:19" x14ac:dyDescent="0.3">
      <c r="A40" t="s">
        <v>8</v>
      </c>
      <c r="B40">
        <f t="shared" si="0"/>
        <v>0</v>
      </c>
      <c r="C40" t="s">
        <v>10</v>
      </c>
      <c r="D40">
        <f t="shared" si="1"/>
        <v>1</v>
      </c>
      <c r="E40">
        <f t="shared" si="2"/>
        <v>0</v>
      </c>
      <c r="F40">
        <f t="shared" si="3"/>
        <v>0</v>
      </c>
      <c r="G40" t="s">
        <v>15</v>
      </c>
      <c r="H40">
        <f t="shared" si="4"/>
        <v>0</v>
      </c>
      <c r="I40">
        <v>90</v>
      </c>
      <c r="K40">
        <v>7.3</v>
      </c>
      <c r="L40">
        <f t="shared" si="5"/>
        <v>-0.15934873677118125</v>
      </c>
      <c r="M40" t="s">
        <v>17</v>
      </c>
      <c r="N40">
        <f t="shared" si="6"/>
        <v>0</v>
      </c>
      <c r="O40">
        <v>0</v>
      </c>
      <c r="P40">
        <v>5.51</v>
      </c>
      <c r="Q40">
        <f t="shared" si="7"/>
        <v>0</v>
      </c>
      <c r="R40">
        <f t="shared" si="8"/>
        <v>0.67916075410577459</v>
      </c>
      <c r="S40">
        <f t="shared" si="9"/>
        <v>-1.1368150728968929</v>
      </c>
    </row>
    <row r="41" spans="1:19" x14ac:dyDescent="0.3">
      <c r="A41" t="s">
        <v>8</v>
      </c>
      <c r="B41">
        <f t="shared" si="0"/>
        <v>0</v>
      </c>
      <c r="C41" t="s">
        <v>13</v>
      </c>
      <c r="D41">
        <f t="shared" si="1"/>
        <v>0</v>
      </c>
      <c r="E41">
        <f t="shared" si="2"/>
        <v>0</v>
      </c>
      <c r="F41">
        <f t="shared" si="3"/>
        <v>0</v>
      </c>
      <c r="G41" t="s">
        <v>15</v>
      </c>
      <c r="H41">
        <f t="shared" si="4"/>
        <v>0</v>
      </c>
      <c r="I41">
        <v>70</v>
      </c>
      <c r="K41">
        <v>14.26</v>
      </c>
      <c r="L41">
        <f t="shared" si="5"/>
        <v>0.6402605040482896</v>
      </c>
      <c r="M41" t="s">
        <v>17</v>
      </c>
      <c r="N41">
        <f t="shared" si="6"/>
        <v>0</v>
      </c>
      <c r="O41">
        <v>0</v>
      </c>
      <c r="P41">
        <v>7.18</v>
      </c>
      <c r="Q41">
        <f t="shared" si="7"/>
        <v>0</v>
      </c>
      <c r="R41">
        <f t="shared" si="8"/>
        <v>0.16048782406921383</v>
      </c>
      <c r="S41">
        <f t="shared" si="9"/>
        <v>-0.17493429878081493</v>
      </c>
    </row>
    <row r="42" spans="1:19" x14ac:dyDescent="0.3">
      <c r="A42" t="s">
        <v>8</v>
      </c>
      <c r="B42">
        <f t="shared" si="0"/>
        <v>0</v>
      </c>
      <c r="C42" t="s">
        <v>10</v>
      </c>
      <c r="D42">
        <f t="shared" si="1"/>
        <v>1</v>
      </c>
      <c r="E42">
        <f t="shared" si="2"/>
        <v>0</v>
      </c>
      <c r="F42">
        <f t="shared" si="3"/>
        <v>0</v>
      </c>
      <c r="G42" t="s">
        <v>15</v>
      </c>
      <c r="H42">
        <f t="shared" si="4"/>
        <v>0</v>
      </c>
      <c r="I42">
        <v>80</v>
      </c>
      <c r="K42">
        <v>6.6</v>
      </c>
      <c r="L42">
        <f t="shared" si="5"/>
        <v>-0.2397692063938292</v>
      </c>
      <c r="M42" t="s">
        <v>17</v>
      </c>
      <c r="N42">
        <f t="shared" si="6"/>
        <v>0</v>
      </c>
      <c r="O42">
        <v>0</v>
      </c>
      <c r="P42">
        <v>14.75</v>
      </c>
      <c r="Q42">
        <f t="shared" si="7"/>
        <v>0</v>
      </c>
      <c r="R42">
        <f t="shared" si="8"/>
        <v>0.68254676207769416</v>
      </c>
      <c r="S42">
        <f t="shared" si="9"/>
        <v>-1.1474247536309392</v>
      </c>
    </row>
    <row r="43" spans="1:19" x14ac:dyDescent="0.3">
      <c r="A43" t="s">
        <v>9</v>
      </c>
      <c r="B43">
        <f t="shared" si="0"/>
        <v>1</v>
      </c>
      <c r="C43" t="s">
        <v>11</v>
      </c>
      <c r="D43">
        <f t="shared" si="1"/>
        <v>0</v>
      </c>
      <c r="E43">
        <f t="shared" si="2"/>
        <v>1</v>
      </c>
      <c r="F43">
        <f t="shared" si="3"/>
        <v>0</v>
      </c>
      <c r="G43" t="s">
        <v>15</v>
      </c>
      <c r="H43">
        <f t="shared" si="4"/>
        <v>0</v>
      </c>
      <c r="I43">
        <v>90</v>
      </c>
      <c r="K43">
        <v>9.9499999999999993</v>
      </c>
      <c r="L43">
        <f t="shared" si="5"/>
        <v>0.14510018394312871</v>
      </c>
      <c r="M43" t="s">
        <v>17</v>
      </c>
      <c r="N43">
        <f t="shared" si="6"/>
        <v>0</v>
      </c>
      <c r="O43">
        <v>1</v>
      </c>
      <c r="P43">
        <v>6.23</v>
      </c>
      <c r="Q43">
        <f t="shared" si="7"/>
        <v>0</v>
      </c>
      <c r="R43">
        <f t="shared" si="8"/>
        <v>0.1691099646712006</v>
      </c>
      <c r="S43">
        <f t="shared" si="9"/>
        <v>-0.18525782100701607</v>
      </c>
    </row>
    <row r="44" spans="1:19" x14ac:dyDescent="0.3">
      <c r="A44" t="s">
        <v>9</v>
      </c>
      <c r="B44">
        <f t="shared" si="0"/>
        <v>1</v>
      </c>
      <c r="C44" t="s">
        <v>13</v>
      </c>
      <c r="D44">
        <f t="shared" si="1"/>
        <v>0</v>
      </c>
      <c r="E44">
        <f t="shared" si="2"/>
        <v>0</v>
      </c>
      <c r="F44">
        <f t="shared" si="3"/>
        <v>0</v>
      </c>
      <c r="G44" t="s">
        <v>14</v>
      </c>
      <c r="H44">
        <f t="shared" si="4"/>
        <v>1</v>
      </c>
      <c r="I44">
        <v>80</v>
      </c>
      <c r="K44">
        <v>12.51</v>
      </c>
      <c r="L44">
        <f t="shared" si="5"/>
        <v>0.43920932999166978</v>
      </c>
      <c r="M44" t="s">
        <v>17</v>
      </c>
      <c r="N44">
        <f t="shared" si="6"/>
        <v>0</v>
      </c>
      <c r="O44">
        <v>1</v>
      </c>
      <c r="P44">
        <v>29.7</v>
      </c>
      <c r="Q44">
        <f t="shared" si="7"/>
        <v>1</v>
      </c>
      <c r="R44">
        <f t="shared" si="8"/>
        <v>0.31513965794606835</v>
      </c>
      <c r="S44">
        <f t="shared" si="9"/>
        <v>-1.1547393798519225</v>
      </c>
    </row>
    <row r="45" spans="1:19" x14ac:dyDescent="0.3">
      <c r="A45" t="s">
        <v>8</v>
      </c>
      <c r="B45">
        <f t="shared" si="0"/>
        <v>0</v>
      </c>
      <c r="C45" t="s">
        <v>10</v>
      </c>
      <c r="D45">
        <f t="shared" si="1"/>
        <v>1</v>
      </c>
      <c r="E45">
        <f t="shared" si="2"/>
        <v>0</v>
      </c>
      <c r="F45">
        <f t="shared" si="3"/>
        <v>0</v>
      </c>
      <c r="G45" t="s">
        <v>15</v>
      </c>
      <c r="H45">
        <f t="shared" si="4"/>
        <v>0</v>
      </c>
      <c r="I45">
        <v>90</v>
      </c>
      <c r="K45">
        <v>2.54</v>
      </c>
      <c r="L45">
        <f t="shared" si="5"/>
        <v>-0.70620793020518713</v>
      </c>
      <c r="M45" t="s">
        <v>17</v>
      </c>
      <c r="N45">
        <f t="shared" si="6"/>
        <v>0</v>
      </c>
      <c r="O45">
        <v>0</v>
      </c>
      <c r="P45">
        <v>45.74</v>
      </c>
      <c r="Q45">
        <f t="shared" si="7"/>
        <v>1</v>
      </c>
      <c r="R45">
        <f t="shared" si="8"/>
        <v>0.70179939380482681</v>
      </c>
      <c r="S45">
        <f t="shared" si="9"/>
        <v>-0.35410767960537198</v>
      </c>
    </row>
    <row r="46" spans="1:19" x14ac:dyDescent="0.3">
      <c r="A46" t="s">
        <v>8</v>
      </c>
      <c r="B46">
        <f t="shared" si="0"/>
        <v>0</v>
      </c>
      <c r="C46" t="s">
        <v>10</v>
      </c>
      <c r="D46">
        <f t="shared" si="1"/>
        <v>1</v>
      </c>
      <c r="E46">
        <f t="shared" si="2"/>
        <v>0</v>
      </c>
      <c r="F46">
        <f t="shared" si="3"/>
        <v>0</v>
      </c>
      <c r="G46" t="s">
        <v>15</v>
      </c>
      <c r="H46">
        <f t="shared" si="4"/>
        <v>0</v>
      </c>
      <c r="I46">
        <v>80</v>
      </c>
      <c r="K46">
        <v>1.57</v>
      </c>
      <c r="L46">
        <f t="shared" si="5"/>
        <v>-0.81764772382514217</v>
      </c>
      <c r="M46" t="s">
        <v>17</v>
      </c>
      <c r="N46">
        <f t="shared" si="6"/>
        <v>0</v>
      </c>
      <c r="O46">
        <v>0</v>
      </c>
      <c r="P46">
        <v>2.0299999999999998</v>
      </c>
      <c r="Q46">
        <f t="shared" si="7"/>
        <v>0</v>
      </c>
      <c r="R46">
        <f t="shared" si="8"/>
        <v>0.70629861684262185</v>
      </c>
      <c r="S46">
        <f t="shared" si="9"/>
        <v>-1.2251917313661864</v>
      </c>
    </row>
    <row r="47" spans="1:19" x14ac:dyDescent="0.3">
      <c r="A47" t="s">
        <v>9</v>
      </c>
      <c r="B47">
        <f t="shared" si="0"/>
        <v>1</v>
      </c>
      <c r="C47" t="s">
        <v>11</v>
      </c>
      <c r="D47">
        <f t="shared" si="1"/>
        <v>0</v>
      </c>
      <c r="E47">
        <f t="shared" si="2"/>
        <v>1</v>
      </c>
      <c r="F47">
        <f t="shared" si="3"/>
        <v>0</v>
      </c>
      <c r="G47" t="s">
        <v>15</v>
      </c>
      <c r="H47">
        <f t="shared" si="4"/>
        <v>0</v>
      </c>
      <c r="I47">
        <v>90</v>
      </c>
      <c r="K47">
        <v>0.28000000000000003</v>
      </c>
      <c r="L47">
        <f t="shared" si="5"/>
        <v>-0.96585116070116483</v>
      </c>
      <c r="M47" t="s">
        <v>17</v>
      </c>
      <c r="N47">
        <f t="shared" si="6"/>
        <v>0</v>
      </c>
      <c r="O47">
        <v>1</v>
      </c>
      <c r="P47">
        <v>16.43</v>
      </c>
      <c r="Q47">
        <f t="shared" si="7"/>
        <v>0</v>
      </c>
      <c r="R47">
        <f t="shared" si="8"/>
        <v>0.20154240563016701</v>
      </c>
      <c r="S47">
        <f t="shared" si="9"/>
        <v>-0.2250734193498834</v>
      </c>
    </row>
    <row r="48" spans="1:19" x14ac:dyDescent="0.3">
      <c r="A48" t="s">
        <v>8</v>
      </c>
      <c r="B48">
        <f t="shared" si="0"/>
        <v>0</v>
      </c>
      <c r="C48" t="s">
        <v>10</v>
      </c>
      <c r="D48">
        <f t="shared" si="1"/>
        <v>1</v>
      </c>
      <c r="E48">
        <f t="shared" si="2"/>
        <v>0</v>
      </c>
      <c r="F48">
        <f t="shared" si="3"/>
        <v>0</v>
      </c>
      <c r="G48" t="s">
        <v>15</v>
      </c>
      <c r="H48">
        <f t="shared" si="4"/>
        <v>0</v>
      </c>
      <c r="I48">
        <v>70</v>
      </c>
      <c r="K48">
        <v>6.7</v>
      </c>
      <c r="L48">
        <f t="shared" si="5"/>
        <v>-0.22828056787630802</v>
      </c>
      <c r="M48" t="s">
        <v>17</v>
      </c>
      <c r="N48">
        <f t="shared" si="6"/>
        <v>0</v>
      </c>
      <c r="O48">
        <v>0</v>
      </c>
      <c r="P48">
        <v>14.56</v>
      </c>
      <c r="Q48">
        <f t="shared" si="7"/>
        <v>0</v>
      </c>
      <c r="R48">
        <f t="shared" si="8"/>
        <v>0.68206421694963626</v>
      </c>
      <c r="S48">
        <f t="shared" si="9"/>
        <v>-1.145905856687802</v>
      </c>
    </row>
    <row r="49" spans="1:19" x14ac:dyDescent="0.3">
      <c r="A49" t="s">
        <v>9</v>
      </c>
      <c r="B49">
        <f t="shared" si="0"/>
        <v>1</v>
      </c>
      <c r="C49" t="s">
        <v>10</v>
      </c>
      <c r="D49">
        <f t="shared" si="1"/>
        <v>1</v>
      </c>
      <c r="E49">
        <f t="shared" si="2"/>
        <v>0</v>
      </c>
      <c r="F49">
        <f t="shared" si="3"/>
        <v>0</v>
      </c>
      <c r="G49" t="s">
        <v>15</v>
      </c>
      <c r="H49">
        <f t="shared" si="4"/>
        <v>0</v>
      </c>
      <c r="I49">
        <v>80</v>
      </c>
      <c r="K49">
        <v>12.63</v>
      </c>
      <c r="L49">
        <f t="shared" si="5"/>
        <v>0.45299569621269525</v>
      </c>
      <c r="M49" t="s">
        <v>17</v>
      </c>
      <c r="N49">
        <f t="shared" si="6"/>
        <v>0</v>
      </c>
      <c r="O49">
        <v>1</v>
      </c>
      <c r="P49">
        <v>4.16</v>
      </c>
      <c r="Q49">
        <f t="shared" si="7"/>
        <v>0</v>
      </c>
      <c r="R49">
        <f t="shared" si="8"/>
        <v>0.64931430059527695</v>
      </c>
      <c r="S49">
        <f t="shared" si="9"/>
        <v>-1.0478648999564912</v>
      </c>
    </row>
    <row r="50" spans="1:19" x14ac:dyDescent="0.3">
      <c r="A50" t="s">
        <v>9</v>
      </c>
      <c r="B50">
        <f t="shared" si="0"/>
        <v>1</v>
      </c>
      <c r="C50" t="s">
        <v>13</v>
      </c>
      <c r="D50">
        <f t="shared" si="1"/>
        <v>0</v>
      </c>
      <c r="E50">
        <f t="shared" si="2"/>
        <v>0</v>
      </c>
      <c r="F50">
        <f t="shared" si="3"/>
        <v>0</v>
      </c>
      <c r="G50" t="s">
        <v>14</v>
      </c>
      <c r="H50">
        <f t="shared" si="4"/>
        <v>1</v>
      </c>
      <c r="I50">
        <v>90</v>
      </c>
      <c r="K50">
        <v>3.12</v>
      </c>
      <c r="L50">
        <f t="shared" si="5"/>
        <v>-0.63957382680356456</v>
      </c>
      <c r="M50" t="s">
        <v>17</v>
      </c>
      <c r="N50">
        <f t="shared" si="6"/>
        <v>0</v>
      </c>
      <c r="O50">
        <v>0</v>
      </c>
      <c r="P50">
        <v>18.95</v>
      </c>
      <c r="Q50">
        <f t="shared" si="7"/>
        <v>0</v>
      </c>
      <c r="R50">
        <f t="shared" si="8"/>
        <v>0.36189102143262974</v>
      </c>
      <c r="S50">
        <f t="shared" si="9"/>
        <v>-0.44924619742267191</v>
      </c>
    </row>
    <row r="51" spans="1:19" x14ac:dyDescent="0.3">
      <c r="A51" t="s">
        <v>9</v>
      </c>
      <c r="B51">
        <f t="shared" si="0"/>
        <v>1</v>
      </c>
      <c r="C51" t="s">
        <v>10</v>
      </c>
      <c r="D51">
        <f t="shared" si="1"/>
        <v>1</v>
      </c>
      <c r="E51">
        <f t="shared" si="2"/>
        <v>0</v>
      </c>
      <c r="F51">
        <f t="shared" si="3"/>
        <v>0</v>
      </c>
      <c r="G51" t="s">
        <v>15</v>
      </c>
      <c r="H51">
        <f t="shared" si="4"/>
        <v>0</v>
      </c>
      <c r="I51">
        <v>60</v>
      </c>
      <c r="K51">
        <v>7.09</v>
      </c>
      <c r="L51">
        <f t="shared" si="5"/>
        <v>-0.18347487765797563</v>
      </c>
      <c r="M51" t="s">
        <v>16</v>
      </c>
      <c r="N51">
        <f t="shared" si="6"/>
        <v>1</v>
      </c>
      <c r="O51">
        <v>1</v>
      </c>
      <c r="P51">
        <v>31.25</v>
      </c>
      <c r="Q51">
        <f t="shared" si="7"/>
        <v>1</v>
      </c>
      <c r="R51">
        <f t="shared" si="8"/>
        <v>0.70676360717962416</v>
      </c>
      <c r="S51">
        <f t="shared" si="9"/>
        <v>-0.34705902942133415</v>
      </c>
    </row>
    <row r="52" spans="1:19" x14ac:dyDescent="0.3">
      <c r="A52" t="s">
        <v>9</v>
      </c>
      <c r="B52">
        <f t="shared" si="0"/>
        <v>1</v>
      </c>
      <c r="C52" t="s">
        <v>11</v>
      </c>
      <c r="D52">
        <f t="shared" si="1"/>
        <v>0</v>
      </c>
      <c r="E52">
        <f t="shared" si="2"/>
        <v>1</v>
      </c>
      <c r="F52">
        <f t="shared" si="3"/>
        <v>0</v>
      </c>
      <c r="G52" t="s">
        <v>15</v>
      </c>
      <c r="H52">
        <f t="shared" si="4"/>
        <v>0</v>
      </c>
      <c r="I52">
        <v>80</v>
      </c>
      <c r="K52">
        <v>29.27</v>
      </c>
      <c r="L52">
        <f t="shared" si="5"/>
        <v>2.3647051455282115</v>
      </c>
      <c r="M52" t="s">
        <v>17</v>
      </c>
      <c r="N52">
        <f t="shared" si="6"/>
        <v>0</v>
      </c>
      <c r="O52">
        <v>0</v>
      </c>
      <c r="P52">
        <v>5.15</v>
      </c>
      <c r="Q52">
        <f t="shared" si="7"/>
        <v>0</v>
      </c>
      <c r="R52">
        <f t="shared" si="8"/>
        <v>0.11690867957836787</v>
      </c>
      <c r="S52">
        <f t="shared" si="9"/>
        <v>-0.12432666308967229</v>
      </c>
    </row>
    <row r="53" spans="1:19" x14ac:dyDescent="0.3">
      <c r="A53" t="s">
        <v>8</v>
      </c>
      <c r="B53">
        <f t="shared" si="0"/>
        <v>0</v>
      </c>
      <c r="C53" t="s">
        <v>10</v>
      </c>
      <c r="D53">
        <f t="shared" si="1"/>
        <v>1</v>
      </c>
      <c r="E53">
        <f t="shared" si="2"/>
        <v>0</v>
      </c>
      <c r="F53">
        <f t="shared" si="3"/>
        <v>0</v>
      </c>
      <c r="G53" t="s">
        <v>15</v>
      </c>
      <c r="H53">
        <f t="shared" si="4"/>
        <v>0</v>
      </c>
      <c r="I53">
        <v>80</v>
      </c>
      <c r="K53">
        <v>26.31</v>
      </c>
      <c r="L53">
        <f t="shared" si="5"/>
        <v>2.024641445409586</v>
      </c>
      <c r="M53" t="s">
        <v>17</v>
      </c>
      <c r="N53">
        <f t="shared" si="6"/>
        <v>0</v>
      </c>
      <c r="O53">
        <v>1</v>
      </c>
      <c r="P53">
        <v>39.54</v>
      </c>
      <c r="Q53">
        <f t="shared" si="7"/>
        <v>1</v>
      </c>
      <c r="R53">
        <f t="shared" si="8"/>
        <v>0.58096386521836818</v>
      </c>
      <c r="S53">
        <f t="shared" si="9"/>
        <v>-0.54306671818076591</v>
      </c>
    </row>
    <row r="54" spans="1:19" x14ac:dyDescent="0.3">
      <c r="A54" t="s">
        <v>9</v>
      </c>
      <c r="B54">
        <f t="shared" si="0"/>
        <v>1</v>
      </c>
      <c r="C54" t="s">
        <v>10</v>
      </c>
      <c r="D54">
        <f t="shared" si="1"/>
        <v>1</v>
      </c>
      <c r="E54">
        <f t="shared" si="2"/>
        <v>0</v>
      </c>
      <c r="F54">
        <f t="shared" si="3"/>
        <v>0</v>
      </c>
      <c r="G54" t="s">
        <v>15</v>
      </c>
      <c r="H54">
        <f t="shared" si="4"/>
        <v>0</v>
      </c>
      <c r="I54">
        <v>70</v>
      </c>
      <c r="K54">
        <v>0.97</v>
      </c>
      <c r="L54">
        <f t="shared" si="5"/>
        <v>-0.88657955493026896</v>
      </c>
      <c r="M54" t="s">
        <v>17</v>
      </c>
      <c r="N54">
        <f t="shared" si="6"/>
        <v>0</v>
      </c>
      <c r="O54">
        <v>1</v>
      </c>
      <c r="P54">
        <v>1.41</v>
      </c>
      <c r="Q54">
        <f t="shared" si="7"/>
        <v>0</v>
      </c>
      <c r="R54">
        <f t="shared" si="8"/>
        <v>0.70590806878052081</v>
      </c>
      <c r="S54">
        <f t="shared" si="9"/>
        <v>-1.2238628692984488</v>
      </c>
    </row>
    <row r="55" spans="1:19" x14ac:dyDescent="0.3">
      <c r="A55" t="s">
        <v>8</v>
      </c>
      <c r="B55">
        <f t="shared" si="0"/>
        <v>0</v>
      </c>
      <c r="C55" t="s">
        <v>12</v>
      </c>
      <c r="D55">
        <f t="shared" si="1"/>
        <v>0</v>
      </c>
      <c r="E55">
        <f t="shared" si="2"/>
        <v>0</v>
      </c>
      <c r="F55">
        <f t="shared" si="3"/>
        <v>1</v>
      </c>
      <c r="G55" t="s">
        <v>15</v>
      </c>
      <c r="H55">
        <f t="shared" si="4"/>
        <v>0</v>
      </c>
      <c r="I55">
        <v>80</v>
      </c>
      <c r="K55">
        <v>0.19</v>
      </c>
      <c r="L55">
        <f t="shared" si="5"/>
        <v>-0.9761909353669338</v>
      </c>
      <c r="M55" t="s">
        <v>16</v>
      </c>
      <c r="N55">
        <f t="shared" si="6"/>
        <v>1</v>
      </c>
      <c r="O55">
        <v>0</v>
      </c>
      <c r="P55">
        <v>11.51</v>
      </c>
      <c r="Q55">
        <f t="shared" si="7"/>
        <v>0</v>
      </c>
      <c r="R55">
        <f t="shared" si="8"/>
        <v>0.60178121601537582</v>
      </c>
      <c r="S55">
        <f t="shared" si="9"/>
        <v>-0.92075371622799085</v>
      </c>
    </row>
    <row r="56" spans="1:19" x14ac:dyDescent="0.3">
      <c r="A56" t="s">
        <v>8</v>
      </c>
      <c r="B56">
        <f t="shared" si="0"/>
        <v>0</v>
      </c>
      <c r="C56" t="s">
        <v>11</v>
      </c>
      <c r="D56">
        <f t="shared" si="1"/>
        <v>0</v>
      </c>
      <c r="E56">
        <f t="shared" si="2"/>
        <v>1</v>
      </c>
      <c r="F56">
        <f t="shared" si="3"/>
        <v>0</v>
      </c>
      <c r="G56" t="s">
        <v>15</v>
      </c>
      <c r="H56">
        <f t="shared" si="4"/>
        <v>0</v>
      </c>
      <c r="I56">
        <v>90</v>
      </c>
      <c r="K56">
        <v>0.04</v>
      </c>
      <c r="L56">
        <f t="shared" si="5"/>
        <v>-0.99342389314321555</v>
      </c>
      <c r="M56" t="s">
        <v>17</v>
      </c>
      <c r="N56">
        <f t="shared" si="6"/>
        <v>0</v>
      </c>
      <c r="O56">
        <v>0</v>
      </c>
      <c r="P56">
        <v>31.67</v>
      </c>
      <c r="Q56">
        <f t="shared" si="7"/>
        <v>1</v>
      </c>
      <c r="R56">
        <f t="shared" si="8"/>
        <v>0.20487478127010633</v>
      </c>
      <c r="S56">
        <f t="shared" si="9"/>
        <v>-1.5853563095447958</v>
      </c>
    </row>
    <row r="57" spans="1:19" x14ac:dyDescent="0.3">
      <c r="A57" t="s">
        <v>8</v>
      </c>
      <c r="B57">
        <f t="shared" si="0"/>
        <v>0</v>
      </c>
      <c r="C57" t="s">
        <v>10</v>
      </c>
      <c r="D57">
        <f t="shared" si="1"/>
        <v>1</v>
      </c>
      <c r="E57">
        <f t="shared" si="2"/>
        <v>0</v>
      </c>
      <c r="F57">
        <f t="shared" si="3"/>
        <v>0</v>
      </c>
      <c r="G57" t="s">
        <v>14</v>
      </c>
      <c r="H57">
        <f t="shared" si="4"/>
        <v>1</v>
      </c>
      <c r="I57">
        <v>90</v>
      </c>
      <c r="K57">
        <v>9.24</v>
      </c>
      <c r="L57">
        <f t="shared" si="5"/>
        <v>6.3530850468728778E-2</v>
      </c>
      <c r="M57" t="s">
        <v>17</v>
      </c>
      <c r="N57">
        <f t="shared" si="6"/>
        <v>0</v>
      </c>
      <c r="O57">
        <v>0</v>
      </c>
      <c r="P57">
        <v>26.85</v>
      </c>
      <c r="Q57">
        <f t="shared" si="7"/>
        <v>1</v>
      </c>
      <c r="R57">
        <f t="shared" si="8"/>
        <v>0.82655647916866903</v>
      </c>
      <c r="S57">
        <f t="shared" si="9"/>
        <v>-0.19048702870352038</v>
      </c>
    </row>
    <row r="58" spans="1:19" x14ac:dyDescent="0.3">
      <c r="A58" t="s">
        <v>9</v>
      </c>
      <c r="B58">
        <f t="shared" si="0"/>
        <v>1</v>
      </c>
      <c r="C58" t="s">
        <v>11</v>
      </c>
      <c r="D58">
        <f t="shared" si="1"/>
        <v>0</v>
      </c>
      <c r="E58">
        <f t="shared" si="2"/>
        <v>1</v>
      </c>
      <c r="F58">
        <f t="shared" si="3"/>
        <v>0</v>
      </c>
      <c r="G58" t="s">
        <v>15</v>
      </c>
      <c r="H58">
        <f t="shared" si="4"/>
        <v>0</v>
      </c>
      <c r="I58">
        <v>90</v>
      </c>
      <c r="K58">
        <v>2.5</v>
      </c>
      <c r="L58">
        <f t="shared" si="5"/>
        <v>-0.71080338561219558</v>
      </c>
      <c r="M58" t="s">
        <v>17</v>
      </c>
      <c r="N58">
        <f t="shared" si="6"/>
        <v>0</v>
      </c>
      <c r="O58">
        <v>1</v>
      </c>
      <c r="P58">
        <v>9.77</v>
      </c>
      <c r="Q58">
        <f t="shared" si="7"/>
        <v>0</v>
      </c>
      <c r="R58">
        <f t="shared" si="8"/>
        <v>0.19370676268134016</v>
      </c>
      <c r="S58">
        <f t="shared" si="9"/>
        <v>-0.21530778462800879</v>
      </c>
    </row>
    <row r="59" spans="1:19" x14ac:dyDescent="0.3">
      <c r="A59" t="s">
        <v>9</v>
      </c>
      <c r="B59">
        <f t="shared" si="0"/>
        <v>1</v>
      </c>
      <c r="C59" t="s">
        <v>10</v>
      </c>
      <c r="D59">
        <f t="shared" si="1"/>
        <v>1</v>
      </c>
      <c r="E59">
        <f t="shared" si="2"/>
        <v>0</v>
      </c>
      <c r="F59">
        <f t="shared" si="3"/>
        <v>0</v>
      </c>
      <c r="G59" t="s">
        <v>14</v>
      </c>
      <c r="H59">
        <f t="shared" si="4"/>
        <v>1</v>
      </c>
      <c r="I59">
        <v>80</v>
      </c>
      <c r="K59">
        <v>24.41</v>
      </c>
      <c r="L59">
        <f t="shared" si="5"/>
        <v>1.8063573135766846</v>
      </c>
      <c r="M59" t="s">
        <v>17</v>
      </c>
      <c r="N59">
        <f t="shared" si="6"/>
        <v>0</v>
      </c>
      <c r="O59">
        <v>0</v>
      </c>
      <c r="P59">
        <v>39.54</v>
      </c>
      <c r="Q59">
        <f t="shared" si="7"/>
        <v>1</v>
      </c>
      <c r="R59">
        <f t="shared" si="8"/>
        <v>0.77002891022209086</v>
      </c>
      <c r="S59">
        <f t="shared" si="9"/>
        <v>-0.26132721909625617</v>
      </c>
    </row>
    <row r="60" spans="1:19" x14ac:dyDescent="0.3">
      <c r="A60" t="s">
        <v>8</v>
      </c>
      <c r="B60">
        <f t="shared" si="0"/>
        <v>0</v>
      </c>
      <c r="C60" t="s">
        <v>11</v>
      </c>
      <c r="D60">
        <f t="shared" si="1"/>
        <v>0</v>
      </c>
      <c r="E60">
        <f t="shared" si="2"/>
        <v>1</v>
      </c>
      <c r="F60">
        <f t="shared" si="3"/>
        <v>0</v>
      </c>
      <c r="G60" t="s">
        <v>15</v>
      </c>
      <c r="H60">
        <f t="shared" si="4"/>
        <v>0</v>
      </c>
      <c r="I60">
        <v>80</v>
      </c>
      <c r="K60">
        <v>0.63</v>
      </c>
      <c r="L60">
        <f t="shared" si="5"/>
        <v>-0.9256409258898407</v>
      </c>
      <c r="M60" t="s">
        <v>17</v>
      </c>
      <c r="N60">
        <f t="shared" si="6"/>
        <v>0</v>
      </c>
      <c r="O60">
        <v>1</v>
      </c>
      <c r="P60">
        <v>16.920000000000002</v>
      </c>
      <c r="Q60">
        <f t="shared" si="7"/>
        <v>0</v>
      </c>
      <c r="R60">
        <f t="shared" si="8"/>
        <v>0.20274350827900139</v>
      </c>
      <c r="S60">
        <f t="shared" si="9"/>
        <v>-0.22657883048354258</v>
      </c>
    </row>
    <row r="61" spans="1:19" x14ac:dyDescent="0.3">
      <c r="A61" t="s">
        <v>9</v>
      </c>
      <c r="B61">
        <f t="shared" si="0"/>
        <v>1</v>
      </c>
      <c r="C61" t="s">
        <v>13</v>
      </c>
      <c r="D61">
        <f t="shared" si="1"/>
        <v>0</v>
      </c>
      <c r="E61">
        <f t="shared" si="2"/>
        <v>0</v>
      </c>
      <c r="F61">
        <f t="shared" si="3"/>
        <v>0</v>
      </c>
      <c r="G61" t="s">
        <v>14</v>
      </c>
      <c r="H61">
        <f t="shared" si="4"/>
        <v>1</v>
      </c>
      <c r="I61">
        <v>90</v>
      </c>
      <c r="K61">
        <v>0.48</v>
      </c>
      <c r="L61">
        <f t="shared" si="5"/>
        <v>-0.94287388366612246</v>
      </c>
      <c r="M61" t="s">
        <v>16</v>
      </c>
      <c r="N61">
        <f t="shared" si="6"/>
        <v>1</v>
      </c>
      <c r="O61">
        <v>0</v>
      </c>
      <c r="P61">
        <v>54.43</v>
      </c>
      <c r="Q61">
        <f t="shared" si="7"/>
        <v>1</v>
      </c>
      <c r="R61">
        <f t="shared" si="8"/>
        <v>0.40901642578910657</v>
      </c>
      <c r="S61">
        <f t="shared" si="9"/>
        <v>-0.89399996289219952</v>
      </c>
    </row>
    <row r="62" spans="1:19" x14ac:dyDescent="0.3">
      <c r="A62" t="s">
        <v>9</v>
      </c>
      <c r="B62">
        <f t="shared" si="0"/>
        <v>1</v>
      </c>
      <c r="C62" t="s">
        <v>11</v>
      </c>
      <c r="D62">
        <f t="shared" si="1"/>
        <v>0</v>
      </c>
      <c r="E62">
        <f t="shared" si="2"/>
        <v>1</v>
      </c>
      <c r="F62">
        <f t="shared" si="3"/>
        <v>0</v>
      </c>
      <c r="G62" t="s">
        <v>14</v>
      </c>
      <c r="H62">
        <f t="shared" si="4"/>
        <v>1</v>
      </c>
      <c r="I62">
        <v>80</v>
      </c>
      <c r="K62">
        <v>0.22</v>
      </c>
      <c r="L62">
        <f t="shared" si="5"/>
        <v>-0.9727443438116774</v>
      </c>
      <c r="M62" t="s">
        <v>16</v>
      </c>
      <c r="N62">
        <f t="shared" si="6"/>
        <v>1</v>
      </c>
      <c r="O62">
        <v>0</v>
      </c>
      <c r="P62">
        <v>33.67</v>
      </c>
      <c r="Q62">
        <f t="shared" si="7"/>
        <v>1</v>
      </c>
      <c r="R62">
        <f t="shared" si="8"/>
        <v>0.40605512015314854</v>
      </c>
      <c r="S62">
        <f t="shared" si="9"/>
        <v>-0.90126636467148069</v>
      </c>
    </row>
    <row r="63" spans="1:19" x14ac:dyDescent="0.3">
      <c r="A63" t="s">
        <v>9</v>
      </c>
      <c r="B63">
        <f t="shared" si="0"/>
        <v>1</v>
      </c>
      <c r="C63" t="s">
        <v>11</v>
      </c>
      <c r="D63">
        <f t="shared" si="1"/>
        <v>0</v>
      </c>
      <c r="E63">
        <f t="shared" si="2"/>
        <v>1</v>
      </c>
      <c r="F63">
        <f t="shared" si="3"/>
        <v>0</v>
      </c>
      <c r="G63" t="s">
        <v>15</v>
      </c>
      <c r="H63">
        <f t="shared" si="4"/>
        <v>0</v>
      </c>
      <c r="I63">
        <v>80</v>
      </c>
      <c r="K63">
        <v>3.75</v>
      </c>
      <c r="L63">
        <f t="shared" si="5"/>
        <v>-0.56719540414318148</v>
      </c>
      <c r="M63" t="s">
        <v>17</v>
      </c>
      <c r="N63">
        <f t="shared" si="6"/>
        <v>0</v>
      </c>
      <c r="O63">
        <v>1</v>
      </c>
      <c r="P63">
        <v>19.899999999999999</v>
      </c>
      <c r="Q63">
        <f t="shared" si="7"/>
        <v>0</v>
      </c>
      <c r="R63">
        <f t="shared" si="8"/>
        <v>0.18939769211817128</v>
      </c>
      <c r="S63">
        <f t="shared" si="9"/>
        <v>-0.20997771766413992</v>
      </c>
    </row>
    <row r="64" spans="1:19" x14ac:dyDescent="0.3">
      <c r="A64" t="s">
        <v>8</v>
      </c>
      <c r="B64">
        <f t="shared" si="0"/>
        <v>0</v>
      </c>
      <c r="C64" t="s">
        <v>13</v>
      </c>
      <c r="D64">
        <f t="shared" si="1"/>
        <v>0</v>
      </c>
      <c r="E64">
        <f t="shared" si="2"/>
        <v>0</v>
      </c>
      <c r="F64">
        <f t="shared" si="3"/>
        <v>0</v>
      </c>
      <c r="G64" t="s">
        <v>15</v>
      </c>
      <c r="H64">
        <f t="shared" si="4"/>
        <v>0</v>
      </c>
      <c r="I64">
        <v>80</v>
      </c>
      <c r="K64">
        <v>11.83</v>
      </c>
      <c r="L64">
        <f t="shared" si="5"/>
        <v>0.36108658807252614</v>
      </c>
      <c r="M64" t="s">
        <v>17</v>
      </c>
      <c r="N64">
        <f t="shared" si="6"/>
        <v>0</v>
      </c>
      <c r="O64">
        <v>1</v>
      </c>
      <c r="P64">
        <v>22.03</v>
      </c>
      <c r="Q64">
        <f t="shared" si="7"/>
        <v>0</v>
      </c>
      <c r="R64">
        <f t="shared" si="8"/>
        <v>0.16791061550592798</v>
      </c>
      <c r="S64">
        <f t="shared" si="9"/>
        <v>-0.18381541064532642</v>
      </c>
    </row>
    <row r="65" spans="1:19" x14ac:dyDescent="0.3">
      <c r="A65" t="s">
        <v>8</v>
      </c>
      <c r="B65">
        <f t="shared" si="0"/>
        <v>0</v>
      </c>
      <c r="C65" t="s">
        <v>10</v>
      </c>
      <c r="D65">
        <f t="shared" si="1"/>
        <v>1</v>
      </c>
      <c r="E65">
        <f t="shared" si="2"/>
        <v>0</v>
      </c>
      <c r="F65">
        <f t="shared" si="3"/>
        <v>0</v>
      </c>
      <c r="G65" t="s">
        <v>15</v>
      </c>
      <c r="H65">
        <f t="shared" si="4"/>
        <v>0</v>
      </c>
      <c r="I65">
        <v>90</v>
      </c>
      <c r="K65">
        <v>2.4700000000000002</v>
      </c>
      <c r="L65">
        <f t="shared" si="5"/>
        <v>-0.71424997716745187</v>
      </c>
      <c r="M65" t="s">
        <v>17</v>
      </c>
      <c r="N65">
        <f t="shared" si="6"/>
        <v>0</v>
      </c>
      <c r="O65">
        <v>0</v>
      </c>
      <c r="P65">
        <v>17.57</v>
      </c>
      <c r="Q65">
        <f t="shared" si="7"/>
        <v>0</v>
      </c>
      <c r="R65">
        <f t="shared" si="8"/>
        <v>0.70212540486746244</v>
      </c>
      <c r="S65">
        <f t="shared" si="9"/>
        <v>-1.2110827027499287</v>
      </c>
    </row>
    <row r="66" spans="1:19" x14ac:dyDescent="0.3">
      <c r="A66" t="s">
        <v>8</v>
      </c>
      <c r="B66">
        <f t="shared" si="0"/>
        <v>0</v>
      </c>
      <c r="C66" t="s">
        <v>11</v>
      </c>
      <c r="D66">
        <f t="shared" si="1"/>
        <v>0</v>
      </c>
      <c r="E66">
        <f t="shared" si="2"/>
        <v>1</v>
      </c>
      <c r="F66">
        <f t="shared" si="3"/>
        <v>0</v>
      </c>
      <c r="G66" t="s">
        <v>15</v>
      </c>
      <c r="H66">
        <f t="shared" si="4"/>
        <v>0</v>
      </c>
      <c r="I66">
        <v>80</v>
      </c>
      <c r="K66">
        <v>12.08</v>
      </c>
      <c r="L66">
        <f t="shared" si="5"/>
        <v>0.38980818436632897</v>
      </c>
      <c r="M66" t="s">
        <v>17</v>
      </c>
      <c r="N66">
        <f t="shared" si="6"/>
        <v>0</v>
      </c>
      <c r="O66">
        <v>1</v>
      </c>
      <c r="P66">
        <v>7.25</v>
      </c>
      <c r="Q66">
        <f t="shared" si="7"/>
        <v>0</v>
      </c>
      <c r="R66">
        <f t="shared" si="8"/>
        <v>0.16463662826654984</v>
      </c>
      <c r="S66">
        <f t="shared" si="9"/>
        <v>-0.17988847306409431</v>
      </c>
    </row>
    <row r="67" spans="1:19" x14ac:dyDescent="0.3">
      <c r="A67" t="s">
        <v>9</v>
      </c>
      <c r="B67">
        <f t="shared" si="0"/>
        <v>1</v>
      </c>
      <c r="C67" t="s">
        <v>10</v>
      </c>
      <c r="D67">
        <f t="shared" si="1"/>
        <v>1</v>
      </c>
      <c r="E67">
        <f t="shared" si="2"/>
        <v>0</v>
      </c>
      <c r="F67">
        <f t="shared" si="3"/>
        <v>0</v>
      </c>
      <c r="G67" t="s">
        <v>15</v>
      </c>
      <c r="H67">
        <f t="shared" si="4"/>
        <v>0</v>
      </c>
      <c r="I67">
        <v>80</v>
      </c>
      <c r="K67">
        <v>11.51</v>
      </c>
      <c r="L67">
        <f t="shared" si="5"/>
        <v>0.32432294481645846</v>
      </c>
      <c r="M67" t="s">
        <v>17</v>
      </c>
      <c r="N67">
        <f t="shared" si="6"/>
        <v>0</v>
      </c>
      <c r="O67">
        <v>1</v>
      </c>
      <c r="P67">
        <v>14.62</v>
      </c>
      <c r="Q67">
        <f t="shared" si="7"/>
        <v>0</v>
      </c>
      <c r="R67">
        <f t="shared" si="8"/>
        <v>0.6549702337614145</v>
      </c>
      <c r="S67">
        <f t="shared" si="9"/>
        <v>-1.0641245867201703</v>
      </c>
    </row>
    <row r="68" spans="1:19" x14ac:dyDescent="0.3">
      <c r="A68" t="s">
        <v>8</v>
      </c>
      <c r="B68">
        <f t="shared" si="0"/>
        <v>0</v>
      </c>
      <c r="C68" t="s">
        <v>11</v>
      </c>
      <c r="D68">
        <f t="shared" si="1"/>
        <v>0</v>
      </c>
      <c r="E68">
        <f t="shared" si="2"/>
        <v>1</v>
      </c>
      <c r="F68">
        <f t="shared" si="3"/>
        <v>0</v>
      </c>
      <c r="G68" t="s">
        <v>15</v>
      </c>
      <c r="H68">
        <f t="shared" si="4"/>
        <v>0</v>
      </c>
      <c r="I68">
        <v>40</v>
      </c>
      <c r="K68">
        <v>22.87</v>
      </c>
      <c r="L68">
        <f t="shared" si="5"/>
        <v>1.6294322804068593</v>
      </c>
      <c r="M68" t="s">
        <v>17</v>
      </c>
      <c r="N68">
        <f t="shared" si="6"/>
        <v>0</v>
      </c>
      <c r="O68">
        <v>1</v>
      </c>
      <c r="P68">
        <v>3.38</v>
      </c>
      <c r="Q68">
        <f t="shared" si="7"/>
        <v>0</v>
      </c>
      <c r="R68">
        <f t="shared" si="8"/>
        <v>0.13419975352125482</v>
      </c>
      <c r="S68">
        <f t="shared" si="9"/>
        <v>-0.14410105929106198</v>
      </c>
    </row>
    <row r="69" spans="1:19" x14ac:dyDescent="0.3">
      <c r="A69" t="s">
        <v>9</v>
      </c>
      <c r="B69">
        <f t="shared" si="0"/>
        <v>1</v>
      </c>
      <c r="C69" t="s">
        <v>10</v>
      </c>
      <c r="D69">
        <f t="shared" si="1"/>
        <v>1</v>
      </c>
      <c r="E69">
        <f t="shared" si="2"/>
        <v>0</v>
      </c>
      <c r="F69">
        <f t="shared" si="3"/>
        <v>0</v>
      </c>
      <c r="G69" t="s">
        <v>15</v>
      </c>
      <c r="H69">
        <f t="shared" si="4"/>
        <v>0</v>
      </c>
      <c r="I69">
        <v>80</v>
      </c>
      <c r="K69">
        <v>4.7699999999999996</v>
      </c>
      <c r="L69">
        <f t="shared" si="5"/>
        <v>-0.45001129126446593</v>
      </c>
      <c r="M69" t="s">
        <v>17</v>
      </c>
      <c r="N69">
        <f t="shared" si="6"/>
        <v>0</v>
      </c>
      <c r="O69">
        <v>0</v>
      </c>
      <c r="P69">
        <v>67.38</v>
      </c>
      <c r="Q69">
        <f t="shared" si="7"/>
        <v>1</v>
      </c>
      <c r="R69">
        <f t="shared" si="8"/>
        <v>0.68804598376824166</v>
      </c>
      <c r="S69">
        <f t="shared" si="9"/>
        <v>-0.37389960640983333</v>
      </c>
    </row>
    <row r="70" spans="1:19" x14ac:dyDescent="0.3">
      <c r="A70" t="s">
        <v>9</v>
      </c>
      <c r="B70">
        <f t="shared" si="0"/>
        <v>1</v>
      </c>
      <c r="C70" t="s">
        <v>12</v>
      </c>
      <c r="D70">
        <f t="shared" si="1"/>
        <v>0</v>
      </c>
      <c r="E70">
        <f t="shared" si="2"/>
        <v>0</v>
      </c>
      <c r="F70">
        <f t="shared" si="3"/>
        <v>1</v>
      </c>
      <c r="G70" t="s">
        <v>15</v>
      </c>
      <c r="H70">
        <f t="shared" si="4"/>
        <v>0</v>
      </c>
      <c r="I70">
        <v>80</v>
      </c>
      <c r="K70">
        <v>9.58</v>
      </c>
      <c r="L70">
        <f t="shared" si="5"/>
        <v>0.10259222142830061</v>
      </c>
      <c r="M70" t="s">
        <v>17</v>
      </c>
      <c r="N70">
        <f t="shared" si="6"/>
        <v>0</v>
      </c>
      <c r="O70">
        <v>0</v>
      </c>
      <c r="P70">
        <v>78.75</v>
      </c>
      <c r="Q70">
        <f t="shared" si="7"/>
        <v>1</v>
      </c>
      <c r="R70">
        <f t="shared" si="8"/>
        <v>0.51206196658436853</v>
      </c>
      <c r="S70">
        <f t="shared" si="9"/>
        <v>-0.66930963278089073</v>
      </c>
    </row>
    <row r="71" spans="1:19" x14ac:dyDescent="0.3">
      <c r="A71" t="s">
        <v>8</v>
      </c>
      <c r="B71">
        <f t="shared" ref="B71:B93" si="10">IF(A71="Female",0,1)</f>
        <v>0</v>
      </c>
      <c r="C71" t="s">
        <v>10</v>
      </c>
      <c r="D71">
        <f t="shared" ref="D71:D93" si="11">IF(C71="Meningioma",1,0)</f>
        <v>1</v>
      </c>
      <c r="E71">
        <f t="shared" ref="E71:E93" si="12">IF(C71="HG glioma",1,0)</f>
        <v>0</v>
      </c>
      <c r="F71">
        <f t="shared" ref="F71:F93" si="13">IF(C71="LG glioma",1,0)</f>
        <v>0</v>
      </c>
      <c r="G71" t="s">
        <v>15</v>
      </c>
      <c r="H71">
        <f t="shared" si="4"/>
        <v>0</v>
      </c>
      <c r="I71">
        <v>100</v>
      </c>
      <c r="K71">
        <v>4</v>
      </c>
      <c r="L71">
        <f t="shared" si="5"/>
        <v>-0.53847380784937859</v>
      </c>
      <c r="M71" t="s">
        <v>17</v>
      </c>
      <c r="N71">
        <f t="shared" si="6"/>
        <v>0</v>
      </c>
      <c r="O71">
        <v>0</v>
      </c>
      <c r="P71">
        <v>52.23</v>
      </c>
      <c r="Q71">
        <f t="shared" ref="Q71:Q93" si="14">IF(P71&gt;24,1,0)</f>
        <v>1</v>
      </c>
      <c r="R71">
        <f t="shared" si="8"/>
        <v>0.69495329557726526</v>
      </c>
      <c r="S71">
        <f t="shared" si="9"/>
        <v>-0.36391063628365838</v>
      </c>
    </row>
    <row r="72" spans="1:19" x14ac:dyDescent="0.3">
      <c r="A72" t="s">
        <v>8</v>
      </c>
      <c r="B72">
        <f t="shared" si="10"/>
        <v>0</v>
      </c>
      <c r="C72" t="s">
        <v>11</v>
      </c>
      <c r="D72">
        <f t="shared" si="11"/>
        <v>0</v>
      </c>
      <c r="E72">
        <f t="shared" si="12"/>
        <v>1</v>
      </c>
      <c r="F72">
        <f t="shared" si="13"/>
        <v>0</v>
      </c>
      <c r="G72" t="s">
        <v>15</v>
      </c>
      <c r="H72">
        <f t="shared" ref="H72:H93" si="15">IF(G72="Infratentorial",1,0)</f>
        <v>0</v>
      </c>
      <c r="I72">
        <v>80</v>
      </c>
      <c r="K72">
        <v>7.59</v>
      </c>
      <c r="L72">
        <f t="shared" ref="L72:L93" si="16">(K72-$K$3)/$K$5</f>
        <v>-0.12603168507036996</v>
      </c>
      <c r="M72" t="s">
        <v>17</v>
      </c>
      <c r="N72">
        <f t="shared" ref="N72:N93" si="17">IF(M72="SRS",1,0)</f>
        <v>0</v>
      </c>
      <c r="O72">
        <v>1</v>
      </c>
      <c r="P72">
        <v>4.5599999999999996</v>
      </c>
      <c r="Q72">
        <f t="shared" si="14"/>
        <v>0</v>
      </c>
      <c r="R72">
        <f t="shared" ref="R72:R93" si="18">1/(1+EXP(-($U$7+$V$7*B72+$W$7*D72+$X$7*E72+$Y$7*F72+$Z$7*H72+$AA$7*L72+$AB$7*N72)))</f>
        <v>0.17884784132336143</v>
      </c>
      <c r="S72">
        <f t="shared" ref="S72:S93" si="19">Q72*LN(R72)+(1-Q72)*LN(1-R72)</f>
        <v>-0.19704685335633221</v>
      </c>
    </row>
    <row r="73" spans="1:19" x14ac:dyDescent="0.3">
      <c r="A73" t="s">
        <v>9</v>
      </c>
      <c r="B73">
        <f t="shared" si="10"/>
        <v>1</v>
      </c>
      <c r="C73" t="s">
        <v>13</v>
      </c>
      <c r="D73">
        <f t="shared" si="11"/>
        <v>0</v>
      </c>
      <c r="E73">
        <f t="shared" si="12"/>
        <v>0</v>
      </c>
      <c r="F73">
        <f t="shared" si="13"/>
        <v>0</v>
      </c>
      <c r="G73" t="s">
        <v>14</v>
      </c>
      <c r="H73">
        <f t="shared" si="15"/>
        <v>1</v>
      </c>
      <c r="I73">
        <v>70</v>
      </c>
      <c r="K73">
        <v>0.01</v>
      </c>
      <c r="L73">
        <f t="shared" si="16"/>
        <v>-0.99687048469847184</v>
      </c>
      <c r="M73" t="s">
        <v>16</v>
      </c>
      <c r="N73">
        <f t="shared" si="17"/>
        <v>1</v>
      </c>
      <c r="O73">
        <v>0</v>
      </c>
      <c r="P73">
        <v>23.67</v>
      </c>
      <c r="Q73">
        <f t="shared" si="14"/>
        <v>0</v>
      </c>
      <c r="R73">
        <f t="shared" si="18"/>
        <v>0.41154789758803945</v>
      </c>
      <c r="S73">
        <f t="shared" si="19"/>
        <v>-0.53025974486858596</v>
      </c>
    </row>
    <row r="74" spans="1:19" x14ac:dyDescent="0.3">
      <c r="A74" t="s">
        <v>8</v>
      </c>
      <c r="B74">
        <f t="shared" si="10"/>
        <v>0</v>
      </c>
      <c r="C74" t="s">
        <v>10</v>
      </c>
      <c r="D74">
        <f t="shared" si="11"/>
        <v>1</v>
      </c>
      <c r="E74">
        <f t="shared" si="12"/>
        <v>0</v>
      </c>
      <c r="F74">
        <f t="shared" si="13"/>
        <v>0</v>
      </c>
      <c r="G74" t="s">
        <v>15</v>
      </c>
      <c r="H74">
        <f t="shared" si="15"/>
        <v>0</v>
      </c>
      <c r="I74">
        <v>80</v>
      </c>
      <c r="K74">
        <v>6.93</v>
      </c>
      <c r="L74">
        <f t="shared" si="16"/>
        <v>-0.20185669928600944</v>
      </c>
      <c r="M74" t="s">
        <v>16</v>
      </c>
      <c r="N74">
        <f t="shared" si="17"/>
        <v>1</v>
      </c>
      <c r="O74">
        <v>0</v>
      </c>
      <c r="P74">
        <v>10.1</v>
      </c>
      <c r="Q74">
        <f t="shared" si="14"/>
        <v>0</v>
      </c>
      <c r="R74">
        <f t="shared" si="18"/>
        <v>0.71064478912845463</v>
      </c>
      <c r="S74">
        <f t="shared" si="19"/>
        <v>-1.2401002422371297</v>
      </c>
    </row>
    <row r="75" spans="1:19" x14ac:dyDescent="0.3">
      <c r="A75" t="s">
        <v>8</v>
      </c>
      <c r="B75">
        <f t="shared" si="10"/>
        <v>0</v>
      </c>
      <c r="C75" t="s">
        <v>10</v>
      </c>
      <c r="D75">
        <f t="shared" si="11"/>
        <v>1</v>
      </c>
      <c r="E75">
        <f t="shared" si="12"/>
        <v>0</v>
      </c>
      <c r="F75">
        <f t="shared" si="13"/>
        <v>0</v>
      </c>
      <c r="G75" t="s">
        <v>15</v>
      </c>
      <c r="H75">
        <f t="shared" si="15"/>
        <v>0</v>
      </c>
      <c r="I75">
        <v>70</v>
      </c>
      <c r="K75">
        <v>3.63</v>
      </c>
      <c r="L75">
        <f t="shared" si="16"/>
        <v>-0.58098177036420684</v>
      </c>
      <c r="M75" t="s">
        <v>17</v>
      </c>
      <c r="N75">
        <f t="shared" si="17"/>
        <v>0</v>
      </c>
      <c r="O75">
        <v>0</v>
      </c>
      <c r="P75">
        <v>32.82</v>
      </c>
      <c r="Q75">
        <f t="shared" si="14"/>
        <v>1</v>
      </c>
      <c r="R75">
        <f t="shared" si="18"/>
        <v>0.69669660242318976</v>
      </c>
      <c r="S75">
        <f t="shared" si="19"/>
        <v>-0.36140525362913356</v>
      </c>
    </row>
    <row r="76" spans="1:19" x14ac:dyDescent="0.3">
      <c r="A76" t="s">
        <v>9</v>
      </c>
      <c r="B76">
        <f t="shared" si="10"/>
        <v>1</v>
      </c>
      <c r="C76" t="s">
        <v>10</v>
      </c>
      <c r="D76">
        <f t="shared" si="11"/>
        <v>1</v>
      </c>
      <c r="E76">
        <f t="shared" si="12"/>
        <v>0</v>
      </c>
      <c r="F76">
        <f t="shared" si="13"/>
        <v>0</v>
      </c>
      <c r="G76" t="s">
        <v>15</v>
      </c>
      <c r="H76">
        <f t="shared" si="15"/>
        <v>0</v>
      </c>
      <c r="I76">
        <v>70</v>
      </c>
      <c r="K76">
        <v>8.4499999999999993</v>
      </c>
      <c r="L76">
        <f t="shared" si="16"/>
        <v>-2.7229393819688277E-2</v>
      </c>
      <c r="M76" t="s">
        <v>17</v>
      </c>
      <c r="N76">
        <f t="shared" si="17"/>
        <v>0</v>
      </c>
      <c r="O76">
        <v>0</v>
      </c>
      <c r="P76">
        <v>19.41</v>
      </c>
      <c r="Q76">
        <f t="shared" si="14"/>
        <v>0</v>
      </c>
      <c r="R76">
        <f t="shared" si="18"/>
        <v>0.6701975107131688</v>
      </c>
      <c r="S76">
        <f t="shared" si="19"/>
        <v>-1.1092613210172302</v>
      </c>
    </row>
    <row r="77" spans="1:19" x14ac:dyDescent="0.3">
      <c r="A77" t="s">
        <v>9</v>
      </c>
      <c r="B77">
        <f t="shared" si="10"/>
        <v>1</v>
      </c>
      <c r="C77" t="s">
        <v>10</v>
      </c>
      <c r="D77">
        <f t="shared" si="11"/>
        <v>1</v>
      </c>
      <c r="E77">
        <f t="shared" si="12"/>
        <v>0</v>
      </c>
      <c r="F77">
        <f t="shared" si="13"/>
        <v>0</v>
      </c>
      <c r="G77" t="s">
        <v>15</v>
      </c>
      <c r="H77">
        <f t="shared" si="15"/>
        <v>0</v>
      </c>
      <c r="I77">
        <v>80</v>
      </c>
      <c r="K77">
        <v>20.93</v>
      </c>
      <c r="L77">
        <f t="shared" si="16"/>
        <v>1.4065526931669492</v>
      </c>
      <c r="M77" t="s">
        <v>17</v>
      </c>
      <c r="N77">
        <f t="shared" si="17"/>
        <v>0</v>
      </c>
      <c r="O77">
        <v>1</v>
      </c>
      <c r="P77">
        <v>31.15</v>
      </c>
      <c r="Q77">
        <f t="shared" si="14"/>
        <v>1</v>
      </c>
      <c r="R77">
        <f t="shared" si="18"/>
        <v>0.60617407087898989</v>
      </c>
      <c r="S77">
        <f t="shared" si="19"/>
        <v>-0.5005880884850622</v>
      </c>
    </row>
    <row r="78" spans="1:19" x14ac:dyDescent="0.3">
      <c r="A78" t="s">
        <v>9</v>
      </c>
      <c r="B78">
        <f t="shared" si="10"/>
        <v>1</v>
      </c>
      <c r="C78" t="s">
        <v>12</v>
      </c>
      <c r="D78">
        <f t="shared" si="11"/>
        <v>0</v>
      </c>
      <c r="E78">
        <f t="shared" si="12"/>
        <v>0</v>
      </c>
      <c r="F78">
        <f t="shared" si="13"/>
        <v>1</v>
      </c>
      <c r="G78" t="s">
        <v>15</v>
      </c>
      <c r="H78">
        <f t="shared" si="15"/>
        <v>0</v>
      </c>
      <c r="I78">
        <v>90</v>
      </c>
      <c r="K78">
        <v>2.64</v>
      </c>
      <c r="L78">
        <f t="shared" si="16"/>
        <v>-0.694719291687666</v>
      </c>
      <c r="M78" t="s">
        <v>17</v>
      </c>
      <c r="N78">
        <f t="shared" si="17"/>
        <v>0</v>
      </c>
      <c r="O78">
        <v>0</v>
      </c>
      <c r="P78">
        <v>20.13</v>
      </c>
      <c r="Q78">
        <f t="shared" si="14"/>
        <v>0</v>
      </c>
      <c r="R78">
        <f t="shared" si="18"/>
        <v>0.55051463843498283</v>
      </c>
      <c r="S78">
        <f t="shared" si="19"/>
        <v>-0.7996519916407534</v>
      </c>
    </row>
    <row r="79" spans="1:19" x14ac:dyDescent="0.3">
      <c r="A79" t="s">
        <v>8</v>
      </c>
      <c r="B79">
        <f t="shared" si="10"/>
        <v>0</v>
      </c>
      <c r="C79" t="s">
        <v>11</v>
      </c>
      <c r="D79">
        <f t="shared" si="11"/>
        <v>0</v>
      </c>
      <c r="E79">
        <f t="shared" si="12"/>
        <v>1</v>
      </c>
      <c r="F79">
        <f t="shared" si="13"/>
        <v>0</v>
      </c>
      <c r="G79" t="s">
        <v>15</v>
      </c>
      <c r="H79">
        <f t="shared" si="15"/>
        <v>0</v>
      </c>
      <c r="I79">
        <v>80</v>
      </c>
      <c r="K79">
        <v>0.19</v>
      </c>
      <c r="L79">
        <f t="shared" si="16"/>
        <v>-0.9761909353669338</v>
      </c>
      <c r="M79" t="s">
        <v>17</v>
      </c>
      <c r="N79">
        <f t="shared" si="17"/>
        <v>0</v>
      </c>
      <c r="O79">
        <v>1</v>
      </c>
      <c r="P79">
        <v>11.02</v>
      </c>
      <c r="Q79">
        <f t="shared" si="14"/>
        <v>0</v>
      </c>
      <c r="R79">
        <f t="shared" si="18"/>
        <v>0.20433136012688907</v>
      </c>
      <c r="S79">
        <f t="shared" si="19"/>
        <v>-0.22857246137342219</v>
      </c>
    </row>
    <row r="80" spans="1:19" x14ac:dyDescent="0.3">
      <c r="A80" t="s">
        <v>9</v>
      </c>
      <c r="B80">
        <f t="shared" si="10"/>
        <v>1</v>
      </c>
      <c r="C80" t="s">
        <v>13</v>
      </c>
      <c r="D80">
        <f t="shared" si="11"/>
        <v>0</v>
      </c>
      <c r="E80">
        <f t="shared" si="12"/>
        <v>0</v>
      </c>
      <c r="F80">
        <f t="shared" si="13"/>
        <v>0</v>
      </c>
      <c r="G80" t="s">
        <v>15</v>
      </c>
      <c r="H80">
        <f t="shared" si="15"/>
        <v>0</v>
      </c>
      <c r="I80">
        <v>100</v>
      </c>
      <c r="K80">
        <v>24.91</v>
      </c>
      <c r="L80">
        <f t="shared" si="16"/>
        <v>1.8638005061642904</v>
      </c>
      <c r="M80" t="s">
        <v>17</v>
      </c>
      <c r="N80">
        <f t="shared" si="17"/>
        <v>0</v>
      </c>
      <c r="O80">
        <v>0</v>
      </c>
      <c r="P80">
        <v>19.739999999999998</v>
      </c>
      <c r="Q80">
        <f t="shared" si="14"/>
        <v>0</v>
      </c>
      <c r="R80">
        <f t="shared" si="18"/>
        <v>0.12932683519662924</v>
      </c>
      <c r="S80">
        <f t="shared" si="19"/>
        <v>-0.13848861387821093</v>
      </c>
    </row>
    <row r="81" spans="1:19" x14ac:dyDescent="0.3">
      <c r="A81" t="s">
        <v>8</v>
      </c>
      <c r="B81">
        <f t="shared" si="10"/>
        <v>0</v>
      </c>
      <c r="C81" t="s">
        <v>10</v>
      </c>
      <c r="D81">
        <f t="shared" si="11"/>
        <v>1</v>
      </c>
      <c r="E81">
        <f t="shared" si="12"/>
        <v>0</v>
      </c>
      <c r="F81">
        <f t="shared" si="13"/>
        <v>0</v>
      </c>
      <c r="G81" t="s">
        <v>15</v>
      </c>
      <c r="H81">
        <f t="shared" si="15"/>
        <v>0</v>
      </c>
      <c r="I81">
        <v>80</v>
      </c>
      <c r="K81">
        <v>31.74</v>
      </c>
      <c r="L81">
        <f t="shared" si="16"/>
        <v>2.6484745169109836</v>
      </c>
      <c r="M81" t="s">
        <v>17</v>
      </c>
      <c r="N81">
        <f t="shared" si="17"/>
        <v>0</v>
      </c>
      <c r="O81">
        <v>0</v>
      </c>
      <c r="P81">
        <v>57.25</v>
      </c>
      <c r="Q81">
        <f t="shared" si="14"/>
        <v>1</v>
      </c>
      <c r="R81">
        <f t="shared" si="18"/>
        <v>0.55128224847848106</v>
      </c>
      <c r="S81">
        <f t="shared" si="19"/>
        <v>-0.59550835329094165</v>
      </c>
    </row>
    <row r="82" spans="1:19" x14ac:dyDescent="0.3">
      <c r="A82" t="s">
        <v>8</v>
      </c>
      <c r="B82">
        <f t="shared" si="10"/>
        <v>0</v>
      </c>
      <c r="C82" t="s">
        <v>10</v>
      </c>
      <c r="D82">
        <f t="shared" si="11"/>
        <v>1</v>
      </c>
      <c r="E82">
        <f t="shared" si="12"/>
        <v>0</v>
      </c>
      <c r="F82">
        <f t="shared" si="13"/>
        <v>0</v>
      </c>
      <c r="G82" t="s">
        <v>15</v>
      </c>
      <c r="H82">
        <f t="shared" si="15"/>
        <v>0</v>
      </c>
      <c r="I82">
        <v>80</v>
      </c>
      <c r="K82">
        <v>2.39</v>
      </c>
      <c r="L82">
        <f t="shared" si="16"/>
        <v>-0.72344088798146877</v>
      </c>
      <c r="M82" t="s">
        <v>16</v>
      </c>
      <c r="N82">
        <f t="shared" si="17"/>
        <v>1</v>
      </c>
      <c r="O82">
        <v>0</v>
      </c>
      <c r="P82">
        <v>73.739999999999995</v>
      </c>
      <c r="Q82">
        <f t="shared" si="14"/>
        <v>1</v>
      </c>
      <c r="R82">
        <f t="shared" si="18"/>
        <v>0.73097672529364699</v>
      </c>
      <c r="S82">
        <f t="shared" si="19"/>
        <v>-0.31337365928282213</v>
      </c>
    </row>
    <row r="83" spans="1:19" x14ac:dyDescent="0.3">
      <c r="A83" t="s">
        <v>8</v>
      </c>
      <c r="B83">
        <f t="shared" si="10"/>
        <v>0</v>
      </c>
      <c r="C83" t="s">
        <v>10</v>
      </c>
      <c r="D83">
        <f t="shared" si="11"/>
        <v>1</v>
      </c>
      <c r="E83">
        <f t="shared" si="12"/>
        <v>0</v>
      </c>
      <c r="F83">
        <f t="shared" si="13"/>
        <v>0</v>
      </c>
      <c r="G83" t="s">
        <v>15</v>
      </c>
      <c r="H83">
        <f t="shared" si="15"/>
        <v>0</v>
      </c>
      <c r="I83">
        <v>90</v>
      </c>
      <c r="K83">
        <v>7.26</v>
      </c>
      <c r="L83">
        <f t="shared" si="16"/>
        <v>-0.1639441921781897</v>
      </c>
      <c r="M83" t="s">
        <v>17</v>
      </c>
      <c r="N83">
        <f t="shared" si="17"/>
        <v>0</v>
      </c>
      <c r="O83">
        <v>0</v>
      </c>
      <c r="P83">
        <v>49.05</v>
      </c>
      <c r="Q83">
        <f t="shared" si="14"/>
        <v>1</v>
      </c>
      <c r="R83">
        <f t="shared" si="18"/>
        <v>0.67935475341083684</v>
      </c>
      <c r="S83">
        <f t="shared" si="19"/>
        <v>-0.38661182333792193</v>
      </c>
    </row>
    <row r="84" spans="1:19" x14ac:dyDescent="0.3">
      <c r="A84" t="s">
        <v>8</v>
      </c>
      <c r="B84">
        <f t="shared" si="10"/>
        <v>0</v>
      </c>
      <c r="C84" t="s">
        <v>10</v>
      </c>
      <c r="D84">
        <f t="shared" si="11"/>
        <v>1</v>
      </c>
      <c r="E84">
        <f t="shared" si="12"/>
        <v>0</v>
      </c>
      <c r="F84">
        <f t="shared" si="13"/>
        <v>0</v>
      </c>
      <c r="G84" t="s">
        <v>15</v>
      </c>
      <c r="H84">
        <f t="shared" si="15"/>
        <v>0</v>
      </c>
      <c r="I84">
        <v>100</v>
      </c>
      <c r="K84">
        <v>9.66</v>
      </c>
      <c r="L84">
        <f t="shared" si="16"/>
        <v>0.11178313224231753</v>
      </c>
      <c r="M84" t="s">
        <v>17</v>
      </c>
      <c r="N84">
        <f t="shared" si="17"/>
        <v>0</v>
      </c>
      <c r="O84">
        <v>0</v>
      </c>
      <c r="P84">
        <v>39.25</v>
      </c>
      <c r="Q84">
        <f t="shared" si="14"/>
        <v>1</v>
      </c>
      <c r="R84">
        <f t="shared" si="18"/>
        <v>0.66760687497301574</v>
      </c>
      <c r="S84">
        <f t="shared" si="19"/>
        <v>-0.40405578920521706</v>
      </c>
    </row>
    <row r="85" spans="1:19" x14ac:dyDescent="0.3">
      <c r="A85" t="s">
        <v>8</v>
      </c>
      <c r="B85">
        <f t="shared" si="10"/>
        <v>0</v>
      </c>
      <c r="C85" t="s">
        <v>10</v>
      </c>
      <c r="D85">
        <f t="shared" si="11"/>
        <v>1</v>
      </c>
      <c r="E85">
        <f t="shared" si="12"/>
        <v>0</v>
      </c>
      <c r="F85">
        <f t="shared" si="13"/>
        <v>0</v>
      </c>
      <c r="G85" t="s">
        <v>14</v>
      </c>
      <c r="H85">
        <f t="shared" si="15"/>
        <v>1</v>
      </c>
      <c r="I85">
        <v>70</v>
      </c>
      <c r="K85">
        <v>2.94</v>
      </c>
      <c r="L85">
        <f t="shared" si="16"/>
        <v>-0.66025337613510271</v>
      </c>
      <c r="M85" t="s">
        <v>16</v>
      </c>
      <c r="N85">
        <f t="shared" si="17"/>
        <v>1</v>
      </c>
      <c r="O85">
        <v>0</v>
      </c>
      <c r="P85">
        <v>1.54</v>
      </c>
      <c r="Q85">
        <f t="shared" si="14"/>
        <v>0</v>
      </c>
      <c r="R85">
        <f t="shared" si="18"/>
        <v>0.86318807622242766</v>
      </c>
      <c r="S85">
        <f t="shared" si="19"/>
        <v>-1.9891481154753268</v>
      </c>
    </row>
    <row r="86" spans="1:19" x14ac:dyDescent="0.3">
      <c r="A86" t="s">
        <v>8</v>
      </c>
      <c r="B86">
        <f t="shared" si="10"/>
        <v>0</v>
      </c>
      <c r="C86" t="s">
        <v>11</v>
      </c>
      <c r="D86">
        <f t="shared" si="11"/>
        <v>0</v>
      </c>
      <c r="E86">
        <f t="shared" si="12"/>
        <v>1</v>
      </c>
      <c r="F86">
        <f t="shared" si="13"/>
        <v>0</v>
      </c>
      <c r="G86" t="s">
        <v>15</v>
      </c>
      <c r="H86">
        <f t="shared" si="15"/>
        <v>0</v>
      </c>
      <c r="I86">
        <v>80</v>
      </c>
      <c r="K86">
        <v>15.45</v>
      </c>
      <c r="L86">
        <f t="shared" si="16"/>
        <v>0.77697530240679102</v>
      </c>
      <c r="M86" t="s">
        <v>17</v>
      </c>
      <c r="N86">
        <f t="shared" si="17"/>
        <v>0</v>
      </c>
      <c r="O86">
        <v>1</v>
      </c>
      <c r="P86">
        <v>46.16</v>
      </c>
      <c r="Q86">
        <f t="shared" si="14"/>
        <v>1</v>
      </c>
      <c r="R86">
        <f t="shared" si="18"/>
        <v>0.15457678246326803</v>
      </c>
      <c r="S86">
        <f t="shared" si="19"/>
        <v>-1.8670643322226672</v>
      </c>
    </row>
    <row r="87" spans="1:19" x14ac:dyDescent="0.3">
      <c r="A87" t="s">
        <v>8</v>
      </c>
      <c r="B87">
        <f t="shared" si="10"/>
        <v>0</v>
      </c>
      <c r="C87" t="s">
        <v>13</v>
      </c>
      <c r="D87">
        <f t="shared" si="11"/>
        <v>0</v>
      </c>
      <c r="E87">
        <f t="shared" si="12"/>
        <v>0</v>
      </c>
      <c r="F87">
        <f t="shared" si="13"/>
        <v>0</v>
      </c>
      <c r="G87" t="s">
        <v>15</v>
      </c>
      <c r="H87">
        <f t="shared" si="15"/>
        <v>0</v>
      </c>
      <c r="I87">
        <v>90</v>
      </c>
      <c r="K87">
        <v>1.82</v>
      </c>
      <c r="L87">
        <f t="shared" si="16"/>
        <v>-0.78892612753133928</v>
      </c>
      <c r="M87" t="s">
        <v>17</v>
      </c>
      <c r="N87">
        <f t="shared" si="17"/>
        <v>0</v>
      </c>
      <c r="O87">
        <v>0</v>
      </c>
      <c r="P87">
        <v>47.11</v>
      </c>
      <c r="Q87">
        <f t="shared" si="14"/>
        <v>1</v>
      </c>
      <c r="R87">
        <f t="shared" si="18"/>
        <v>0.20138298091321705</v>
      </c>
      <c r="S87">
        <f t="shared" si="19"/>
        <v>-1.6025468061749002</v>
      </c>
    </row>
    <row r="88" spans="1:19" x14ac:dyDescent="0.3">
      <c r="A88" t="s">
        <v>9</v>
      </c>
      <c r="B88">
        <f t="shared" si="10"/>
        <v>1</v>
      </c>
      <c r="C88" t="s">
        <v>12</v>
      </c>
      <c r="D88">
        <f t="shared" si="11"/>
        <v>0</v>
      </c>
      <c r="E88">
        <f t="shared" si="12"/>
        <v>0</v>
      </c>
      <c r="F88">
        <f t="shared" si="13"/>
        <v>1</v>
      </c>
      <c r="G88" t="s">
        <v>14</v>
      </c>
      <c r="H88">
        <f t="shared" si="15"/>
        <v>1</v>
      </c>
      <c r="I88">
        <v>90</v>
      </c>
      <c r="K88">
        <v>30.41</v>
      </c>
      <c r="L88">
        <f t="shared" si="16"/>
        <v>2.4956756246279528</v>
      </c>
      <c r="M88" t="s">
        <v>17</v>
      </c>
      <c r="N88">
        <f t="shared" si="17"/>
        <v>0</v>
      </c>
      <c r="O88">
        <v>0</v>
      </c>
      <c r="P88">
        <v>1.18</v>
      </c>
      <c r="Q88">
        <f t="shared" si="14"/>
        <v>0</v>
      </c>
      <c r="R88">
        <f t="shared" si="18"/>
        <v>0.60807814356728718</v>
      </c>
      <c r="S88">
        <f t="shared" si="19"/>
        <v>-0.93669280489861273</v>
      </c>
    </row>
    <row r="89" spans="1:19" x14ac:dyDescent="0.3">
      <c r="A89" t="s">
        <v>9</v>
      </c>
      <c r="B89">
        <f t="shared" si="10"/>
        <v>1</v>
      </c>
      <c r="C89" t="s">
        <v>11</v>
      </c>
      <c r="D89">
        <f t="shared" si="11"/>
        <v>0</v>
      </c>
      <c r="E89">
        <f t="shared" si="12"/>
        <v>1</v>
      </c>
      <c r="F89">
        <f t="shared" si="13"/>
        <v>0</v>
      </c>
      <c r="G89" t="s">
        <v>15</v>
      </c>
      <c r="H89">
        <f t="shared" si="15"/>
        <v>0</v>
      </c>
      <c r="I89">
        <v>80</v>
      </c>
      <c r="K89">
        <v>0.16</v>
      </c>
      <c r="L89">
        <f t="shared" si="16"/>
        <v>-0.97963752692219008</v>
      </c>
      <c r="M89" t="s">
        <v>17</v>
      </c>
      <c r="N89">
        <f t="shared" si="17"/>
        <v>0</v>
      </c>
      <c r="O89">
        <v>1</v>
      </c>
      <c r="P89">
        <v>20.69</v>
      </c>
      <c r="Q89">
        <f t="shared" si="14"/>
        <v>0</v>
      </c>
      <c r="R89">
        <f t="shared" si="18"/>
        <v>0.20197263008980321</v>
      </c>
      <c r="S89">
        <f t="shared" si="19"/>
        <v>-0.22561238398741718</v>
      </c>
    </row>
    <row r="90" spans="1:19" x14ac:dyDescent="0.3">
      <c r="A90" t="s">
        <v>9</v>
      </c>
      <c r="B90">
        <f t="shared" si="10"/>
        <v>1</v>
      </c>
      <c r="C90" t="s">
        <v>11</v>
      </c>
      <c r="D90">
        <f t="shared" si="11"/>
        <v>0</v>
      </c>
      <c r="E90">
        <f t="shared" si="12"/>
        <v>1</v>
      </c>
      <c r="F90">
        <f t="shared" si="13"/>
        <v>0</v>
      </c>
      <c r="G90" t="s">
        <v>15</v>
      </c>
      <c r="H90">
        <f t="shared" si="15"/>
        <v>0</v>
      </c>
      <c r="I90">
        <v>80</v>
      </c>
      <c r="K90">
        <v>19.809999999999999</v>
      </c>
      <c r="L90">
        <f t="shared" si="16"/>
        <v>1.2778799417707123</v>
      </c>
      <c r="M90" t="s">
        <v>17</v>
      </c>
      <c r="N90">
        <f t="shared" si="17"/>
        <v>0</v>
      </c>
      <c r="O90">
        <v>1</v>
      </c>
      <c r="P90">
        <v>6.39</v>
      </c>
      <c r="Q90">
        <f t="shared" si="14"/>
        <v>0</v>
      </c>
      <c r="R90">
        <f t="shared" si="18"/>
        <v>0.14046367916920888</v>
      </c>
      <c r="S90">
        <f t="shared" si="19"/>
        <v>-0.1513621969592468</v>
      </c>
    </row>
    <row r="91" spans="1:19" x14ac:dyDescent="0.3">
      <c r="A91" t="s">
        <v>9</v>
      </c>
      <c r="B91">
        <f t="shared" si="10"/>
        <v>1</v>
      </c>
      <c r="C91" t="s">
        <v>10</v>
      </c>
      <c r="D91">
        <f t="shared" si="11"/>
        <v>1</v>
      </c>
      <c r="E91">
        <f t="shared" si="12"/>
        <v>0</v>
      </c>
      <c r="F91">
        <f t="shared" si="13"/>
        <v>0</v>
      </c>
      <c r="G91" t="s">
        <v>15</v>
      </c>
      <c r="H91">
        <f t="shared" si="15"/>
        <v>0</v>
      </c>
      <c r="I91">
        <v>90</v>
      </c>
      <c r="K91">
        <v>2.5</v>
      </c>
      <c r="L91">
        <f t="shared" si="16"/>
        <v>-0.71080338561219558</v>
      </c>
      <c r="M91" t="s">
        <v>17</v>
      </c>
      <c r="N91">
        <f t="shared" si="17"/>
        <v>0</v>
      </c>
      <c r="O91">
        <v>0</v>
      </c>
      <c r="P91">
        <v>32.82</v>
      </c>
      <c r="Q91">
        <f t="shared" si="14"/>
        <v>1</v>
      </c>
      <c r="R91">
        <f t="shared" si="18"/>
        <v>0.69878796472278137</v>
      </c>
      <c r="S91">
        <f t="shared" si="19"/>
        <v>-0.35840792364848095</v>
      </c>
    </row>
    <row r="92" spans="1:19" x14ac:dyDescent="0.3">
      <c r="A92" t="s">
        <v>9</v>
      </c>
      <c r="B92">
        <f t="shared" si="10"/>
        <v>1</v>
      </c>
      <c r="C92" t="s">
        <v>10</v>
      </c>
      <c r="D92">
        <f t="shared" si="11"/>
        <v>1</v>
      </c>
      <c r="E92">
        <f t="shared" si="12"/>
        <v>0</v>
      </c>
      <c r="F92">
        <f t="shared" si="13"/>
        <v>0</v>
      </c>
      <c r="G92" t="s">
        <v>15</v>
      </c>
      <c r="H92">
        <f t="shared" si="15"/>
        <v>0</v>
      </c>
      <c r="I92">
        <v>90</v>
      </c>
      <c r="K92">
        <v>2.02</v>
      </c>
      <c r="L92">
        <f t="shared" si="16"/>
        <v>-0.76594885049629713</v>
      </c>
      <c r="M92" t="s">
        <v>16</v>
      </c>
      <c r="N92">
        <f t="shared" si="17"/>
        <v>1</v>
      </c>
      <c r="O92">
        <v>0</v>
      </c>
      <c r="P92">
        <v>42.07</v>
      </c>
      <c r="Q92">
        <f t="shared" si="14"/>
        <v>1</v>
      </c>
      <c r="R92">
        <f t="shared" si="18"/>
        <v>0.72959754870337223</v>
      </c>
      <c r="S92">
        <f t="shared" si="19"/>
        <v>-0.31526220000922167</v>
      </c>
    </row>
    <row r="93" spans="1:19" x14ac:dyDescent="0.3">
      <c r="A93" t="s">
        <v>9</v>
      </c>
      <c r="B93">
        <f t="shared" si="10"/>
        <v>1</v>
      </c>
      <c r="C93" t="s">
        <v>13</v>
      </c>
      <c r="D93">
        <f t="shared" si="11"/>
        <v>0</v>
      </c>
      <c r="E93">
        <f t="shared" si="12"/>
        <v>0</v>
      </c>
      <c r="F93">
        <f t="shared" si="13"/>
        <v>0</v>
      </c>
      <c r="G93" t="s">
        <v>14</v>
      </c>
      <c r="H93">
        <f t="shared" si="15"/>
        <v>1</v>
      </c>
      <c r="I93">
        <v>80</v>
      </c>
      <c r="K93">
        <v>0.11</v>
      </c>
      <c r="L93">
        <f t="shared" si="16"/>
        <v>-0.98538184618095082</v>
      </c>
      <c r="M93" t="s">
        <v>17</v>
      </c>
      <c r="N93">
        <f t="shared" si="17"/>
        <v>0</v>
      </c>
      <c r="O93">
        <v>0</v>
      </c>
      <c r="P93">
        <v>13.9</v>
      </c>
      <c r="Q93">
        <f t="shared" si="14"/>
        <v>0</v>
      </c>
      <c r="R93">
        <f t="shared" si="18"/>
        <v>0.37750315879872676</v>
      </c>
      <c r="S93">
        <f t="shared" si="19"/>
        <v>-0.47401672503161374</v>
      </c>
    </row>
  </sheetData>
  <autoFilter ref="A6:O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MICHEL FALEIROS MARTINS</cp:lastModifiedBy>
  <dcterms:created xsi:type="dcterms:W3CDTF">2023-05-03T15:57:37Z</dcterms:created>
  <dcterms:modified xsi:type="dcterms:W3CDTF">2024-09-23T18:08:59Z</dcterms:modified>
</cp:coreProperties>
</file>