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usiness intellignece and Big data visualization\final project\YTM 2 monthly percentage\"/>
    </mc:Choice>
  </mc:AlternateContent>
  <xr:revisionPtr revIDLastSave="0" documentId="13_ncr:1_{623843DB-9125-459F-8358-1AB52658BEF3}" xr6:coauthVersionLast="46" xr6:coauthVersionMax="46" xr10:uidLastSave="{00000000-0000-0000-0000-000000000000}"/>
  <bookViews>
    <workbookView xWindow="-120" yWindow="-120" windowWidth="20730" windowHeight="11160" xr2:uid="{C8608ED7-A93E-4F54-B75C-3826AB5B243E}"/>
  </bookViews>
  <sheets>
    <sheet name="Monthly percentage all units" sheetId="1" r:id="rId1"/>
    <sheet name="Rework reasons YTM 1" sheetId="2" r:id="rId2"/>
    <sheet name="Rework reasons YTM 3" sheetId="3" r:id="rId3"/>
    <sheet name="Cutting defects" sheetId="5" r:id="rId4"/>
  </sheets>
  <externalReferences>
    <externalReference r:id="rId5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5" l="1"/>
  <c r="G3" i="5"/>
  <c r="G4" i="5"/>
  <c r="G5" i="5"/>
  <c r="G6" i="5"/>
  <c r="G8" i="5"/>
  <c r="G9" i="5"/>
  <c r="G10" i="5"/>
  <c r="G11" i="5"/>
  <c r="G12" i="5"/>
  <c r="G13" i="5"/>
  <c r="G15" i="5"/>
  <c r="G16" i="5"/>
  <c r="G17" i="5"/>
  <c r="G18" i="5"/>
  <c r="G19" i="5"/>
  <c r="G20" i="5"/>
  <c r="G22" i="5"/>
  <c r="G23" i="5"/>
  <c r="G24" i="5"/>
  <c r="G25" i="5"/>
  <c r="G26" i="5"/>
  <c r="G29" i="5"/>
  <c r="G30" i="5"/>
  <c r="G31" i="5"/>
  <c r="G32" i="5"/>
  <c r="F32" i="5"/>
  <c r="F31" i="5"/>
  <c r="E31" i="5"/>
  <c r="E26" i="5"/>
  <c r="E25" i="5"/>
  <c r="E24" i="5"/>
  <c r="E23" i="5"/>
  <c r="E22" i="5"/>
  <c r="E20" i="5"/>
  <c r="E19" i="5"/>
  <c r="E17" i="5"/>
  <c r="F16" i="5"/>
  <c r="E13" i="5"/>
  <c r="E12" i="5"/>
  <c r="E11" i="5"/>
  <c r="E10" i="5"/>
  <c r="E9" i="5"/>
  <c r="E8" i="5"/>
  <c r="E6" i="5"/>
  <c r="E5" i="5"/>
  <c r="E2" i="5"/>
  <c r="C32" i="5"/>
  <c r="C31" i="5"/>
  <c r="C30" i="5"/>
  <c r="C29" i="5"/>
  <c r="C26" i="5"/>
  <c r="C25" i="5"/>
  <c r="C24" i="5"/>
  <c r="C23" i="5"/>
  <c r="C22" i="5"/>
  <c r="C20" i="5"/>
  <c r="C19" i="5"/>
  <c r="C18" i="5"/>
  <c r="C17" i="5"/>
  <c r="C16" i="5"/>
  <c r="C15" i="5"/>
  <c r="C13" i="5"/>
  <c r="C12" i="5"/>
  <c r="C11" i="5"/>
  <c r="C10" i="5"/>
  <c r="C9" i="5"/>
  <c r="C8" i="5"/>
  <c r="C6" i="5"/>
  <c r="C5" i="5"/>
  <c r="C4" i="5"/>
  <c r="C3" i="5"/>
  <c r="C2" i="5"/>
  <c r="C280" i="3" l="1"/>
  <c r="C282" i="3"/>
  <c r="D282" i="3" s="1"/>
  <c r="J294" i="3"/>
  <c r="I294" i="3"/>
  <c r="H294" i="3"/>
  <c r="G294" i="3"/>
  <c r="F294" i="3"/>
  <c r="E294" i="3"/>
  <c r="J293" i="3"/>
  <c r="I293" i="3"/>
  <c r="H293" i="3"/>
  <c r="G293" i="3"/>
  <c r="F293" i="3"/>
  <c r="E293" i="3"/>
  <c r="J292" i="3"/>
  <c r="I292" i="3"/>
  <c r="H292" i="3"/>
  <c r="G292" i="3"/>
  <c r="F292" i="3"/>
  <c r="E292" i="3"/>
  <c r="J291" i="3"/>
  <c r="I291" i="3"/>
  <c r="H291" i="3"/>
  <c r="G291" i="3"/>
  <c r="F291" i="3"/>
  <c r="E291" i="3"/>
  <c r="J290" i="3"/>
  <c r="I290" i="3"/>
  <c r="H290" i="3"/>
  <c r="G290" i="3"/>
  <c r="F290" i="3"/>
  <c r="E290" i="3"/>
  <c r="J289" i="3"/>
  <c r="I289" i="3"/>
  <c r="H289" i="3"/>
  <c r="G289" i="3"/>
  <c r="F289" i="3"/>
  <c r="E289" i="3"/>
  <c r="J288" i="3"/>
  <c r="I288" i="3"/>
  <c r="H288" i="3"/>
  <c r="G288" i="3"/>
  <c r="F288" i="3"/>
  <c r="E288" i="3"/>
  <c r="J287" i="3"/>
  <c r="I287" i="3"/>
  <c r="H287" i="3"/>
  <c r="G287" i="3"/>
  <c r="F287" i="3"/>
  <c r="E287" i="3"/>
  <c r="J286" i="3"/>
  <c r="I286" i="3"/>
  <c r="H286" i="3"/>
  <c r="G286" i="3"/>
  <c r="F286" i="3"/>
  <c r="E286" i="3"/>
  <c r="J285" i="3"/>
  <c r="I285" i="3"/>
  <c r="H285" i="3"/>
  <c r="G285" i="3"/>
  <c r="F285" i="3"/>
  <c r="E285" i="3"/>
  <c r="J284" i="3"/>
  <c r="I284" i="3"/>
  <c r="H284" i="3"/>
  <c r="G284" i="3"/>
  <c r="F284" i="3"/>
  <c r="E284" i="3"/>
  <c r="J283" i="3"/>
  <c r="I283" i="3"/>
  <c r="H283" i="3"/>
  <c r="G283" i="3"/>
  <c r="F283" i="3"/>
  <c r="E283" i="3"/>
  <c r="C281" i="3"/>
  <c r="D281" i="3" s="1"/>
  <c r="D280" i="3"/>
  <c r="D279" i="3"/>
  <c r="C279" i="3"/>
  <c r="C278" i="3"/>
  <c r="D278" i="3" s="1"/>
  <c r="C277" i="3"/>
  <c r="D277" i="3" s="1"/>
  <c r="C276" i="3"/>
  <c r="D276" i="3" s="1"/>
  <c r="C275" i="3"/>
  <c r="D275" i="3" s="1"/>
  <c r="C274" i="3"/>
  <c r="D274" i="3" s="1"/>
  <c r="C273" i="3"/>
  <c r="D273" i="3" s="1"/>
  <c r="C272" i="3"/>
  <c r="D272" i="3" s="1"/>
  <c r="C271" i="3"/>
  <c r="D271" i="3" s="1"/>
  <c r="C270" i="3"/>
  <c r="D270" i="3" s="1"/>
  <c r="C269" i="3"/>
  <c r="D269" i="3" s="1"/>
  <c r="C268" i="3"/>
  <c r="D268" i="3" s="1"/>
  <c r="C267" i="3"/>
  <c r="D267" i="3" s="1"/>
  <c r="C266" i="3"/>
  <c r="D266" i="3" s="1"/>
  <c r="C265" i="3"/>
  <c r="D265" i="3" s="1"/>
  <c r="C264" i="3"/>
  <c r="D264" i="3" s="1"/>
  <c r="C263" i="3"/>
  <c r="D263" i="3" s="1"/>
  <c r="C262" i="3"/>
  <c r="D262" i="3" s="1"/>
  <c r="C261" i="3"/>
  <c r="D261" i="3" s="1"/>
  <c r="C260" i="3"/>
  <c r="D260" i="3" s="1"/>
  <c r="C259" i="3"/>
  <c r="D259" i="3" s="1"/>
  <c r="C258" i="3"/>
  <c r="C257" i="3"/>
  <c r="D257" i="3" s="1"/>
  <c r="C256" i="3"/>
  <c r="D256" i="3" s="1"/>
  <c r="C255" i="3"/>
  <c r="D255" i="3" s="1"/>
  <c r="C254" i="3"/>
  <c r="D254" i="3" s="1"/>
  <c r="C253" i="3"/>
  <c r="D253" i="3" s="1"/>
  <c r="J252" i="3"/>
  <c r="C252" i="3" s="1"/>
  <c r="D252" i="3" s="1"/>
  <c r="C251" i="3"/>
  <c r="D251" i="3" s="1"/>
  <c r="C250" i="3"/>
  <c r="D250" i="3" s="1"/>
  <c r="C249" i="3"/>
  <c r="D249" i="3" s="1"/>
  <c r="C248" i="3"/>
  <c r="D248" i="3" s="1"/>
  <c r="C247" i="3"/>
  <c r="D247" i="3" s="1"/>
  <c r="C246" i="3"/>
  <c r="D246" i="3" s="1"/>
  <c r="C245" i="3"/>
  <c r="D245" i="3" s="1"/>
  <c r="C244" i="3"/>
  <c r="D244" i="3" s="1"/>
  <c r="C243" i="3"/>
  <c r="D243" i="3" s="1"/>
  <c r="C242" i="3"/>
  <c r="D242" i="3" s="1"/>
  <c r="C241" i="3"/>
  <c r="D241" i="3" s="1"/>
  <c r="C240" i="3"/>
  <c r="D240" i="3" s="1"/>
  <c r="D239" i="3"/>
  <c r="C239" i="3"/>
  <c r="C238" i="3"/>
  <c r="D238" i="3" s="1"/>
  <c r="C237" i="3"/>
  <c r="D237" i="3" s="1"/>
  <c r="C236" i="3"/>
  <c r="D236" i="3" s="1"/>
  <c r="C235" i="3"/>
  <c r="D235" i="3" s="1"/>
  <c r="C234" i="3"/>
  <c r="D234" i="3" s="1"/>
  <c r="C233" i="3"/>
  <c r="D233" i="3" s="1"/>
  <c r="C232" i="3"/>
  <c r="D232" i="3" s="1"/>
  <c r="C231" i="3"/>
  <c r="D231" i="3" s="1"/>
  <c r="C230" i="3"/>
  <c r="D230" i="3" s="1"/>
  <c r="C229" i="3"/>
  <c r="D229" i="3" s="1"/>
  <c r="C228" i="3"/>
  <c r="D228" i="3" s="1"/>
  <c r="C227" i="3"/>
  <c r="D227" i="3" s="1"/>
  <c r="C226" i="3"/>
  <c r="D226" i="3" s="1"/>
  <c r="C225" i="3"/>
  <c r="D225" i="3" s="1"/>
  <c r="C224" i="3"/>
  <c r="D224" i="3" s="1"/>
  <c r="C223" i="3"/>
  <c r="D223" i="3" s="1"/>
  <c r="C222" i="3"/>
  <c r="D222" i="3" s="1"/>
  <c r="C221" i="3"/>
  <c r="D221" i="3" s="1"/>
  <c r="C220" i="3"/>
  <c r="D220" i="3" s="1"/>
  <c r="C219" i="3"/>
  <c r="D219" i="3" s="1"/>
  <c r="C218" i="3"/>
  <c r="D218" i="3" s="1"/>
  <c r="C217" i="3"/>
  <c r="D217" i="3" s="1"/>
  <c r="C216" i="3"/>
  <c r="D216" i="3" s="1"/>
  <c r="C215" i="3"/>
  <c r="D215" i="3" s="1"/>
  <c r="C214" i="3"/>
  <c r="D214" i="3" s="1"/>
  <c r="C213" i="3"/>
  <c r="D213" i="3" s="1"/>
  <c r="C212" i="3"/>
  <c r="D212" i="3" s="1"/>
  <c r="C211" i="3"/>
  <c r="D211" i="3" s="1"/>
  <c r="C210" i="3"/>
  <c r="D210" i="3" s="1"/>
  <c r="C209" i="3"/>
  <c r="D209" i="3" s="1"/>
  <c r="C208" i="3"/>
  <c r="D208" i="3" s="1"/>
  <c r="C207" i="3"/>
  <c r="D207" i="3" s="1"/>
  <c r="C206" i="3"/>
  <c r="C205" i="3"/>
  <c r="D205" i="3" s="1"/>
  <c r="C204" i="3"/>
  <c r="D204" i="3" s="1"/>
  <c r="C203" i="3"/>
  <c r="D203" i="3" s="1"/>
  <c r="C202" i="3"/>
  <c r="D202" i="3" s="1"/>
  <c r="C201" i="3"/>
  <c r="D201" i="3" s="1"/>
  <c r="C200" i="3"/>
  <c r="D200" i="3" s="1"/>
  <c r="C199" i="3"/>
  <c r="D199" i="3" s="1"/>
  <c r="C198" i="3"/>
  <c r="D198" i="3" s="1"/>
  <c r="C197" i="3"/>
  <c r="D197" i="3" s="1"/>
  <c r="C196" i="3"/>
  <c r="D196" i="3" s="1"/>
  <c r="C195" i="3"/>
  <c r="D195" i="3" s="1"/>
  <c r="C194" i="3"/>
  <c r="D194" i="3" s="1"/>
  <c r="C193" i="3"/>
  <c r="D193" i="3" s="1"/>
  <c r="C192" i="3"/>
  <c r="D192" i="3" s="1"/>
  <c r="C191" i="3"/>
  <c r="D191" i="3" s="1"/>
  <c r="C190" i="3"/>
  <c r="D190" i="3" s="1"/>
  <c r="C189" i="3"/>
  <c r="D189" i="3" s="1"/>
  <c r="C188" i="3"/>
  <c r="D188" i="3" s="1"/>
  <c r="C187" i="3"/>
  <c r="D187" i="3" s="1"/>
  <c r="C186" i="3"/>
  <c r="D186" i="3" s="1"/>
  <c r="C185" i="3"/>
  <c r="D185" i="3" s="1"/>
  <c r="C184" i="3"/>
  <c r="D184" i="3" s="1"/>
  <c r="C183" i="3"/>
  <c r="D183" i="3" s="1"/>
  <c r="C182" i="3"/>
  <c r="D182" i="3" s="1"/>
  <c r="C181" i="3"/>
  <c r="D181" i="3" s="1"/>
  <c r="C180" i="3"/>
  <c r="C179" i="3"/>
  <c r="D179" i="3" s="1"/>
  <c r="C178" i="3"/>
  <c r="D178" i="3" s="1"/>
  <c r="C177" i="3"/>
  <c r="D177" i="3" s="1"/>
  <c r="C176" i="3"/>
  <c r="D176" i="3" s="1"/>
  <c r="C175" i="3"/>
  <c r="D175" i="3" s="1"/>
  <c r="C174" i="3"/>
  <c r="D174" i="3" s="1"/>
  <c r="C173" i="3"/>
  <c r="D173" i="3" s="1"/>
  <c r="C172" i="3"/>
  <c r="D172" i="3" s="1"/>
  <c r="C171" i="3"/>
  <c r="D171" i="3" s="1"/>
  <c r="C170" i="3"/>
  <c r="D170" i="3" s="1"/>
  <c r="C169" i="3"/>
  <c r="D169" i="3" s="1"/>
  <c r="C168" i="3"/>
  <c r="D168" i="3" s="1"/>
  <c r="C167" i="3"/>
  <c r="D167" i="3" s="1"/>
  <c r="C166" i="3"/>
  <c r="D166" i="3" s="1"/>
  <c r="C165" i="3"/>
  <c r="D165" i="3" s="1"/>
  <c r="C164" i="3"/>
  <c r="D164" i="3" s="1"/>
  <c r="C163" i="3"/>
  <c r="D163" i="3" s="1"/>
  <c r="C162" i="3"/>
  <c r="D162" i="3" s="1"/>
  <c r="C161" i="3"/>
  <c r="D161" i="3" s="1"/>
  <c r="C160" i="3"/>
  <c r="C159" i="3"/>
  <c r="D159" i="3" s="1"/>
  <c r="C158" i="3"/>
  <c r="D158" i="3" s="1"/>
  <c r="C157" i="3"/>
  <c r="D157" i="3" s="1"/>
  <c r="C156" i="3"/>
  <c r="D156" i="3" s="1"/>
  <c r="C155" i="3"/>
  <c r="D155" i="3" s="1"/>
  <c r="C154" i="3"/>
  <c r="D154" i="3" s="1"/>
  <c r="C153" i="3"/>
  <c r="D153" i="3" s="1"/>
  <c r="C152" i="3"/>
  <c r="D152" i="3" s="1"/>
  <c r="C151" i="3"/>
  <c r="D151" i="3" s="1"/>
  <c r="C150" i="3"/>
  <c r="D150" i="3" s="1"/>
  <c r="C149" i="3"/>
  <c r="D149" i="3" s="1"/>
  <c r="C148" i="3"/>
  <c r="D148" i="3" s="1"/>
  <c r="C147" i="3"/>
  <c r="D147" i="3" s="1"/>
  <c r="C146" i="3"/>
  <c r="D146" i="3" s="1"/>
  <c r="C145" i="3"/>
  <c r="D145" i="3" s="1"/>
  <c r="C144" i="3"/>
  <c r="D144" i="3" s="1"/>
  <c r="C143" i="3"/>
  <c r="D143" i="3" s="1"/>
  <c r="C142" i="3"/>
  <c r="D142" i="3" s="1"/>
  <c r="C141" i="3"/>
  <c r="D141" i="3" s="1"/>
  <c r="C140" i="3"/>
  <c r="D140" i="3" s="1"/>
  <c r="C139" i="3"/>
  <c r="D139" i="3" s="1"/>
  <c r="C138" i="3"/>
  <c r="D138" i="3" s="1"/>
  <c r="C137" i="3"/>
  <c r="D137" i="3" s="1"/>
  <c r="C136" i="3"/>
  <c r="D136" i="3" s="1"/>
  <c r="C135" i="3"/>
  <c r="D135" i="3" s="1"/>
  <c r="C134" i="3"/>
  <c r="D134" i="3" s="1"/>
  <c r="C133" i="3"/>
  <c r="D133" i="3" s="1"/>
  <c r="C132" i="3"/>
  <c r="C131" i="3"/>
  <c r="D131" i="3" s="1"/>
  <c r="C130" i="3"/>
  <c r="D130" i="3" s="1"/>
  <c r="C129" i="3"/>
  <c r="D129" i="3" s="1"/>
  <c r="C128" i="3"/>
  <c r="D128" i="3" s="1"/>
  <c r="C127" i="3"/>
  <c r="D127" i="3" s="1"/>
  <c r="C126" i="3"/>
  <c r="D126" i="3" s="1"/>
  <c r="C125" i="3"/>
  <c r="D125" i="3" s="1"/>
  <c r="C124" i="3"/>
  <c r="D124" i="3" s="1"/>
  <c r="C123" i="3"/>
  <c r="D123" i="3" s="1"/>
  <c r="C122" i="3"/>
  <c r="D122" i="3" s="1"/>
  <c r="C121" i="3"/>
  <c r="D121" i="3" s="1"/>
  <c r="C120" i="3"/>
  <c r="D120" i="3" s="1"/>
  <c r="C119" i="3"/>
  <c r="D119" i="3" s="1"/>
  <c r="C118" i="3"/>
  <c r="D118" i="3" s="1"/>
  <c r="C117" i="3"/>
  <c r="D117" i="3" s="1"/>
  <c r="C116" i="3"/>
  <c r="D116" i="3" s="1"/>
  <c r="C115" i="3"/>
  <c r="D115" i="3" s="1"/>
  <c r="C114" i="3"/>
  <c r="D114" i="3" s="1"/>
  <c r="C113" i="3"/>
  <c r="D113" i="3" s="1"/>
  <c r="C112" i="3"/>
  <c r="D112" i="3" s="1"/>
  <c r="C111" i="3"/>
  <c r="D111" i="3" s="1"/>
  <c r="C110" i="3"/>
  <c r="D110" i="3" s="1"/>
  <c r="C109" i="3"/>
  <c r="D109" i="3" s="1"/>
  <c r="C108" i="3"/>
  <c r="D108" i="3" s="1"/>
  <c r="C107" i="3"/>
  <c r="D107" i="3" s="1"/>
  <c r="C106" i="3"/>
  <c r="D106" i="3" s="1"/>
  <c r="C105" i="3"/>
  <c r="D105" i="3" s="1"/>
  <c r="C104" i="3"/>
  <c r="D104" i="3" s="1"/>
  <c r="C103" i="3"/>
  <c r="D103" i="3" s="1"/>
  <c r="C102" i="3"/>
  <c r="D102" i="3" s="1"/>
  <c r="C101" i="3"/>
  <c r="D101" i="3" s="1"/>
  <c r="C100" i="3"/>
  <c r="D100" i="3" s="1"/>
  <c r="C99" i="3"/>
  <c r="D99" i="3" s="1"/>
  <c r="C98" i="3"/>
  <c r="D98" i="3" s="1"/>
  <c r="C97" i="3"/>
  <c r="D97" i="3" s="1"/>
  <c r="C96" i="3"/>
  <c r="D96" i="3" s="1"/>
  <c r="C95" i="3"/>
  <c r="D95" i="3" s="1"/>
  <c r="C94" i="3"/>
  <c r="D94" i="3" s="1"/>
  <c r="C93" i="3"/>
  <c r="D93" i="3" s="1"/>
  <c r="C92" i="3"/>
  <c r="D92" i="3" s="1"/>
  <c r="C91" i="3"/>
  <c r="D91" i="3" s="1"/>
  <c r="C90" i="3"/>
  <c r="D90" i="3" s="1"/>
  <c r="C89" i="3"/>
  <c r="D89" i="3" s="1"/>
  <c r="C88" i="3"/>
  <c r="D88" i="3" s="1"/>
  <c r="C87" i="3"/>
  <c r="D87" i="3" s="1"/>
  <c r="G86" i="3"/>
  <c r="F86" i="3"/>
  <c r="E86" i="3"/>
  <c r="C85" i="3"/>
  <c r="D85" i="3" s="1"/>
  <c r="H84" i="3"/>
  <c r="C83" i="3"/>
  <c r="D83" i="3" s="1"/>
  <c r="C82" i="3"/>
  <c r="D82" i="3" s="1"/>
  <c r="C81" i="3"/>
  <c r="D81" i="3" s="1"/>
  <c r="C80" i="3"/>
  <c r="D80" i="3" s="1"/>
  <c r="C79" i="3"/>
  <c r="D79" i="3" s="1"/>
  <c r="C78" i="3"/>
  <c r="D78" i="3" s="1"/>
  <c r="H77" i="3"/>
  <c r="C77" i="3" s="1"/>
  <c r="D77" i="3" s="1"/>
  <c r="C76" i="3"/>
  <c r="D76" i="3" s="1"/>
  <c r="F75" i="3"/>
  <c r="E75" i="3"/>
  <c r="G74" i="3"/>
  <c r="C73" i="3"/>
  <c r="D73" i="3" s="1"/>
  <c r="C72" i="3"/>
  <c r="D72" i="3" s="1"/>
  <c r="C71" i="3"/>
  <c r="D71" i="3" s="1"/>
  <c r="C70" i="3"/>
  <c r="D70" i="3" s="1"/>
  <c r="C69" i="3"/>
  <c r="D69" i="3" s="1"/>
  <c r="C68" i="3"/>
  <c r="D68" i="3" s="1"/>
  <c r="C67" i="3"/>
  <c r="D67" i="3" s="1"/>
  <c r="C66" i="3"/>
  <c r="D66" i="3" s="1"/>
  <c r="C65" i="3"/>
  <c r="D65" i="3" s="1"/>
  <c r="C64" i="3"/>
  <c r="D64" i="3" s="1"/>
  <c r="C63" i="3"/>
  <c r="D63" i="3" s="1"/>
  <c r="C62" i="3"/>
  <c r="D62" i="3" s="1"/>
  <c r="C61" i="3"/>
  <c r="D61" i="3" s="1"/>
  <c r="C60" i="3"/>
  <c r="D60" i="3" s="1"/>
  <c r="C59" i="3"/>
  <c r="D59" i="3" s="1"/>
  <c r="C58" i="3"/>
  <c r="D58" i="3" s="1"/>
  <c r="C57" i="3"/>
  <c r="D57" i="3" s="1"/>
  <c r="C56" i="3"/>
  <c r="D56" i="3" s="1"/>
  <c r="C55" i="3"/>
  <c r="D55" i="3" s="1"/>
  <c r="C54" i="3"/>
  <c r="D54" i="3" s="1"/>
  <c r="C53" i="3"/>
  <c r="C52" i="3"/>
  <c r="D52" i="3" s="1"/>
  <c r="C51" i="3"/>
  <c r="D51" i="3" s="1"/>
  <c r="C50" i="3"/>
  <c r="D50" i="3" s="1"/>
  <c r="C49" i="3"/>
  <c r="D49" i="3" s="1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C41" i="3"/>
  <c r="D41" i="3" s="1"/>
  <c r="C40" i="3"/>
  <c r="D40" i="3" s="1"/>
  <c r="C39" i="3"/>
  <c r="D39" i="3" s="1"/>
  <c r="C38" i="3"/>
  <c r="D38" i="3" s="1"/>
  <c r="C37" i="3"/>
  <c r="D37" i="3" s="1"/>
  <c r="C36" i="3"/>
  <c r="D36" i="3" s="1"/>
  <c r="C35" i="3"/>
  <c r="D35" i="3" s="1"/>
  <c r="C34" i="3"/>
  <c r="D34" i="3" s="1"/>
  <c r="C33" i="3"/>
  <c r="D33" i="3" s="1"/>
  <c r="C32" i="3"/>
  <c r="D32" i="3" s="1"/>
  <c r="C31" i="3"/>
  <c r="D31" i="3" s="1"/>
  <c r="C30" i="3"/>
  <c r="D30" i="3" s="1"/>
  <c r="C29" i="3"/>
  <c r="C28" i="3"/>
  <c r="D28" i="3" s="1"/>
  <c r="H27" i="3"/>
  <c r="C27" i="3" s="1"/>
  <c r="D27" i="3" s="1"/>
  <c r="C26" i="3"/>
  <c r="D26" i="3" s="1"/>
  <c r="C25" i="3"/>
  <c r="D25" i="3" s="1"/>
  <c r="C24" i="3"/>
  <c r="D24" i="3" s="1"/>
  <c r="C23" i="3"/>
  <c r="D23" i="3" s="1"/>
  <c r="C22" i="3"/>
  <c r="D22" i="3" s="1"/>
  <c r="C21" i="3"/>
  <c r="D21" i="3" s="1"/>
  <c r="C20" i="3"/>
  <c r="D20" i="3" s="1"/>
  <c r="C19" i="3"/>
  <c r="D19" i="3" s="1"/>
  <c r="C18" i="3"/>
  <c r="D18" i="3" s="1"/>
  <c r="C17" i="3"/>
  <c r="D17" i="3" s="1"/>
  <c r="C16" i="3"/>
  <c r="D16" i="3" s="1"/>
  <c r="C15" i="3"/>
  <c r="D15" i="3" s="1"/>
  <c r="C14" i="3"/>
  <c r="D14" i="3" s="1"/>
  <c r="C13" i="3"/>
  <c r="D13" i="3" s="1"/>
  <c r="C12" i="3"/>
  <c r="D12" i="3" s="1"/>
  <c r="C11" i="3"/>
  <c r="D11" i="3" s="1"/>
  <c r="C10" i="3"/>
  <c r="D10" i="3" s="1"/>
  <c r="C9" i="3"/>
  <c r="D9" i="3" s="1"/>
  <c r="C8" i="3"/>
  <c r="D8" i="3" s="1"/>
  <c r="C7" i="3"/>
  <c r="D7" i="3" s="1"/>
  <c r="C6" i="3"/>
  <c r="D6" i="3" s="1"/>
  <c r="C5" i="3"/>
  <c r="D5" i="3" s="1"/>
  <c r="C4" i="3"/>
  <c r="D4" i="3" s="1"/>
  <c r="C3" i="3"/>
  <c r="D3" i="3" s="1"/>
  <c r="C2" i="3"/>
  <c r="D2" i="3" s="1"/>
  <c r="D206" i="3" l="1"/>
  <c r="C75" i="3"/>
  <c r="D75" i="3" s="1"/>
  <c r="C84" i="3"/>
  <c r="D84" i="3" s="1"/>
  <c r="C74" i="3"/>
  <c r="D74" i="3" s="1"/>
  <c r="D53" i="3"/>
  <c r="D132" i="3"/>
  <c r="D160" i="3"/>
  <c r="D258" i="3"/>
  <c r="D29" i="3"/>
  <c r="C86" i="3"/>
  <c r="D86" i="3" s="1"/>
  <c r="D180" i="3"/>
</calcChain>
</file>

<file path=xl/sharedStrings.xml><?xml version="1.0" encoding="utf-8"?>
<sst xmlns="http://schemas.openxmlformats.org/spreadsheetml/2006/main" count="1751" uniqueCount="44">
  <si>
    <t>Date</t>
  </si>
  <si>
    <t>Q.c Cutting Wastage %</t>
  </si>
  <si>
    <t>Soms Wastage %</t>
  </si>
  <si>
    <t>Unit No.</t>
  </si>
  <si>
    <t>YTM 3</t>
  </si>
  <si>
    <t>YTM 7</t>
  </si>
  <si>
    <t>YTM 1</t>
  </si>
  <si>
    <t>Total check pcs</t>
  </si>
  <si>
    <t>Rework Pcs</t>
  </si>
  <si>
    <t>%</t>
  </si>
  <si>
    <t>open Hem</t>
  </si>
  <si>
    <t>Raw Edges</t>
  </si>
  <si>
    <t>Skip/Slip</t>
  </si>
  <si>
    <t>Missing Lable</t>
  </si>
  <si>
    <t>Buttons (Unevevn Spacing)</t>
  </si>
  <si>
    <t>Loose Elastic</t>
  </si>
  <si>
    <t>Puckering</t>
  </si>
  <si>
    <t>Overalap Fabric</t>
  </si>
  <si>
    <t>Uneven Stich</t>
  </si>
  <si>
    <t>Double Stich</t>
  </si>
  <si>
    <t>Loose Stich</t>
  </si>
  <si>
    <t>Wrong Hem</t>
  </si>
  <si>
    <t>Wrong Direction</t>
  </si>
  <si>
    <t>Safety</t>
  </si>
  <si>
    <t>Plates</t>
  </si>
  <si>
    <t>Open Hem</t>
  </si>
  <si>
    <t>Wash</t>
  </si>
  <si>
    <t>Button</t>
  </si>
  <si>
    <t>Article Rework</t>
  </si>
  <si>
    <t>Damage Zipper</t>
  </si>
  <si>
    <t>Joint</t>
  </si>
  <si>
    <t>Short Width</t>
  </si>
  <si>
    <t>Misprint</t>
  </si>
  <si>
    <t>Damage Salvage</t>
  </si>
  <si>
    <t>Patta</t>
  </si>
  <si>
    <t>Length Short</t>
  </si>
  <si>
    <t>Stain</t>
  </si>
  <si>
    <t>Color Spot</t>
  </si>
  <si>
    <t>Fabric Hole</t>
  </si>
  <si>
    <t>unit no</t>
  </si>
  <si>
    <t>YTM 2 A</t>
  </si>
  <si>
    <t>YTM 2 B</t>
  </si>
  <si>
    <t>Hidden MTR</t>
  </si>
  <si>
    <t>Missing 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</si>
</sst>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d\-mmm\-yy;@"/>
    <numFmt numFmtId="165" formatCode="[$-409]dd\-mmm\-yy;@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Verdana"/>
      <family val="2"/>
    </font>
    <font>
      <sz val="10"/>
      <color theme="1"/>
      <name val="Verdana"/>
      <family val="2"/>
    </font>
    <font>
      <sz val="1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theme="1"/>
      <name val="Century Gothic"/>
      <family val="2"/>
    </font>
    <font>
      <sz val="11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9" fontId="4" fillId="0" borderId="0" applyFont="0" applyFill="0" applyBorder="0" applyAlignment="0" applyProtection="0"/>
    <xf numFmtId="164" fontId="4" fillId="0" borderId="4" applyFont="0" applyBorder="0" applyAlignment="0">
      <alignment horizontal="center" vertical="center"/>
    </xf>
  </cellStyleXfs>
  <cellXfs count="56">
    <xf numFmtId="0" fontId="0" fillId="0" borderId="0" xfId="0"/>
    <xf numFmtId="14" fontId="0" fillId="0" borderId="0" xfId="0" applyNumberFormat="1"/>
    <xf numFmtId="14" fontId="1" fillId="0" borderId="1" xfId="0" applyNumberFormat="1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14" fontId="0" fillId="0" borderId="1" xfId="0" applyNumberFormat="1" applyBorder="1"/>
    <xf numFmtId="164" fontId="2" fillId="0" borderId="1" xfId="0" applyNumberFormat="1" applyFont="1" applyBorder="1" applyAlignment="1" applyProtection="1">
      <alignment horizontal="center" vertical="center"/>
      <protection locked="0" hidden="1"/>
    </xf>
    <xf numFmtId="164" fontId="2" fillId="0" borderId="2" xfId="0" applyNumberFormat="1" applyFont="1" applyBorder="1" applyAlignment="1" applyProtection="1">
      <alignment horizontal="center" vertical="center"/>
      <protection locked="0" hidden="1"/>
    </xf>
    <xf numFmtId="164" fontId="2" fillId="0" borderId="3" xfId="0" applyNumberFormat="1" applyFont="1" applyBorder="1" applyAlignment="1" applyProtection="1">
      <alignment horizontal="center" vertical="center"/>
      <protection locked="0" hidden="1"/>
    </xf>
    <xf numFmtId="10" fontId="0" fillId="0" borderId="0" xfId="0" applyNumberFormat="1"/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6" fillId="0" borderId="0" xfId="0" applyFont="1"/>
    <xf numFmtId="0" fontId="0" fillId="3" borderId="6" xfId="0" applyFont="1" applyFill="1" applyBorder="1"/>
    <xf numFmtId="0" fontId="0" fillId="3" borderId="7" xfId="0" applyFont="1" applyFill="1" applyBorder="1"/>
    <xf numFmtId="0" fontId="11" fillId="2" borderId="8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164" fontId="2" fillId="3" borderId="11" xfId="0" applyNumberFormat="1" applyFont="1" applyFill="1" applyBorder="1" applyAlignment="1">
      <alignment horizontal="center" vertical="center"/>
    </xf>
    <xf numFmtId="0" fontId="0" fillId="3" borderId="12" xfId="0" applyFont="1" applyFill="1" applyBorder="1"/>
    <xf numFmtId="0" fontId="0" fillId="3" borderId="9" xfId="0" applyFont="1" applyFill="1" applyBorder="1"/>
    <xf numFmtId="0" fontId="0" fillId="3" borderId="10" xfId="0" applyFont="1" applyFill="1" applyBorder="1"/>
    <xf numFmtId="164" fontId="2" fillId="0" borderId="11" xfId="0" applyNumberFormat="1" applyFont="1" applyBorder="1" applyAlignment="1">
      <alignment horizontal="center" vertical="center"/>
    </xf>
    <xf numFmtId="0" fontId="0" fillId="0" borderId="12" xfId="0" applyFont="1" applyBorder="1"/>
    <xf numFmtId="0" fontId="0" fillId="0" borderId="9" xfId="0" applyFont="1" applyBorder="1"/>
    <xf numFmtId="0" fontId="0" fillId="0" borderId="10" xfId="0" applyFont="1" applyBorder="1"/>
    <xf numFmtId="164" fontId="2" fillId="0" borderId="12" xfId="0" applyNumberFormat="1" applyFont="1" applyBorder="1" applyAlignment="1">
      <alignment horizontal="center" vertical="center"/>
    </xf>
    <xf numFmtId="164" fontId="2" fillId="3" borderId="13" xfId="0" applyNumberFormat="1" applyFont="1" applyFill="1" applyBorder="1" applyAlignment="1">
      <alignment horizontal="center" vertical="center"/>
    </xf>
    <xf numFmtId="0" fontId="0" fillId="3" borderId="14" xfId="0" applyFont="1" applyFill="1" applyBorder="1"/>
    <xf numFmtId="0" fontId="0" fillId="0" borderId="0" xfId="0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5" fontId="1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165" fontId="13" fillId="0" borderId="1" xfId="0" applyNumberFormat="1" applyFont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4" borderId="1" xfId="0" applyFont="1" applyFill="1" applyBorder="1" applyAlignment="1" applyProtection="1">
      <alignment horizontal="center" vertical="center"/>
      <protection locked="0" hidden="1"/>
    </xf>
    <xf numFmtId="0" fontId="2" fillId="0" borderId="1" xfId="0" applyFont="1" applyBorder="1" applyAlignment="1">
      <alignment horizontal="center"/>
    </xf>
    <xf numFmtId="165" fontId="0" fillId="0" borderId="1" xfId="0" applyNumberFormat="1" applyFont="1" applyBorder="1" applyAlignment="1">
      <alignment horizontal="center" vertical="center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164" fontId="0" fillId="4" borderId="1" xfId="0" applyNumberFormat="1" applyFont="1" applyFill="1" applyBorder="1" applyAlignment="1" applyProtection="1">
      <alignment horizontal="center" vertical="center"/>
      <protection locked="0" hidden="1"/>
    </xf>
    <xf numFmtId="0" fontId="0" fillId="0" borderId="1" xfId="0" applyFont="1" applyFill="1" applyBorder="1" applyAlignment="1">
      <alignment horizontal="center"/>
    </xf>
  </cellXfs>
  <cellStyles count="3">
    <cellStyle name="Normal" xfId="0" builtinId="0"/>
    <cellStyle name="Percent" xfId="1" builtinId="5"/>
    <cellStyle name="Style 1" xfId="2" xr:uid="{85F5BE11-264F-4265-ACC8-FFF804620CAF}"/>
  </cellStyles>
  <dxfs count="0"/>
  <tableStyles count="1" defaultTableStyle="TableStyleMedium2" defaultPivotStyle="PivotStyleLight16">
    <tableStyle name="Table Style 1" pivot="0" count="0" xr9:uid="{D3D1A407-2982-4ADD-A1C1-9A8106A0400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usiness%20intellignece%20and%20Big%20data%20visualization/final%20project/BI%20DATA/YTM%203%20Daily%20Wastage%20Report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Wastage"/>
      <sheetName val="Cutting Defects"/>
      <sheetName val="Floor wise rework report March-"/>
      <sheetName val="Floor wise rework report"/>
      <sheetName val="Floor wise rework report of Mar"/>
      <sheetName val="Floor wise rework report Apr"/>
      <sheetName val="Floor wise reject report of Apr"/>
      <sheetName val="Floor wise reject report of May"/>
      <sheetName val="Floor wise rework report May"/>
      <sheetName val="Floor Wise Article Wastage"/>
      <sheetName val="Floor wise reject report of Jun"/>
      <sheetName val="Floor wise reject report of jul"/>
      <sheetName val="Floor wise reject report of Aug"/>
      <sheetName val="Floor wise rework report July"/>
      <sheetName val="Floor wise reject report of Oct"/>
      <sheetName val="Floor wise reject report of Sep"/>
      <sheetName val="Floor wise rework report Aug"/>
      <sheetName val="Floor wise reject report of Nov"/>
      <sheetName val="Floor wise rework report Oct"/>
      <sheetName val="Floor wise rework report Sep"/>
      <sheetName val="Floor wise rework report Nov"/>
      <sheetName val="Article Defects"/>
      <sheetName val="Rework Reasons"/>
      <sheetName val="First Floor article wastage"/>
      <sheetName val="Second floor article wastage"/>
      <sheetName val="Third floor article wastag "/>
      <sheetName val="First Floor Rework"/>
      <sheetName val="Second floor Rework"/>
      <sheetName val="Third floor Rework"/>
      <sheetName val="Floor wise rework report June"/>
      <sheetName val="G-9 Detail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87">
          <cell r="E287">
            <v>64</v>
          </cell>
          <cell r="F287">
            <v>82</v>
          </cell>
          <cell r="G287">
            <v>82</v>
          </cell>
          <cell r="H287">
            <v>0</v>
          </cell>
          <cell r="I287">
            <v>96</v>
          </cell>
        </row>
        <row r="288">
          <cell r="E288">
            <v>36</v>
          </cell>
          <cell r="F288">
            <v>30</v>
          </cell>
          <cell r="G288">
            <v>44</v>
          </cell>
          <cell r="H288">
            <v>0</v>
          </cell>
          <cell r="I288">
            <v>42</v>
          </cell>
        </row>
        <row r="289">
          <cell r="E289">
            <v>36</v>
          </cell>
          <cell r="F289">
            <v>38</v>
          </cell>
          <cell r="G289">
            <v>34</v>
          </cell>
          <cell r="H289">
            <v>0</v>
          </cell>
          <cell r="I289">
            <v>32</v>
          </cell>
        </row>
        <row r="290">
          <cell r="E290">
            <v>84</v>
          </cell>
          <cell r="F290">
            <v>92</v>
          </cell>
          <cell r="G290">
            <v>56</v>
          </cell>
          <cell r="H290">
            <v>0</v>
          </cell>
          <cell r="I290">
            <v>90</v>
          </cell>
        </row>
        <row r="291">
          <cell r="E291">
            <v>58</v>
          </cell>
          <cell r="F291">
            <v>64</v>
          </cell>
          <cell r="G291">
            <v>62</v>
          </cell>
          <cell r="H291">
            <v>0</v>
          </cell>
          <cell r="I291">
            <v>54</v>
          </cell>
        </row>
        <row r="292">
          <cell r="E292">
            <v>36</v>
          </cell>
          <cell r="F292">
            <v>44</v>
          </cell>
          <cell r="G292">
            <v>52</v>
          </cell>
          <cell r="H292">
            <v>0</v>
          </cell>
          <cell r="I292">
            <v>48</v>
          </cell>
        </row>
        <row r="293">
          <cell r="E293">
            <v>51</v>
          </cell>
          <cell r="F293">
            <v>59</v>
          </cell>
          <cell r="G293">
            <v>58</v>
          </cell>
          <cell r="H293">
            <v>0</v>
          </cell>
          <cell r="I293">
            <v>70</v>
          </cell>
        </row>
        <row r="294">
          <cell r="E294">
            <v>46</v>
          </cell>
          <cell r="F294">
            <v>40</v>
          </cell>
          <cell r="G294">
            <v>46</v>
          </cell>
          <cell r="H294">
            <v>0</v>
          </cell>
          <cell r="I294">
            <v>60</v>
          </cell>
        </row>
        <row r="296">
          <cell r="E296">
            <v>902</v>
          </cell>
          <cell r="F296">
            <v>990</v>
          </cell>
          <cell r="G296">
            <v>1011</v>
          </cell>
          <cell r="H296">
            <v>0</v>
          </cell>
          <cell r="I296">
            <v>934</v>
          </cell>
          <cell r="J296">
            <v>0</v>
          </cell>
        </row>
      </sheetData>
      <sheetData sheetId="27">
        <row r="287">
          <cell r="E287">
            <v>110</v>
          </cell>
          <cell r="F287">
            <v>60</v>
          </cell>
          <cell r="G287">
            <v>25</v>
          </cell>
          <cell r="H287">
            <v>0</v>
          </cell>
          <cell r="I287">
            <v>34</v>
          </cell>
          <cell r="J287">
            <v>0</v>
          </cell>
        </row>
        <row r="288">
          <cell r="E288">
            <v>210</v>
          </cell>
          <cell r="F288">
            <v>70</v>
          </cell>
          <cell r="G288">
            <v>21</v>
          </cell>
          <cell r="H288">
            <v>0</v>
          </cell>
          <cell r="I288">
            <v>40</v>
          </cell>
          <cell r="J288">
            <v>0</v>
          </cell>
        </row>
        <row r="289">
          <cell r="E289">
            <v>180</v>
          </cell>
          <cell r="F289">
            <v>62</v>
          </cell>
          <cell r="G289">
            <v>31</v>
          </cell>
          <cell r="H289">
            <v>0</v>
          </cell>
          <cell r="I289">
            <v>45</v>
          </cell>
          <cell r="J289">
            <v>0</v>
          </cell>
        </row>
        <row r="290">
          <cell r="E290">
            <v>220</v>
          </cell>
          <cell r="F290">
            <v>105</v>
          </cell>
          <cell r="G290">
            <v>34</v>
          </cell>
          <cell r="H290">
            <v>0</v>
          </cell>
          <cell r="I290">
            <v>49</v>
          </cell>
          <cell r="J290">
            <v>0</v>
          </cell>
        </row>
        <row r="291">
          <cell r="E291">
            <v>210</v>
          </cell>
          <cell r="F291">
            <v>72</v>
          </cell>
          <cell r="G291">
            <v>45</v>
          </cell>
          <cell r="H291">
            <v>0</v>
          </cell>
          <cell r="I291">
            <v>45</v>
          </cell>
          <cell r="J291">
            <v>0</v>
          </cell>
        </row>
        <row r="292">
          <cell r="E292">
            <v>180</v>
          </cell>
          <cell r="F292">
            <v>65</v>
          </cell>
          <cell r="G292">
            <v>23</v>
          </cell>
          <cell r="H292">
            <v>0</v>
          </cell>
          <cell r="I292">
            <v>45</v>
          </cell>
          <cell r="J292">
            <v>0</v>
          </cell>
        </row>
        <row r="293">
          <cell r="E293">
            <v>190</v>
          </cell>
          <cell r="F293">
            <v>70</v>
          </cell>
          <cell r="G293">
            <v>56</v>
          </cell>
          <cell r="H293">
            <v>0</v>
          </cell>
          <cell r="I293">
            <v>50</v>
          </cell>
          <cell r="J293">
            <v>0</v>
          </cell>
        </row>
        <row r="294">
          <cell r="E294">
            <v>175</v>
          </cell>
          <cell r="F294">
            <v>80</v>
          </cell>
          <cell r="G294">
            <v>65</v>
          </cell>
          <cell r="H294">
            <v>0</v>
          </cell>
          <cell r="I294">
            <v>40</v>
          </cell>
          <cell r="J294">
            <v>0</v>
          </cell>
        </row>
        <row r="295">
          <cell r="E295">
            <v>0</v>
          </cell>
          <cell r="F295">
            <v>0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</row>
        <row r="296">
          <cell r="E296">
            <v>3414</v>
          </cell>
          <cell r="F296">
            <v>1499</v>
          </cell>
          <cell r="G296">
            <v>774</v>
          </cell>
          <cell r="H296">
            <v>18</v>
          </cell>
          <cell r="I296">
            <v>854</v>
          </cell>
          <cell r="J296">
            <v>20</v>
          </cell>
        </row>
      </sheetData>
      <sheetData sheetId="28">
        <row r="287">
          <cell r="E287">
            <v>320</v>
          </cell>
          <cell r="F287">
            <v>60</v>
          </cell>
          <cell r="G287">
            <v>140</v>
          </cell>
          <cell r="H287">
            <v>0</v>
          </cell>
        </row>
        <row r="288">
          <cell r="E288">
            <v>335</v>
          </cell>
          <cell r="F288">
            <v>70</v>
          </cell>
          <cell r="G288">
            <v>195</v>
          </cell>
          <cell r="H288">
            <v>0</v>
          </cell>
        </row>
        <row r="289">
          <cell r="E289">
            <v>40</v>
          </cell>
          <cell r="F289">
            <v>80</v>
          </cell>
          <cell r="G289">
            <v>205</v>
          </cell>
          <cell r="H289">
            <v>0</v>
          </cell>
        </row>
        <row r="290">
          <cell r="E290">
            <v>400</v>
          </cell>
          <cell r="F290">
            <v>75</v>
          </cell>
          <cell r="G290">
            <v>220</v>
          </cell>
          <cell r="H290">
            <v>0</v>
          </cell>
        </row>
        <row r="291">
          <cell r="E291">
            <v>820</v>
          </cell>
          <cell r="F291">
            <v>160</v>
          </cell>
          <cell r="G291">
            <v>530</v>
          </cell>
          <cell r="H291">
            <v>0</v>
          </cell>
        </row>
        <row r="292">
          <cell r="E292">
            <v>620</v>
          </cell>
          <cell r="F292">
            <v>130</v>
          </cell>
          <cell r="G292">
            <v>390</v>
          </cell>
          <cell r="H292">
            <v>0</v>
          </cell>
        </row>
        <row r="293">
          <cell r="E293">
            <v>520</v>
          </cell>
          <cell r="F293">
            <v>80</v>
          </cell>
          <cell r="G293">
            <v>290</v>
          </cell>
          <cell r="H293">
            <v>0</v>
          </cell>
        </row>
        <row r="294">
          <cell r="E294">
            <v>260</v>
          </cell>
          <cell r="F294">
            <v>200</v>
          </cell>
          <cell r="G294">
            <v>190</v>
          </cell>
          <cell r="H294">
            <v>0</v>
          </cell>
        </row>
        <row r="295">
          <cell r="E295">
            <v>0</v>
          </cell>
          <cell r="H295">
            <v>0</v>
          </cell>
        </row>
        <row r="296">
          <cell r="E296">
            <v>7925</v>
          </cell>
          <cell r="F296">
            <v>1820</v>
          </cell>
          <cell r="G296">
            <v>4520</v>
          </cell>
          <cell r="H296">
            <v>0</v>
          </cell>
        </row>
      </sheetData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3D497-26AB-418A-9D97-4D6F89956336}">
  <dimension ref="A1:D1592"/>
  <sheetViews>
    <sheetView tabSelected="1" workbookViewId="0">
      <pane ySplit="1" topLeftCell="A566" activePane="bottomLeft" state="frozen"/>
      <selection pane="bottomLeft" activeCell="J1481" sqref="J1481"/>
    </sheetView>
  </sheetViews>
  <sheetFormatPr defaultRowHeight="15" x14ac:dyDescent="0.25"/>
  <cols>
    <col min="1" max="1" width="15.5703125" style="1" customWidth="1"/>
    <col min="2" max="2" width="21" style="8" bestFit="1" customWidth="1"/>
    <col min="3" max="3" width="24.5703125" style="8" bestFit="1" customWidth="1"/>
  </cols>
  <sheetData>
    <row r="1" spans="1:4" x14ac:dyDescent="0.25">
      <c r="A1" s="1" t="s">
        <v>0</v>
      </c>
      <c r="B1" s="8" t="s">
        <v>1</v>
      </c>
      <c r="C1" s="8" t="s">
        <v>2</v>
      </c>
      <c r="D1" t="s">
        <v>3</v>
      </c>
    </row>
    <row r="2" spans="1:4" x14ac:dyDescent="0.25">
      <c r="A2" s="3">
        <v>43831</v>
      </c>
      <c r="B2" s="8">
        <v>2.5342792556727965E-2</v>
      </c>
      <c r="C2" s="8">
        <v>2.7450775734170325E-2</v>
      </c>
      <c r="D2" t="s">
        <v>40</v>
      </c>
    </row>
    <row r="3" spans="1:4" x14ac:dyDescent="0.25">
      <c r="A3" s="3">
        <v>43832</v>
      </c>
      <c r="B3" s="8">
        <v>3.879832324173265E-2</v>
      </c>
      <c r="C3" s="8">
        <v>3.7314801232213583E-2</v>
      </c>
      <c r="D3" s="48" t="s">
        <v>40</v>
      </c>
    </row>
    <row r="4" spans="1:4" x14ac:dyDescent="0.25">
      <c r="A4" s="3">
        <v>43833</v>
      </c>
      <c r="B4" s="8">
        <v>3.8253707538860718E-2</v>
      </c>
      <c r="C4" s="8">
        <v>3.8556662544623067E-2</v>
      </c>
      <c r="D4" s="48" t="s">
        <v>40</v>
      </c>
    </row>
    <row r="5" spans="1:4" x14ac:dyDescent="0.25">
      <c r="A5" s="3">
        <v>43834</v>
      </c>
      <c r="B5" s="8">
        <v>3.8559779939090287E-2</v>
      </c>
      <c r="C5" s="8">
        <v>3.5269317582953E-2</v>
      </c>
      <c r="D5" s="48" t="s">
        <v>40</v>
      </c>
    </row>
    <row r="6" spans="1:4" x14ac:dyDescent="0.25">
      <c r="A6" s="3">
        <v>43835</v>
      </c>
      <c r="B6" s="8">
        <v>3.8559779939090287E-2</v>
      </c>
      <c r="C6" s="8">
        <v>3.5269317582953E-2</v>
      </c>
      <c r="D6" s="48" t="s">
        <v>40</v>
      </c>
    </row>
    <row r="7" spans="1:4" x14ac:dyDescent="0.25">
      <c r="A7" s="3">
        <v>43836</v>
      </c>
      <c r="B7" s="8">
        <v>2.6434752658543937E-2</v>
      </c>
      <c r="C7" s="8">
        <v>3.2784081190489762E-2</v>
      </c>
      <c r="D7" s="48" t="s">
        <v>40</v>
      </c>
    </row>
    <row r="8" spans="1:4" x14ac:dyDescent="0.25">
      <c r="A8" s="3">
        <v>43837</v>
      </c>
      <c r="B8" s="8">
        <v>3.8125886940878061E-2</v>
      </c>
      <c r="C8" s="8">
        <v>4.5774308567023227E-2</v>
      </c>
      <c r="D8" s="48" t="s">
        <v>40</v>
      </c>
    </row>
    <row r="9" spans="1:4" x14ac:dyDescent="0.25">
      <c r="A9" s="3">
        <v>43838</v>
      </c>
      <c r="B9" s="8">
        <v>4.1570133050903554E-2</v>
      </c>
      <c r="C9" s="8">
        <v>4.6431357462678589E-2</v>
      </c>
      <c r="D9" s="48" t="s">
        <v>40</v>
      </c>
    </row>
    <row r="10" spans="1:4" x14ac:dyDescent="0.25">
      <c r="A10" s="3">
        <v>43839</v>
      </c>
      <c r="B10" s="8">
        <v>3.4235145385587862E-2</v>
      </c>
      <c r="C10" s="8">
        <v>3.2918800292611558E-2</v>
      </c>
      <c r="D10" s="48" t="s">
        <v>40</v>
      </c>
    </row>
    <row r="11" spans="1:4" x14ac:dyDescent="0.25">
      <c r="A11" s="3">
        <v>43840</v>
      </c>
      <c r="B11" s="8">
        <v>3.4615435295357815E-2</v>
      </c>
      <c r="C11" s="8">
        <v>3.7689611740868517E-2</v>
      </c>
      <c r="D11" s="48" t="s">
        <v>40</v>
      </c>
    </row>
    <row r="12" spans="1:4" x14ac:dyDescent="0.25">
      <c r="A12" s="3">
        <v>43841</v>
      </c>
      <c r="B12" s="8">
        <v>4.4929229970133752E-2</v>
      </c>
      <c r="C12" s="8">
        <v>3.3024237883490799E-2</v>
      </c>
      <c r="D12" s="48" t="s">
        <v>40</v>
      </c>
    </row>
    <row r="13" spans="1:4" x14ac:dyDescent="0.25">
      <c r="A13" s="3">
        <v>43842</v>
      </c>
      <c r="B13" s="8">
        <v>4.4929229970133752E-2</v>
      </c>
      <c r="C13" s="8">
        <v>3.3024237883490799E-2</v>
      </c>
      <c r="D13" s="48" t="s">
        <v>40</v>
      </c>
    </row>
    <row r="14" spans="1:4" x14ac:dyDescent="0.25">
      <c r="A14" s="3">
        <v>43843</v>
      </c>
      <c r="B14" s="8">
        <v>3.6426320667284524E-2</v>
      </c>
      <c r="C14" s="8">
        <v>4.1828378060161001E-2</v>
      </c>
      <c r="D14" s="48" t="s">
        <v>40</v>
      </c>
    </row>
    <row r="15" spans="1:4" x14ac:dyDescent="0.25">
      <c r="A15" s="3">
        <v>43844</v>
      </c>
      <c r="B15" s="8">
        <v>4.4459052693492027E-2</v>
      </c>
      <c r="C15" s="8">
        <v>4.3337427449847074E-2</v>
      </c>
      <c r="D15" s="48" t="s">
        <v>40</v>
      </c>
    </row>
    <row r="16" spans="1:4" x14ac:dyDescent="0.25">
      <c r="A16" s="3">
        <v>43845</v>
      </c>
      <c r="B16" s="8">
        <v>4.2709407741164974E-2</v>
      </c>
      <c r="C16" s="8">
        <v>3.961997412181914E-2</v>
      </c>
      <c r="D16" s="48" t="s">
        <v>40</v>
      </c>
    </row>
    <row r="17" spans="1:4" x14ac:dyDescent="0.25">
      <c r="A17" s="3">
        <v>43846</v>
      </c>
      <c r="B17" s="8">
        <v>4.1050422218968124E-2</v>
      </c>
      <c r="C17" s="8">
        <v>4.0151829666093354E-2</v>
      </c>
      <c r="D17" s="48" t="s">
        <v>40</v>
      </c>
    </row>
    <row r="18" spans="1:4" x14ac:dyDescent="0.25">
      <c r="A18" s="3">
        <v>43847</v>
      </c>
      <c r="B18" s="8">
        <v>3.1516911513495047E-2</v>
      </c>
      <c r="C18" s="8">
        <v>3.450286518548306E-2</v>
      </c>
      <c r="D18" s="48" t="s">
        <v>40</v>
      </c>
    </row>
    <row r="19" spans="1:4" x14ac:dyDescent="0.25">
      <c r="A19" s="3">
        <v>43848</v>
      </c>
      <c r="B19" s="8">
        <v>4.0567626072316204E-2</v>
      </c>
      <c r="C19" s="8">
        <v>3.7067837692565136E-2</v>
      </c>
      <c r="D19" s="48" t="s">
        <v>40</v>
      </c>
    </row>
    <row r="20" spans="1:4" x14ac:dyDescent="0.25">
      <c r="A20" s="3">
        <v>43849</v>
      </c>
      <c r="B20" s="8">
        <v>4.0567626072316204E-2</v>
      </c>
      <c r="C20" s="8">
        <v>3.7067837692565136E-2</v>
      </c>
      <c r="D20" s="48" t="s">
        <v>40</v>
      </c>
    </row>
    <row r="21" spans="1:4" x14ac:dyDescent="0.25">
      <c r="A21" s="3">
        <v>43850</v>
      </c>
      <c r="B21" s="8">
        <v>2.7740386772557992E-2</v>
      </c>
      <c r="C21" s="8">
        <v>2.8385311990163857E-2</v>
      </c>
      <c r="D21" s="48" t="s">
        <v>40</v>
      </c>
    </row>
    <row r="22" spans="1:4" x14ac:dyDescent="0.25">
      <c r="A22" s="3">
        <v>43851</v>
      </c>
      <c r="B22" s="8">
        <v>3.1208310862592605E-2</v>
      </c>
      <c r="C22" s="8">
        <v>3.5952063914780293E-2</v>
      </c>
      <c r="D22" s="48" t="s">
        <v>40</v>
      </c>
    </row>
    <row r="23" spans="1:4" x14ac:dyDescent="0.25">
      <c r="A23" s="3">
        <v>43852</v>
      </c>
      <c r="B23" s="8">
        <v>2.4952989284541684E-2</v>
      </c>
      <c r="C23" s="8">
        <v>2.3213211953405768E-2</v>
      </c>
      <c r="D23" s="48" t="s">
        <v>40</v>
      </c>
    </row>
    <row r="24" spans="1:4" x14ac:dyDescent="0.25">
      <c r="A24" s="3">
        <v>43853</v>
      </c>
      <c r="B24" s="8">
        <v>3.3191031740859023E-2</v>
      </c>
      <c r="C24" s="8">
        <v>3.4218289085545722E-2</v>
      </c>
      <c r="D24" s="48" t="s">
        <v>40</v>
      </c>
    </row>
    <row r="25" spans="1:4" x14ac:dyDescent="0.25">
      <c r="A25" s="3">
        <v>43854</v>
      </c>
      <c r="B25" s="8">
        <v>2.8736495622601308E-2</v>
      </c>
      <c r="C25" s="8">
        <v>2.5017481159195089E-2</v>
      </c>
      <c r="D25" s="48" t="s">
        <v>40</v>
      </c>
    </row>
    <row r="26" spans="1:4" x14ac:dyDescent="0.25">
      <c r="A26" s="3">
        <v>43855</v>
      </c>
      <c r="B26" s="8">
        <v>2.9578901355092526E-2</v>
      </c>
      <c r="C26" s="8">
        <v>2.5087308542503236E-2</v>
      </c>
      <c r="D26" s="48" t="s">
        <v>40</v>
      </c>
    </row>
    <row r="27" spans="1:4" x14ac:dyDescent="0.25">
      <c r="A27" s="3">
        <v>43856</v>
      </c>
      <c r="B27" s="8">
        <v>2.9578901355092526E-2</v>
      </c>
      <c r="C27" s="8">
        <v>2.5087308542503236E-2</v>
      </c>
      <c r="D27" s="48" t="s">
        <v>40</v>
      </c>
    </row>
    <row r="28" spans="1:4" x14ac:dyDescent="0.25">
      <c r="A28" s="3">
        <v>43857</v>
      </c>
      <c r="B28" s="8">
        <v>2.4416332953209396E-2</v>
      </c>
      <c r="C28" s="8">
        <v>2.7256540199972607E-2</v>
      </c>
      <c r="D28" s="48" t="s">
        <v>40</v>
      </c>
    </row>
    <row r="29" spans="1:4" x14ac:dyDescent="0.25">
      <c r="A29" s="3">
        <v>43858</v>
      </c>
      <c r="B29" s="8">
        <v>3.1042952382918119E-2</v>
      </c>
      <c r="C29" s="8">
        <v>2.9427892524218607E-2</v>
      </c>
      <c r="D29" s="48" t="s">
        <v>40</v>
      </c>
    </row>
    <row r="30" spans="1:4" x14ac:dyDescent="0.25">
      <c r="A30" s="3">
        <v>43859</v>
      </c>
      <c r="B30" s="8">
        <v>3.0742135181025299E-2</v>
      </c>
      <c r="C30" s="8">
        <v>3.010174224613205E-2</v>
      </c>
      <c r="D30" s="48" t="s">
        <v>40</v>
      </c>
    </row>
    <row r="31" spans="1:4" x14ac:dyDescent="0.25">
      <c r="A31" s="3">
        <v>43860</v>
      </c>
      <c r="B31" s="8">
        <v>3.3220106859361907E-2</v>
      </c>
      <c r="C31" s="8">
        <v>3.7657196291085146E-2</v>
      </c>
      <c r="D31" s="48" t="s">
        <v>40</v>
      </c>
    </row>
    <row r="32" spans="1:4" x14ac:dyDescent="0.25">
      <c r="A32" s="3">
        <v>43861</v>
      </c>
      <c r="B32" s="8">
        <v>3.886967457946864E-2</v>
      </c>
      <c r="C32" s="8">
        <v>4.346172938604366E-2</v>
      </c>
      <c r="D32" s="48" t="s">
        <v>40</v>
      </c>
    </row>
    <row r="33" spans="1:4" x14ac:dyDescent="0.25">
      <c r="A33" s="3">
        <v>43862</v>
      </c>
      <c r="B33" s="8">
        <v>4.589607368520323E-2</v>
      </c>
      <c r="C33" s="8">
        <v>3.2293819017775283E-2</v>
      </c>
      <c r="D33" s="48" t="s">
        <v>40</v>
      </c>
    </row>
    <row r="34" spans="1:4" x14ac:dyDescent="0.25">
      <c r="A34" s="3">
        <v>43863</v>
      </c>
      <c r="B34" s="8">
        <v>3.2386219171116198E-2</v>
      </c>
      <c r="C34" s="8">
        <v>3.4419292692995734E-2</v>
      </c>
      <c r="D34" s="48" t="s">
        <v>40</v>
      </c>
    </row>
    <row r="35" spans="1:4" x14ac:dyDescent="0.25">
      <c r="A35" s="3">
        <v>43864</v>
      </c>
      <c r="B35" s="8">
        <v>3.2386219171116198E-2</v>
      </c>
      <c r="C35" s="8">
        <v>3.4419292692995734E-2</v>
      </c>
      <c r="D35" s="48" t="s">
        <v>40</v>
      </c>
    </row>
    <row r="36" spans="1:4" x14ac:dyDescent="0.25">
      <c r="A36" s="3">
        <v>43865</v>
      </c>
      <c r="B36" s="8">
        <v>4.7010172533185082E-2</v>
      </c>
      <c r="C36" s="8">
        <v>4.0802236179725573E-2</v>
      </c>
      <c r="D36" s="48" t="s">
        <v>40</v>
      </c>
    </row>
    <row r="37" spans="1:4" x14ac:dyDescent="0.25">
      <c r="A37" s="3">
        <v>43866</v>
      </c>
      <c r="B37" s="8">
        <v>4.7010172533185082E-2</v>
      </c>
      <c r="C37" s="8">
        <v>4.0802236179725573E-2</v>
      </c>
      <c r="D37" s="48" t="s">
        <v>40</v>
      </c>
    </row>
    <row r="38" spans="1:4" x14ac:dyDescent="0.25">
      <c r="A38" s="3">
        <v>43867</v>
      </c>
      <c r="B38" s="8">
        <v>3.5827718709973026E-2</v>
      </c>
      <c r="C38" s="8">
        <v>3.6323283368047257E-2</v>
      </c>
      <c r="D38" s="48" t="s">
        <v>40</v>
      </c>
    </row>
    <row r="39" spans="1:4" x14ac:dyDescent="0.25">
      <c r="A39" s="3">
        <v>43868</v>
      </c>
      <c r="B39" s="8">
        <v>2.6966421343146273E-2</v>
      </c>
      <c r="C39" s="8">
        <v>2.7196189793789446E-2</v>
      </c>
      <c r="D39" s="48" t="s">
        <v>40</v>
      </c>
    </row>
    <row r="40" spans="1:4" x14ac:dyDescent="0.25">
      <c r="A40" s="3">
        <v>43869</v>
      </c>
      <c r="B40" s="8">
        <v>3.3083730428863173E-2</v>
      </c>
      <c r="C40" s="8">
        <v>2.7767802088344704E-2</v>
      </c>
      <c r="D40" s="48" t="s">
        <v>40</v>
      </c>
    </row>
    <row r="41" spans="1:4" x14ac:dyDescent="0.25">
      <c r="A41" s="3">
        <v>43870</v>
      </c>
      <c r="B41" s="8">
        <v>3.3083730428863173E-2</v>
      </c>
      <c r="C41" s="8">
        <v>2.7767802088344704E-2</v>
      </c>
      <c r="D41" s="48" t="s">
        <v>40</v>
      </c>
    </row>
    <row r="42" spans="1:4" x14ac:dyDescent="0.25">
      <c r="A42" s="3">
        <v>43871</v>
      </c>
      <c r="B42" s="8">
        <v>2.5407683381176327E-2</v>
      </c>
      <c r="C42" s="8">
        <v>4.4749221493407543E-2</v>
      </c>
      <c r="D42" s="48" t="s">
        <v>40</v>
      </c>
    </row>
    <row r="43" spans="1:4" x14ac:dyDescent="0.25">
      <c r="A43" s="3">
        <v>43872</v>
      </c>
      <c r="B43" s="8">
        <v>3.4713647008728976E-2</v>
      </c>
      <c r="C43" s="8">
        <v>5.5626637421556081E-2</v>
      </c>
      <c r="D43" s="48" t="s">
        <v>40</v>
      </c>
    </row>
    <row r="44" spans="1:4" x14ac:dyDescent="0.25">
      <c r="A44" s="3">
        <v>43873</v>
      </c>
      <c r="B44" s="8">
        <v>2.368250813324458E-2</v>
      </c>
      <c r="C44" s="8">
        <v>2.1977079820525276E-2</v>
      </c>
      <c r="D44" s="48" t="s">
        <v>40</v>
      </c>
    </row>
    <row r="45" spans="1:4" x14ac:dyDescent="0.25">
      <c r="A45" s="3">
        <v>43874</v>
      </c>
      <c r="B45" s="8">
        <v>2.2356666824218933E-2</v>
      </c>
      <c r="C45" s="8">
        <v>2.4543061301241068E-2</v>
      </c>
      <c r="D45" s="48" t="s">
        <v>40</v>
      </c>
    </row>
    <row r="46" spans="1:4" x14ac:dyDescent="0.25">
      <c r="A46" s="3">
        <v>43875</v>
      </c>
      <c r="B46" s="8">
        <v>2.3406533691343819E-2</v>
      </c>
      <c r="C46" s="8">
        <v>2.3575697285653379E-2</v>
      </c>
      <c r="D46" s="48" t="s">
        <v>40</v>
      </c>
    </row>
    <row r="47" spans="1:4" x14ac:dyDescent="0.25">
      <c r="A47" s="3">
        <v>43876</v>
      </c>
      <c r="B47" s="8">
        <v>2.7191308535998E-2</v>
      </c>
      <c r="C47" s="8">
        <v>2.4991581546750477E-2</v>
      </c>
      <c r="D47" s="48" t="s">
        <v>40</v>
      </c>
    </row>
    <row r="48" spans="1:4" x14ac:dyDescent="0.25">
      <c r="A48" s="3">
        <v>43877</v>
      </c>
      <c r="B48" s="8">
        <v>2.7191308535998E-2</v>
      </c>
      <c r="C48" s="8">
        <v>2.4991581546750477E-2</v>
      </c>
      <c r="D48" s="48" t="s">
        <v>40</v>
      </c>
    </row>
    <row r="49" spans="1:4" x14ac:dyDescent="0.25">
      <c r="A49" s="3">
        <v>43878</v>
      </c>
      <c r="B49" s="8">
        <v>3.2901087817880557E-2</v>
      </c>
      <c r="C49" s="8">
        <v>3.6109544201418958E-2</v>
      </c>
      <c r="D49" s="48" t="s">
        <v>40</v>
      </c>
    </row>
    <row r="50" spans="1:4" x14ac:dyDescent="0.25">
      <c r="A50" s="3">
        <v>43879</v>
      </c>
      <c r="B50" s="8">
        <v>2.4081841251938532E-2</v>
      </c>
      <c r="C50" s="8">
        <v>2.299787819804654E-2</v>
      </c>
      <c r="D50" s="48" t="s">
        <v>40</v>
      </c>
    </row>
    <row r="51" spans="1:4" x14ac:dyDescent="0.25">
      <c r="A51" s="3">
        <v>43880</v>
      </c>
      <c r="B51" s="8">
        <v>2.9100426371339149E-2</v>
      </c>
      <c r="C51" s="8">
        <v>2.9283056545785002E-2</v>
      </c>
      <c r="D51" s="48" t="s">
        <v>40</v>
      </c>
    </row>
    <row r="52" spans="1:4" x14ac:dyDescent="0.25">
      <c r="A52" s="3">
        <v>43881</v>
      </c>
      <c r="B52" s="8">
        <v>2.9447288652001465E-2</v>
      </c>
      <c r="C52" s="8">
        <v>3.123375740662258E-2</v>
      </c>
      <c r="D52" s="48" t="s">
        <v>40</v>
      </c>
    </row>
    <row r="53" spans="1:4" x14ac:dyDescent="0.25">
      <c r="A53" s="3">
        <v>43882</v>
      </c>
      <c r="B53" s="8">
        <v>2.0708349620162811E-2</v>
      </c>
      <c r="C53" s="8">
        <v>2.2625153379648839E-2</v>
      </c>
      <c r="D53" s="48" t="s">
        <v>40</v>
      </c>
    </row>
    <row r="54" spans="1:4" x14ac:dyDescent="0.25">
      <c r="A54" s="3">
        <v>43883</v>
      </c>
      <c r="B54" s="8">
        <v>2.5196708351682168E-2</v>
      </c>
      <c r="C54" s="8">
        <v>3.4807594188887993E-2</v>
      </c>
      <c r="D54" s="48" t="s">
        <v>40</v>
      </c>
    </row>
    <row r="55" spans="1:4" x14ac:dyDescent="0.25">
      <c r="A55" s="3">
        <v>43884</v>
      </c>
      <c r="B55" s="8">
        <v>2.5196708351682168E-2</v>
      </c>
      <c r="C55" s="8">
        <v>3.4807594188887993E-2</v>
      </c>
      <c r="D55" s="48" t="s">
        <v>40</v>
      </c>
    </row>
    <row r="56" spans="1:4" x14ac:dyDescent="0.25">
      <c r="A56" s="3">
        <v>43885</v>
      </c>
      <c r="B56" s="8">
        <v>2.6676778051894445E-2</v>
      </c>
      <c r="C56" s="8">
        <v>2.6603948180135718E-2</v>
      </c>
      <c r="D56" s="48" t="s">
        <v>40</v>
      </c>
    </row>
    <row r="57" spans="1:4" x14ac:dyDescent="0.25">
      <c r="A57" s="3">
        <v>43886</v>
      </c>
      <c r="B57" s="8">
        <v>2.6267277638578512E-2</v>
      </c>
      <c r="C57" s="8">
        <v>2.6024681367590532E-2</v>
      </c>
      <c r="D57" s="48" t="s">
        <v>40</v>
      </c>
    </row>
    <row r="58" spans="1:4" x14ac:dyDescent="0.25">
      <c r="A58" s="3">
        <v>43887</v>
      </c>
      <c r="B58" s="8">
        <v>5.9153202108903215E-2</v>
      </c>
      <c r="C58" s="8">
        <v>6.1141904988608158E-2</v>
      </c>
      <c r="D58" s="48" t="s">
        <v>40</v>
      </c>
    </row>
    <row r="59" spans="1:4" x14ac:dyDescent="0.25">
      <c r="A59" s="3">
        <v>43888</v>
      </c>
      <c r="B59" s="8">
        <v>7.3181436531562477E-2</v>
      </c>
      <c r="C59" s="8">
        <v>7.6060824915658354E-2</v>
      </c>
      <c r="D59" s="48" t="s">
        <v>40</v>
      </c>
    </row>
    <row r="60" spans="1:4" x14ac:dyDescent="0.25">
      <c r="A60" s="3">
        <v>43889</v>
      </c>
      <c r="B60" s="8">
        <v>4.8138522905838269E-2</v>
      </c>
      <c r="C60" s="8">
        <v>3.1422930035592739E-2</v>
      </c>
      <c r="D60" s="48" t="s">
        <v>40</v>
      </c>
    </row>
    <row r="61" spans="1:4" x14ac:dyDescent="0.25">
      <c r="A61" s="3">
        <v>43890</v>
      </c>
      <c r="B61" s="8">
        <v>2.3534362183818127E-2</v>
      </c>
      <c r="C61" s="8">
        <v>2.4671440011305289E-2</v>
      </c>
      <c r="D61" s="48" t="s">
        <v>40</v>
      </c>
    </row>
    <row r="62" spans="1:4" x14ac:dyDescent="0.25">
      <c r="A62" s="3">
        <v>43891</v>
      </c>
      <c r="B62" s="8">
        <v>2.3534362183818127E-2</v>
      </c>
      <c r="C62" s="8">
        <v>2.4671440011305289E-2</v>
      </c>
      <c r="D62" s="48" t="s">
        <v>40</v>
      </c>
    </row>
    <row r="63" spans="1:4" x14ac:dyDescent="0.25">
      <c r="A63" s="3">
        <v>43892</v>
      </c>
      <c r="B63" s="8">
        <v>2.2303987606089183E-2</v>
      </c>
      <c r="C63" s="8">
        <v>3.191770368631134E-2</v>
      </c>
      <c r="D63" s="48" t="s">
        <v>40</v>
      </c>
    </row>
    <row r="64" spans="1:4" x14ac:dyDescent="0.25">
      <c r="A64" s="3">
        <v>43893</v>
      </c>
      <c r="B64" s="8">
        <v>2.3181404686470716E-2</v>
      </c>
      <c r="C64" s="8">
        <v>3.3312008188855477E-2</v>
      </c>
      <c r="D64" s="48" t="s">
        <v>40</v>
      </c>
    </row>
    <row r="65" spans="1:4" x14ac:dyDescent="0.25">
      <c r="A65" s="3">
        <v>43894</v>
      </c>
      <c r="B65" s="8">
        <v>2.0601156251725306E-2</v>
      </c>
      <c r="C65" s="8">
        <v>2.8084721062833374E-2</v>
      </c>
      <c r="D65" s="48" t="s">
        <v>40</v>
      </c>
    </row>
    <row r="66" spans="1:4" x14ac:dyDescent="0.25">
      <c r="A66" s="3">
        <v>43895</v>
      </c>
      <c r="B66" s="8">
        <v>2.3103149966922802E-2</v>
      </c>
      <c r="C66" s="8">
        <v>1.6824073342290365E-2</v>
      </c>
      <c r="D66" s="48" t="s">
        <v>40</v>
      </c>
    </row>
    <row r="67" spans="1:4" x14ac:dyDescent="0.25">
      <c r="A67" s="3">
        <v>43896</v>
      </c>
      <c r="B67" s="8">
        <v>1.9175976930116904E-2</v>
      </c>
      <c r="C67" s="8">
        <v>1.9627040340222428E-2</v>
      </c>
      <c r="D67" s="48" t="s">
        <v>40</v>
      </c>
    </row>
    <row r="68" spans="1:4" x14ac:dyDescent="0.25">
      <c r="A68" s="3">
        <v>43897</v>
      </c>
      <c r="B68" s="8">
        <v>2.1582106109424955E-2</v>
      </c>
      <c r="C68" s="8">
        <v>4.3875942273200186E-2</v>
      </c>
      <c r="D68" s="48" t="s">
        <v>40</v>
      </c>
    </row>
    <row r="69" spans="1:4" x14ac:dyDescent="0.25">
      <c r="A69" s="3">
        <v>43898</v>
      </c>
      <c r="B69" s="8">
        <v>2.1582106109424955E-2</v>
      </c>
      <c r="C69" s="8">
        <v>4.3875942273200186E-2</v>
      </c>
      <c r="D69" s="48" t="s">
        <v>40</v>
      </c>
    </row>
    <row r="70" spans="1:4" x14ac:dyDescent="0.25">
      <c r="A70" s="3">
        <v>43899</v>
      </c>
      <c r="B70" s="8">
        <v>1.8971658105579516E-2</v>
      </c>
      <c r="C70" s="8">
        <v>3.1265864157608882E-2</v>
      </c>
      <c r="D70" s="48" t="s">
        <v>40</v>
      </c>
    </row>
    <row r="71" spans="1:4" x14ac:dyDescent="0.25">
      <c r="A71" s="3">
        <v>43900</v>
      </c>
      <c r="B71" s="8">
        <v>1.6047663957126389E-2</v>
      </c>
      <c r="C71" s="8">
        <v>1.2311860097314395E-2</v>
      </c>
      <c r="D71" s="48" t="s">
        <v>40</v>
      </c>
    </row>
    <row r="72" spans="1:4" x14ac:dyDescent="0.25">
      <c r="A72" s="3">
        <v>43901</v>
      </c>
      <c r="B72" s="8">
        <v>2.9150760993505529E-2</v>
      </c>
      <c r="C72" s="8">
        <v>3.5598921042991775E-2</v>
      </c>
      <c r="D72" s="48" t="s">
        <v>40</v>
      </c>
    </row>
    <row r="73" spans="1:4" x14ac:dyDescent="0.25">
      <c r="A73" s="3">
        <v>43902</v>
      </c>
      <c r="B73" s="8">
        <v>2.165294297041781E-2</v>
      </c>
      <c r="C73" s="8">
        <v>2.6890396287040343E-2</v>
      </c>
      <c r="D73" s="48" t="s">
        <v>40</v>
      </c>
    </row>
    <row r="74" spans="1:4" x14ac:dyDescent="0.25">
      <c r="A74" s="3">
        <v>43903</v>
      </c>
      <c r="B74" s="8">
        <v>2.1543580298259164E-2</v>
      </c>
      <c r="C74" s="8">
        <v>3.4062901974646752E-2</v>
      </c>
      <c r="D74" s="48" t="s">
        <v>40</v>
      </c>
    </row>
    <row r="75" spans="1:4" x14ac:dyDescent="0.25">
      <c r="A75" s="3">
        <v>43904</v>
      </c>
      <c r="B75" s="8">
        <v>2.381213410222115E-2</v>
      </c>
      <c r="C75" s="8">
        <v>2.4099402582845424E-2</v>
      </c>
      <c r="D75" s="48" t="s">
        <v>40</v>
      </c>
    </row>
    <row r="76" spans="1:4" x14ac:dyDescent="0.25">
      <c r="A76" s="3">
        <v>43905</v>
      </c>
      <c r="B76" s="8">
        <v>2.381213410222115E-2</v>
      </c>
      <c r="C76" s="8">
        <v>2.4099402582845424E-2</v>
      </c>
      <c r="D76" s="48" t="s">
        <v>40</v>
      </c>
    </row>
    <row r="77" spans="1:4" x14ac:dyDescent="0.25">
      <c r="A77" s="3">
        <v>43906</v>
      </c>
      <c r="B77" s="8">
        <v>1.7891423724273405E-2</v>
      </c>
      <c r="C77" s="8">
        <v>1.7893110905159097E-2</v>
      </c>
      <c r="D77" s="48" t="s">
        <v>40</v>
      </c>
    </row>
    <row r="78" spans="1:4" x14ac:dyDescent="0.25">
      <c r="A78" s="3">
        <v>43907</v>
      </c>
      <c r="B78" s="8">
        <v>2.1164668460973819E-2</v>
      </c>
      <c r="C78" s="8">
        <v>2.1336188503285773E-2</v>
      </c>
      <c r="D78" s="48" t="s">
        <v>40</v>
      </c>
    </row>
    <row r="79" spans="1:4" x14ac:dyDescent="0.25">
      <c r="A79" s="3">
        <v>43908</v>
      </c>
      <c r="B79" s="8">
        <v>2.0743593774563748E-2</v>
      </c>
      <c r="C79" s="8">
        <v>2.0765492300895094E-2</v>
      </c>
      <c r="D79" s="48" t="s">
        <v>40</v>
      </c>
    </row>
    <row r="80" spans="1:4" x14ac:dyDescent="0.25">
      <c r="A80" s="3">
        <v>43909</v>
      </c>
      <c r="B80" s="8">
        <v>1.9510901022573798E-2</v>
      </c>
      <c r="C80" s="8">
        <v>2.5626290742569811E-2</v>
      </c>
      <c r="D80" s="48" t="s">
        <v>40</v>
      </c>
    </row>
    <row r="81" spans="1:4" x14ac:dyDescent="0.25">
      <c r="A81" s="3">
        <v>43910</v>
      </c>
      <c r="B81" s="8">
        <v>1.6605598219812945E-2</v>
      </c>
      <c r="C81" s="8">
        <v>2.738659522337478E-2</v>
      </c>
      <c r="D81" s="48" t="s">
        <v>40</v>
      </c>
    </row>
    <row r="82" spans="1:4" x14ac:dyDescent="0.25">
      <c r="A82" s="3">
        <v>43911</v>
      </c>
      <c r="B82" s="8">
        <v>1.6605598219812945E-2</v>
      </c>
      <c r="C82" s="8">
        <v>2.738659522337478E-2</v>
      </c>
      <c r="D82" s="48" t="s">
        <v>40</v>
      </c>
    </row>
    <row r="83" spans="1:4" x14ac:dyDescent="0.25">
      <c r="A83" s="3">
        <v>43912</v>
      </c>
      <c r="B83" s="8">
        <v>1.6605598219812945E-2</v>
      </c>
      <c r="C83" s="8">
        <v>2.738659522337478E-2</v>
      </c>
      <c r="D83" s="48" t="s">
        <v>40</v>
      </c>
    </row>
    <row r="84" spans="1:4" x14ac:dyDescent="0.25">
      <c r="A84" s="3">
        <v>43913</v>
      </c>
      <c r="B84" s="8">
        <v>1.6605598219812945E-2</v>
      </c>
      <c r="C84" s="8">
        <v>2.738659522337478E-2</v>
      </c>
      <c r="D84" s="48" t="s">
        <v>40</v>
      </c>
    </row>
    <row r="85" spans="1:4" x14ac:dyDescent="0.25">
      <c r="A85" s="3">
        <v>43914</v>
      </c>
      <c r="B85" s="8">
        <v>1.6605598219812945E-2</v>
      </c>
      <c r="C85" s="8">
        <v>2.738659522337478E-2</v>
      </c>
      <c r="D85" s="48" t="s">
        <v>40</v>
      </c>
    </row>
    <row r="86" spans="1:4" x14ac:dyDescent="0.25">
      <c r="A86" s="3">
        <v>43915</v>
      </c>
      <c r="B86" s="8">
        <v>1.6605598219812945E-2</v>
      </c>
      <c r="C86" s="8">
        <v>2.738659522337478E-2</v>
      </c>
      <c r="D86" s="48" t="s">
        <v>40</v>
      </c>
    </row>
    <row r="87" spans="1:4" x14ac:dyDescent="0.25">
      <c r="A87" s="3">
        <v>43916</v>
      </c>
      <c r="B87" s="8">
        <v>1.6605598219812945E-2</v>
      </c>
      <c r="C87" s="8">
        <v>2.738659522337478E-2</v>
      </c>
      <c r="D87" s="48" t="s">
        <v>40</v>
      </c>
    </row>
    <row r="88" spans="1:4" x14ac:dyDescent="0.25">
      <c r="A88" s="3">
        <v>43917</v>
      </c>
      <c r="B88" s="8">
        <v>1.6605598219812945E-2</v>
      </c>
      <c r="C88" s="8">
        <v>2.738659522337478E-2</v>
      </c>
      <c r="D88" s="48" t="s">
        <v>40</v>
      </c>
    </row>
    <row r="89" spans="1:4" x14ac:dyDescent="0.25">
      <c r="A89" s="3">
        <v>43918</v>
      </c>
      <c r="B89" s="8">
        <v>1.6605598219812945E-2</v>
      </c>
      <c r="C89" s="8">
        <v>2.738659522337478E-2</v>
      </c>
      <c r="D89" s="48" t="s">
        <v>40</v>
      </c>
    </row>
    <row r="90" spans="1:4" x14ac:dyDescent="0.25">
      <c r="A90" s="3">
        <v>43919</v>
      </c>
      <c r="B90" s="8">
        <v>1.6605598219812945E-2</v>
      </c>
      <c r="C90" s="8">
        <v>2.738659522337478E-2</v>
      </c>
      <c r="D90" s="48" t="s">
        <v>40</v>
      </c>
    </row>
    <row r="91" spans="1:4" x14ac:dyDescent="0.25">
      <c r="A91" s="3">
        <v>43920</v>
      </c>
      <c r="B91" s="8">
        <v>1.6605598219812945E-2</v>
      </c>
      <c r="C91" s="8">
        <v>2.738659522337478E-2</v>
      </c>
      <c r="D91" s="48" t="s">
        <v>40</v>
      </c>
    </row>
    <row r="92" spans="1:4" x14ac:dyDescent="0.25">
      <c r="A92" s="3">
        <v>43921</v>
      </c>
      <c r="B92" s="8">
        <v>1.6605598219812945E-2</v>
      </c>
      <c r="C92" s="8">
        <v>2.738659522337478E-2</v>
      </c>
      <c r="D92" s="48" t="s">
        <v>40</v>
      </c>
    </row>
    <row r="93" spans="1:4" x14ac:dyDescent="0.25">
      <c r="A93" s="3">
        <v>43922</v>
      </c>
      <c r="B93" s="8">
        <v>1.6605598219812945E-2</v>
      </c>
      <c r="C93" s="8">
        <v>2.738659522337478E-2</v>
      </c>
      <c r="D93" s="48" t="s">
        <v>40</v>
      </c>
    </row>
    <row r="94" spans="1:4" x14ac:dyDescent="0.25">
      <c r="A94" s="2">
        <v>43923</v>
      </c>
      <c r="B94" s="8">
        <v>1.6605598219812945E-2</v>
      </c>
      <c r="C94" s="8">
        <v>2.738659522337478E-2</v>
      </c>
      <c r="D94" s="48" t="s">
        <v>40</v>
      </c>
    </row>
    <row r="95" spans="1:4" x14ac:dyDescent="0.25">
      <c r="A95" s="2">
        <v>43924</v>
      </c>
      <c r="B95" s="8">
        <v>1.6605598219812945E-2</v>
      </c>
      <c r="C95" s="8">
        <v>2.738659522337478E-2</v>
      </c>
      <c r="D95" s="48" t="s">
        <v>40</v>
      </c>
    </row>
    <row r="96" spans="1:4" x14ac:dyDescent="0.25">
      <c r="A96" s="2">
        <v>43925</v>
      </c>
      <c r="B96" s="8">
        <v>1.6605598219812945E-2</v>
      </c>
      <c r="C96" s="8">
        <v>2.738659522337478E-2</v>
      </c>
      <c r="D96" s="48" t="s">
        <v>40</v>
      </c>
    </row>
    <row r="97" spans="1:4" x14ac:dyDescent="0.25">
      <c r="A97" s="2">
        <v>43926</v>
      </c>
      <c r="B97" s="8">
        <v>1.6605598219812945E-2</v>
      </c>
      <c r="C97" s="8">
        <v>2.738659522337478E-2</v>
      </c>
      <c r="D97" s="48" t="s">
        <v>40</v>
      </c>
    </row>
    <row r="98" spans="1:4" x14ac:dyDescent="0.25">
      <c r="A98" s="2">
        <v>43927</v>
      </c>
      <c r="B98" s="8">
        <v>1.6605598219812945E-2</v>
      </c>
      <c r="C98" s="8">
        <v>2.738659522337478E-2</v>
      </c>
      <c r="D98" s="48" t="s">
        <v>40</v>
      </c>
    </row>
    <row r="99" spans="1:4" x14ac:dyDescent="0.25">
      <c r="A99" s="2">
        <v>43928</v>
      </c>
      <c r="B99" s="8">
        <v>1.6605598219812945E-2</v>
      </c>
      <c r="C99" s="8">
        <v>2.738659522337478E-2</v>
      </c>
      <c r="D99" s="48" t="s">
        <v>40</v>
      </c>
    </row>
    <row r="100" spans="1:4" x14ac:dyDescent="0.25">
      <c r="A100" s="2">
        <v>43929</v>
      </c>
      <c r="B100" s="8">
        <v>1.6605598219812945E-2</v>
      </c>
      <c r="C100" s="8">
        <v>2.738659522337478E-2</v>
      </c>
      <c r="D100" s="48" t="s">
        <v>40</v>
      </c>
    </row>
    <row r="101" spans="1:4" x14ac:dyDescent="0.25">
      <c r="A101" s="2">
        <v>43930</v>
      </c>
      <c r="B101" s="8">
        <v>1.6605598219812945E-2</v>
      </c>
      <c r="C101" s="8">
        <v>2.738659522337478E-2</v>
      </c>
      <c r="D101" s="48" t="s">
        <v>40</v>
      </c>
    </row>
    <row r="102" spans="1:4" x14ac:dyDescent="0.25">
      <c r="A102" s="2">
        <v>43931</v>
      </c>
      <c r="B102" s="8">
        <v>1.6605598219812945E-2</v>
      </c>
      <c r="C102" s="8">
        <v>2.738659522337478E-2</v>
      </c>
      <c r="D102" s="48" t="s">
        <v>40</v>
      </c>
    </row>
    <row r="103" spans="1:4" x14ac:dyDescent="0.25">
      <c r="A103" s="2">
        <v>43932</v>
      </c>
      <c r="B103" s="8">
        <v>1.6605598219812945E-2</v>
      </c>
      <c r="C103" s="8">
        <v>2.738659522337478E-2</v>
      </c>
      <c r="D103" s="48" t="s">
        <v>40</v>
      </c>
    </row>
    <row r="104" spans="1:4" x14ac:dyDescent="0.25">
      <c r="A104" s="2">
        <v>43933</v>
      </c>
      <c r="B104" s="8">
        <v>1.6605598219812945E-2</v>
      </c>
      <c r="C104" s="8">
        <v>2.738659522337478E-2</v>
      </c>
      <c r="D104" s="48" t="s">
        <v>40</v>
      </c>
    </row>
    <row r="105" spans="1:4" x14ac:dyDescent="0.25">
      <c r="A105" s="2">
        <v>43934</v>
      </c>
      <c r="B105" s="8">
        <v>1.6605598219812945E-2</v>
      </c>
      <c r="C105" s="8">
        <v>2.738659522337478E-2</v>
      </c>
      <c r="D105" s="48" t="s">
        <v>40</v>
      </c>
    </row>
    <row r="106" spans="1:4" x14ac:dyDescent="0.25">
      <c r="A106" s="2">
        <v>43935</v>
      </c>
      <c r="B106" s="8">
        <v>1.6605598219812945E-2</v>
      </c>
      <c r="C106" s="8">
        <v>2.738659522337478E-2</v>
      </c>
      <c r="D106" s="48" t="s">
        <v>40</v>
      </c>
    </row>
    <row r="107" spans="1:4" x14ac:dyDescent="0.25">
      <c r="A107" s="2">
        <v>43936</v>
      </c>
      <c r="B107" s="8">
        <v>1.6605598219812945E-2</v>
      </c>
      <c r="C107" s="8">
        <v>2.738659522337478E-2</v>
      </c>
      <c r="D107" s="48" t="s">
        <v>40</v>
      </c>
    </row>
    <row r="108" spans="1:4" x14ac:dyDescent="0.25">
      <c r="A108" s="2">
        <v>43937</v>
      </c>
      <c r="B108" s="8">
        <v>1.6605598219812945E-2</v>
      </c>
      <c r="C108" s="8">
        <v>2.738659522337478E-2</v>
      </c>
      <c r="D108" s="48" t="s">
        <v>40</v>
      </c>
    </row>
    <row r="109" spans="1:4" x14ac:dyDescent="0.25">
      <c r="A109" s="2">
        <v>43938</v>
      </c>
      <c r="B109" s="8">
        <v>1.6605598219812945E-2</v>
      </c>
      <c r="C109" s="8">
        <v>2.738659522337478E-2</v>
      </c>
      <c r="D109" s="48" t="s">
        <v>40</v>
      </c>
    </row>
    <row r="110" spans="1:4" x14ac:dyDescent="0.25">
      <c r="A110" s="2">
        <v>43939</v>
      </c>
      <c r="B110" s="8">
        <v>1.6605598219812945E-2</v>
      </c>
      <c r="C110" s="8">
        <v>2.738659522337478E-2</v>
      </c>
      <c r="D110" s="48" t="s">
        <v>40</v>
      </c>
    </row>
    <row r="111" spans="1:4" x14ac:dyDescent="0.25">
      <c r="A111" s="2">
        <v>43940</v>
      </c>
      <c r="B111" s="8">
        <v>1.6605598219812945E-2</v>
      </c>
      <c r="C111" s="8">
        <v>2.738659522337478E-2</v>
      </c>
      <c r="D111" s="48" t="s">
        <v>40</v>
      </c>
    </row>
    <row r="112" spans="1:4" x14ac:dyDescent="0.25">
      <c r="A112" s="2">
        <v>43941</v>
      </c>
      <c r="B112" s="8">
        <v>1.6605598219812945E-2</v>
      </c>
      <c r="C112" s="8">
        <v>2.738659522337478E-2</v>
      </c>
      <c r="D112" s="48" t="s">
        <v>40</v>
      </c>
    </row>
    <row r="113" spans="1:4" x14ac:dyDescent="0.25">
      <c r="A113" s="2">
        <v>43942</v>
      </c>
      <c r="B113" s="8">
        <v>1.7923671058609723E-2</v>
      </c>
      <c r="C113" s="8">
        <v>2.8371284047934386E-2</v>
      </c>
      <c r="D113" s="48" t="s">
        <v>40</v>
      </c>
    </row>
    <row r="114" spans="1:4" x14ac:dyDescent="0.25">
      <c r="A114" s="2">
        <v>43943</v>
      </c>
      <c r="B114" s="8">
        <v>1.7900545227616107E-2</v>
      </c>
      <c r="C114" s="8">
        <v>3.0374323604799466E-2</v>
      </c>
      <c r="D114" s="48" t="s">
        <v>40</v>
      </c>
    </row>
    <row r="115" spans="1:4" x14ac:dyDescent="0.25">
      <c r="A115" s="2">
        <v>43944</v>
      </c>
      <c r="B115" s="8">
        <v>1.5971667996807663E-2</v>
      </c>
      <c r="C115" s="8">
        <v>2.0771481082727045E-2</v>
      </c>
      <c r="D115" s="48" t="s">
        <v>40</v>
      </c>
    </row>
    <row r="116" spans="1:4" x14ac:dyDescent="0.25">
      <c r="A116" s="2">
        <v>43945</v>
      </c>
      <c r="B116" s="8">
        <v>1.7019703954406645E-2</v>
      </c>
      <c r="C116" s="8">
        <v>2.3071193351105534E-2</v>
      </c>
      <c r="D116" s="48" t="s">
        <v>40</v>
      </c>
    </row>
    <row r="117" spans="1:4" x14ac:dyDescent="0.25">
      <c r="A117" s="2">
        <v>43946</v>
      </c>
      <c r="B117" s="8">
        <v>1.8025663309646747E-2</v>
      </c>
      <c r="C117" s="8">
        <v>2.4425102361393659E-2</v>
      </c>
      <c r="D117" s="48" t="s">
        <v>40</v>
      </c>
    </row>
    <row r="118" spans="1:4" x14ac:dyDescent="0.25">
      <c r="A118" s="2">
        <v>43947</v>
      </c>
      <c r="B118" s="8">
        <v>1.8025663309646747E-2</v>
      </c>
      <c r="C118" s="8">
        <v>2.4425102361393659E-2</v>
      </c>
      <c r="D118" s="48" t="s">
        <v>40</v>
      </c>
    </row>
    <row r="119" spans="1:4" x14ac:dyDescent="0.25">
      <c r="A119" s="2">
        <v>43948</v>
      </c>
      <c r="B119" s="8">
        <v>1.5642655367231639E-2</v>
      </c>
      <c r="C119" s="8">
        <v>3.3416151661934193E-2</v>
      </c>
      <c r="D119" s="48" t="s">
        <v>40</v>
      </c>
    </row>
    <row r="120" spans="1:4" x14ac:dyDescent="0.25">
      <c r="A120" s="2">
        <v>43949</v>
      </c>
      <c r="B120" s="8">
        <v>1.4771448359449399E-2</v>
      </c>
      <c r="C120" s="8">
        <v>1.8499634432600914E-2</v>
      </c>
      <c r="D120" s="48" t="s">
        <v>40</v>
      </c>
    </row>
    <row r="121" spans="1:4" x14ac:dyDescent="0.25">
      <c r="A121" s="2">
        <v>43950</v>
      </c>
      <c r="B121" s="8">
        <v>1.676967138981007E-2</v>
      </c>
      <c r="C121" s="8">
        <v>1.9944181379158956E-2</v>
      </c>
      <c r="D121" s="48" t="s">
        <v>40</v>
      </c>
    </row>
    <row r="122" spans="1:4" x14ac:dyDescent="0.25">
      <c r="A122" s="2">
        <v>43951</v>
      </c>
      <c r="B122" s="8">
        <v>1.6137894023996013E-2</v>
      </c>
      <c r="C122" s="8">
        <v>1.8600531443755536E-2</v>
      </c>
      <c r="D122" s="48" t="s">
        <v>40</v>
      </c>
    </row>
    <row r="123" spans="1:4" x14ac:dyDescent="0.25">
      <c r="A123" s="2">
        <v>43952</v>
      </c>
      <c r="B123" s="8">
        <v>1.6137894023996013E-2</v>
      </c>
      <c r="C123" s="8">
        <v>1.8600531443755536E-2</v>
      </c>
      <c r="D123" s="48" t="s">
        <v>40</v>
      </c>
    </row>
    <row r="124" spans="1:4" x14ac:dyDescent="0.25">
      <c r="A124" s="2">
        <v>43953</v>
      </c>
      <c r="B124" s="8">
        <v>2.0662519845683038E-2</v>
      </c>
      <c r="C124" s="8">
        <v>2.598007971917541E-2</v>
      </c>
      <c r="D124" s="48" t="s">
        <v>40</v>
      </c>
    </row>
    <row r="125" spans="1:4" x14ac:dyDescent="0.25">
      <c r="A125" s="2">
        <v>43954</v>
      </c>
      <c r="B125" s="8">
        <v>2.0662519845683038E-2</v>
      </c>
      <c r="C125" s="8">
        <v>2.598007971917541E-2</v>
      </c>
      <c r="D125" s="48" t="s">
        <v>40</v>
      </c>
    </row>
    <row r="126" spans="1:4" x14ac:dyDescent="0.25">
      <c r="A126" s="2">
        <v>43955</v>
      </c>
      <c r="B126" s="8">
        <v>2.4556324057691276E-2</v>
      </c>
      <c r="C126" s="8">
        <v>2.4556808082697976E-2</v>
      </c>
      <c r="D126" s="48" t="s">
        <v>40</v>
      </c>
    </row>
    <row r="127" spans="1:4" x14ac:dyDescent="0.25">
      <c r="A127" s="2">
        <v>43956</v>
      </c>
      <c r="B127" s="8">
        <v>1.9660459429338122E-2</v>
      </c>
      <c r="C127" s="8">
        <v>2.4994394552685303E-2</v>
      </c>
      <c r="D127" s="48" t="s">
        <v>40</v>
      </c>
    </row>
    <row r="128" spans="1:4" x14ac:dyDescent="0.25">
      <c r="A128" s="2">
        <v>43957</v>
      </c>
      <c r="B128" s="8">
        <v>1.807747198801583E-2</v>
      </c>
      <c r="C128" s="8">
        <v>2.3734407106830776E-2</v>
      </c>
      <c r="D128" s="48" t="s">
        <v>40</v>
      </c>
    </row>
    <row r="129" spans="1:4" x14ac:dyDescent="0.25">
      <c r="A129" s="2">
        <v>43958</v>
      </c>
      <c r="B129" s="8">
        <v>2.3262090503669241E-2</v>
      </c>
      <c r="C129" s="8">
        <v>3.1445111434950601E-2</v>
      </c>
      <c r="D129" s="48" t="s">
        <v>40</v>
      </c>
    </row>
    <row r="130" spans="1:4" x14ac:dyDescent="0.25">
      <c r="A130" s="2">
        <v>43959</v>
      </c>
      <c r="B130" s="8">
        <v>1.5960834759151252E-2</v>
      </c>
      <c r="C130" s="8">
        <v>2.6255669966559612E-2</v>
      </c>
      <c r="D130" s="48" t="s">
        <v>40</v>
      </c>
    </row>
    <row r="131" spans="1:4" x14ac:dyDescent="0.25">
      <c r="A131" s="2">
        <v>43960</v>
      </c>
      <c r="B131" s="8">
        <v>2.0883830919302394E-2</v>
      </c>
      <c r="C131" s="8">
        <v>4.5373333847478763E-2</v>
      </c>
      <c r="D131" s="48" t="s">
        <v>40</v>
      </c>
    </row>
    <row r="132" spans="1:4" x14ac:dyDescent="0.25">
      <c r="A132" s="2">
        <v>43961</v>
      </c>
      <c r="B132" s="8">
        <v>2.0883830919302394E-2</v>
      </c>
      <c r="C132" s="8">
        <v>4.5373333847478763E-2</v>
      </c>
      <c r="D132" s="48" t="s">
        <v>40</v>
      </c>
    </row>
    <row r="133" spans="1:4" x14ac:dyDescent="0.25">
      <c r="A133" s="2">
        <v>43962</v>
      </c>
      <c r="B133" s="8">
        <v>2.0540832977024633E-2</v>
      </c>
      <c r="C133" s="8">
        <v>2.6070146368406516E-2</v>
      </c>
      <c r="D133" s="48" t="s">
        <v>40</v>
      </c>
    </row>
    <row r="134" spans="1:4" x14ac:dyDescent="0.25">
      <c r="A134" s="2">
        <v>43963</v>
      </c>
      <c r="B134" s="8">
        <v>2.2252637581978898E-2</v>
      </c>
      <c r="C134" s="8">
        <v>4.8413088336444927E-2</v>
      </c>
      <c r="D134" s="48" t="s">
        <v>40</v>
      </c>
    </row>
    <row r="135" spans="1:4" x14ac:dyDescent="0.25">
      <c r="A135" s="2">
        <v>43964</v>
      </c>
      <c r="B135" s="8">
        <v>1.8612572920491167E-2</v>
      </c>
      <c r="C135" s="8">
        <v>2.7746612039079736E-2</v>
      </c>
      <c r="D135" s="48" t="s">
        <v>40</v>
      </c>
    </row>
    <row r="136" spans="1:4" x14ac:dyDescent="0.25">
      <c r="A136" s="2">
        <v>43965</v>
      </c>
      <c r="B136" s="8">
        <v>2.0918461883539269E-2</v>
      </c>
      <c r="C136" s="8">
        <v>2.1190803019903913E-2</v>
      </c>
      <c r="D136" s="48" t="s">
        <v>40</v>
      </c>
    </row>
    <row r="137" spans="1:4" x14ac:dyDescent="0.25">
      <c r="A137" s="2">
        <v>43966</v>
      </c>
      <c r="B137" s="8">
        <v>2.6861185899442738E-2</v>
      </c>
      <c r="C137" s="8">
        <v>2.0859694154224361E-2</v>
      </c>
      <c r="D137" s="48" t="s">
        <v>40</v>
      </c>
    </row>
    <row r="138" spans="1:4" x14ac:dyDescent="0.25">
      <c r="A138" s="2">
        <v>43967</v>
      </c>
      <c r="B138" s="8">
        <v>1.7323070273145915E-2</v>
      </c>
      <c r="C138" s="8">
        <v>2.1466395885132956E-2</v>
      </c>
      <c r="D138" s="48" t="s">
        <v>40</v>
      </c>
    </row>
    <row r="139" spans="1:4" x14ac:dyDescent="0.25">
      <c r="A139" s="2">
        <v>43968</v>
      </c>
      <c r="B139" s="8">
        <v>1.7323070273145915E-2</v>
      </c>
      <c r="C139" s="8">
        <v>2.1466395885132956E-2</v>
      </c>
      <c r="D139" s="48" t="s">
        <v>40</v>
      </c>
    </row>
    <row r="140" spans="1:4" x14ac:dyDescent="0.25">
      <c r="A140" s="2">
        <v>43969</v>
      </c>
      <c r="B140" s="8">
        <v>2.0193802653939327E-2</v>
      </c>
      <c r="C140" s="8">
        <v>3.0456915664441333E-2</v>
      </c>
      <c r="D140" s="48" t="s">
        <v>40</v>
      </c>
    </row>
    <row r="141" spans="1:4" x14ac:dyDescent="0.25">
      <c r="A141" s="2">
        <v>43970</v>
      </c>
      <c r="B141" s="8">
        <v>1.615561179447943E-2</v>
      </c>
      <c r="C141" s="8">
        <v>2.0791784357430988E-2</v>
      </c>
      <c r="D141" s="48" t="s">
        <v>40</v>
      </c>
    </row>
    <row r="142" spans="1:4" x14ac:dyDescent="0.25">
      <c r="A142" s="2">
        <v>43971</v>
      </c>
      <c r="B142" s="8">
        <v>2.1969036197121674E-2</v>
      </c>
      <c r="C142" s="8">
        <v>2.5869787003685273E-2</v>
      </c>
      <c r="D142" s="48" t="s">
        <v>40</v>
      </c>
    </row>
    <row r="143" spans="1:4" x14ac:dyDescent="0.25">
      <c r="A143" s="2">
        <v>43972</v>
      </c>
      <c r="B143" s="8">
        <v>1.5840962368240116E-2</v>
      </c>
      <c r="C143" s="8">
        <v>2.9674899980433218E-2</v>
      </c>
      <c r="D143" s="48" t="s">
        <v>40</v>
      </c>
    </row>
    <row r="144" spans="1:4" x14ac:dyDescent="0.25">
      <c r="A144" s="2">
        <v>43973</v>
      </c>
      <c r="B144" s="8">
        <v>1.5840962368240116E-2</v>
      </c>
      <c r="C144" s="8">
        <v>2.9674899980433218E-2</v>
      </c>
      <c r="D144" s="48" t="s">
        <v>40</v>
      </c>
    </row>
    <row r="145" spans="1:4" x14ac:dyDescent="0.25">
      <c r="A145" s="2">
        <v>43974</v>
      </c>
      <c r="B145" s="8">
        <v>1.5840962368240116E-2</v>
      </c>
      <c r="C145" s="8">
        <v>2.9674899980433218E-2</v>
      </c>
      <c r="D145" s="48" t="s">
        <v>40</v>
      </c>
    </row>
    <row r="146" spans="1:4" x14ac:dyDescent="0.25">
      <c r="A146" s="2">
        <v>43975</v>
      </c>
      <c r="B146" s="8">
        <v>1.5840962368240116E-2</v>
      </c>
      <c r="C146" s="8">
        <v>2.9674899980433218E-2</v>
      </c>
      <c r="D146" s="48" t="s">
        <v>40</v>
      </c>
    </row>
    <row r="147" spans="1:4" x14ac:dyDescent="0.25">
      <c r="A147" s="2">
        <v>43976</v>
      </c>
      <c r="B147" s="8">
        <v>1.5840962368240116E-2</v>
      </c>
      <c r="C147" s="8">
        <v>2.9674899980433218E-2</v>
      </c>
      <c r="D147" s="48" t="s">
        <v>40</v>
      </c>
    </row>
    <row r="148" spans="1:4" x14ac:dyDescent="0.25">
      <c r="A148" s="2">
        <v>43977</v>
      </c>
      <c r="B148" s="8">
        <v>1.5840962368240116E-2</v>
      </c>
      <c r="C148" s="8">
        <v>2.9674899980433218E-2</v>
      </c>
      <c r="D148" s="48" t="s">
        <v>40</v>
      </c>
    </row>
    <row r="149" spans="1:4" x14ac:dyDescent="0.25">
      <c r="A149" s="2">
        <v>43978</v>
      </c>
      <c r="B149" s="8">
        <v>1.5840962368240116E-2</v>
      </c>
      <c r="C149" s="8">
        <v>2.9674899980433218E-2</v>
      </c>
      <c r="D149" s="48" t="s">
        <v>40</v>
      </c>
    </row>
    <row r="150" spans="1:4" x14ac:dyDescent="0.25">
      <c r="A150" s="2">
        <v>43979</v>
      </c>
      <c r="B150" s="8">
        <v>1.250989029788508E-2</v>
      </c>
      <c r="C150" s="8">
        <v>1.8200246783007228E-2</v>
      </c>
      <c r="D150" s="48" t="s">
        <v>40</v>
      </c>
    </row>
    <row r="151" spans="1:4" x14ac:dyDescent="0.25">
      <c r="A151" s="2">
        <v>43980</v>
      </c>
      <c r="B151" s="8">
        <v>1.0702943044674994E-2</v>
      </c>
      <c r="C151" s="8">
        <v>2.2999293465079246E-2</v>
      </c>
      <c r="D151" s="48" t="s">
        <v>40</v>
      </c>
    </row>
    <row r="152" spans="1:4" x14ac:dyDescent="0.25">
      <c r="A152" s="2">
        <v>43981</v>
      </c>
      <c r="B152" s="8">
        <v>1.4725653306444837E-2</v>
      </c>
      <c r="C152" s="8">
        <v>2.1316060435668437E-2</v>
      </c>
      <c r="D152" s="48" t="s">
        <v>40</v>
      </c>
    </row>
    <row r="153" spans="1:4" x14ac:dyDescent="0.25">
      <c r="A153" s="2">
        <v>43982</v>
      </c>
      <c r="B153" s="8">
        <v>1.4725653306444837E-2</v>
      </c>
      <c r="C153" s="8">
        <v>2.1316060435668437E-2</v>
      </c>
      <c r="D153" s="48" t="s">
        <v>40</v>
      </c>
    </row>
    <row r="154" spans="1:4" x14ac:dyDescent="0.25">
      <c r="A154" s="2">
        <v>43983</v>
      </c>
      <c r="B154" s="8">
        <v>1.9154194285161845E-2</v>
      </c>
      <c r="C154" s="8">
        <v>2.1316060435668437E-2</v>
      </c>
      <c r="D154" s="48" t="s">
        <v>40</v>
      </c>
    </row>
    <row r="155" spans="1:4" x14ac:dyDescent="0.25">
      <c r="A155" s="2">
        <v>43984</v>
      </c>
      <c r="B155" s="8">
        <v>1.3991577381724475E-2</v>
      </c>
      <c r="C155" s="8">
        <v>1.9229551785262092E-2</v>
      </c>
      <c r="D155" s="48" t="s">
        <v>40</v>
      </c>
    </row>
    <row r="156" spans="1:4" x14ac:dyDescent="0.25">
      <c r="A156" s="2">
        <v>43985</v>
      </c>
      <c r="B156" s="8">
        <v>1.2978585334198572E-2</v>
      </c>
      <c r="C156" s="8">
        <v>1.9766626283236624E-2</v>
      </c>
      <c r="D156" s="48" t="s">
        <v>40</v>
      </c>
    </row>
    <row r="157" spans="1:4" x14ac:dyDescent="0.25">
      <c r="A157" s="2">
        <v>43986</v>
      </c>
      <c r="B157" s="8">
        <v>1.6795901284987629E-2</v>
      </c>
      <c r="C157" s="8">
        <v>1.498135653409091E-2</v>
      </c>
      <c r="D157" s="48" t="s">
        <v>40</v>
      </c>
    </row>
    <row r="158" spans="1:4" x14ac:dyDescent="0.25">
      <c r="A158" s="2">
        <v>43987</v>
      </c>
      <c r="B158" s="8">
        <v>1.7719661487124852E-2</v>
      </c>
      <c r="C158" s="8">
        <v>2.0695135994290997E-2</v>
      </c>
      <c r="D158" s="48" t="s">
        <v>40</v>
      </c>
    </row>
    <row r="159" spans="1:4" x14ac:dyDescent="0.25">
      <c r="A159" s="2">
        <v>43988</v>
      </c>
      <c r="B159" s="8">
        <v>1.5814619773565249E-2</v>
      </c>
      <c r="C159" s="8">
        <v>2.2186976405841E-2</v>
      </c>
      <c r="D159" s="48" t="s">
        <v>40</v>
      </c>
    </row>
    <row r="160" spans="1:4" x14ac:dyDescent="0.25">
      <c r="A160" s="2">
        <v>43989</v>
      </c>
      <c r="B160" s="8">
        <v>1.5814619773565249E-2</v>
      </c>
      <c r="C160" s="8">
        <v>2.2186976405841E-2</v>
      </c>
      <c r="D160" s="48" t="s">
        <v>40</v>
      </c>
    </row>
    <row r="161" spans="1:4" x14ac:dyDescent="0.25">
      <c r="A161" s="2">
        <v>43990</v>
      </c>
      <c r="B161" s="8">
        <v>1.4237744568379408E-2</v>
      </c>
      <c r="C161" s="8">
        <v>1.440679606014281E-2</v>
      </c>
      <c r="D161" s="48" t="s">
        <v>40</v>
      </c>
    </row>
    <row r="162" spans="1:4" x14ac:dyDescent="0.25">
      <c r="A162" s="2">
        <v>43991</v>
      </c>
      <c r="B162" s="8">
        <v>1.6855063487147725E-2</v>
      </c>
      <c r="C162" s="8">
        <v>1.6151307319585216E-2</v>
      </c>
      <c r="D162" s="48" t="s">
        <v>40</v>
      </c>
    </row>
    <row r="163" spans="1:4" x14ac:dyDescent="0.25">
      <c r="A163" s="2">
        <v>43992</v>
      </c>
      <c r="B163" s="8">
        <v>1.8828310193024042E-2</v>
      </c>
      <c r="C163" s="8">
        <v>2.2223245038700819E-2</v>
      </c>
      <c r="D163" s="48" t="s">
        <v>40</v>
      </c>
    </row>
    <row r="164" spans="1:4" x14ac:dyDescent="0.25">
      <c r="A164" s="2">
        <v>43993</v>
      </c>
      <c r="B164" s="8">
        <v>1.8103454584037643E-2</v>
      </c>
      <c r="C164" s="8">
        <v>2.0481776319193443E-2</v>
      </c>
      <c r="D164" s="48" t="s">
        <v>40</v>
      </c>
    </row>
    <row r="165" spans="1:4" x14ac:dyDescent="0.25">
      <c r="A165" s="2">
        <v>43994</v>
      </c>
      <c r="B165" s="8">
        <v>2.1644311809267701E-2</v>
      </c>
      <c r="C165" s="8">
        <v>2.0722535166944646E-2</v>
      </c>
      <c r="D165" s="48" t="s">
        <v>40</v>
      </c>
    </row>
    <row r="166" spans="1:4" x14ac:dyDescent="0.25">
      <c r="A166" s="2">
        <v>43995</v>
      </c>
      <c r="B166" s="8">
        <v>1.8959045088363068E-2</v>
      </c>
      <c r="C166" s="8">
        <v>1.8788782657327759E-2</v>
      </c>
      <c r="D166" s="48" t="s">
        <v>40</v>
      </c>
    </row>
    <row r="167" spans="1:4" x14ac:dyDescent="0.25">
      <c r="A167" s="2">
        <v>43996</v>
      </c>
      <c r="B167" s="8">
        <v>1.8959045088363068E-2</v>
      </c>
      <c r="C167" s="8">
        <v>1.8788782657327759E-2</v>
      </c>
      <c r="D167" s="48" t="s">
        <v>40</v>
      </c>
    </row>
    <row r="168" spans="1:4" x14ac:dyDescent="0.25">
      <c r="A168" s="2">
        <v>43997</v>
      </c>
      <c r="B168" s="8">
        <v>1.8511369859324361E-2</v>
      </c>
      <c r="C168" s="8">
        <v>1.9535569480280134E-2</v>
      </c>
      <c r="D168" s="48" t="s">
        <v>40</v>
      </c>
    </row>
    <row r="169" spans="1:4" x14ac:dyDescent="0.25">
      <c r="A169" s="2">
        <v>43998</v>
      </c>
      <c r="B169" s="8">
        <v>1.9615469164820671E-2</v>
      </c>
      <c r="C169" s="8">
        <v>2.24514665809116E-2</v>
      </c>
      <c r="D169" s="48" t="s">
        <v>40</v>
      </c>
    </row>
    <row r="170" spans="1:4" x14ac:dyDescent="0.25">
      <c r="A170" s="2">
        <v>43999</v>
      </c>
      <c r="B170" s="8">
        <v>2.0221217839801749E-2</v>
      </c>
      <c r="C170" s="8">
        <v>2.0077170623929299E-2</v>
      </c>
      <c r="D170" s="48" t="s">
        <v>40</v>
      </c>
    </row>
    <row r="171" spans="1:4" x14ac:dyDescent="0.25">
      <c r="A171" s="2">
        <v>44000</v>
      </c>
      <c r="B171" s="8">
        <v>2.1220957738725021E-2</v>
      </c>
      <c r="C171" s="8">
        <v>2.0806550665301946E-2</v>
      </c>
      <c r="D171" s="48" t="s">
        <v>40</v>
      </c>
    </row>
    <row r="172" spans="1:4" x14ac:dyDescent="0.25">
      <c r="A172" s="2">
        <v>44001</v>
      </c>
      <c r="B172" s="8">
        <v>2.3429688210162711E-2</v>
      </c>
      <c r="C172" s="8">
        <v>2.2049234596633428E-2</v>
      </c>
      <c r="D172" s="48" t="s">
        <v>40</v>
      </c>
    </row>
    <row r="173" spans="1:4" x14ac:dyDescent="0.25">
      <c r="A173" s="2">
        <v>44002</v>
      </c>
      <c r="B173" s="8">
        <v>3.0777176304060905E-2</v>
      </c>
      <c r="C173" s="8">
        <v>3.8194467298085337E-2</v>
      </c>
      <c r="D173" s="48" t="s">
        <v>40</v>
      </c>
    </row>
    <row r="174" spans="1:4" x14ac:dyDescent="0.25">
      <c r="A174" s="2">
        <v>44003</v>
      </c>
      <c r="B174" s="8">
        <v>3.0777176304060905E-2</v>
      </c>
      <c r="C174" s="8">
        <v>3.8194467298085337E-2</v>
      </c>
      <c r="D174" s="48" t="s">
        <v>40</v>
      </c>
    </row>
    <row r="175" spans="1:4" x14ac:dyDescent="0.25">
      <c r="A175" s="2">
        <v>44004</v>
      </c>
      <c r="B175" s="8">
        <v>1.63887749988611E-2</v>
      </c>
      <c r="C175" s="8">
        <v>1.6619603713984875E-2</v>
      </c>
      <c r="D175" s="48" t="s">
        <v>40</v>
      </c>
    </row>
    <row r="176" spans="1:4" x14ac:dyDescent="0.25">
      <c r="A176" s="2">
        <v>44005</v>
      </c>
      <c r="B176" s="8">
        <v>2.5190788140744241E-2</v>
      </c>
      <c r="C176" s="8">
        <v>2.4181274048738776E-2</v>
      </c>
      <c r="D176" s="48" t="s">
        <v>40</v>
      </c>
    </row>
    <row r="177" spans="1:4" x14ac:dyDescent="0.25">
      <c r="A177" s="2">
        <v>44006</v>
      </c>
      <c r="B177" s="8">
        <v>1.8022635938653327E-2</v>
      </c>
      <c r="C177" s="8">
        <v>1.840930939979625E-2</v>
      </c>
      <c r="D177" s="48" t="s">
        <v>40</v>
      </c>
    </row>
    <row r="178" spans="1:4" x14ac:dyDescent="0.25">
      <c r="A178" s="2">
        <v>44007</v>
      </c>
      <c r="B178" s="8">
        <v>2.9705782567873571E-2</v>
      </c>
      <c r="C178" s="8">
        <v>1.9409800093580083E-2</v>
      </c>
      <c r="D178" s="48" t="s">
        <v>40</v>
      </c>
    </row>
    <row r="179" spans="1:4" x14ac:dyDescent="0.25">
      <c r="A179" s="2">
        <v>44008</v>
      </c>
      <c r="B179" s="8">
        <v>1.7161956955131195E-2</v>
      </c>
      <c r="C179" s="8">
        <v>1.6315921857969314E-2</v>
      </c>
      <c r="D179" s="48" t="s">
        <v>40</v>
      </c>
    </row>
    <row r="180" spans="1:4" x14ac:dyDescent="0.25">
      <c r="A180" s="2">
        <v>44009</v>
      </c>
      <c r="B180" s="8">
        <v>1.4267192365325143E-2</v>
      </c>
      <c r="C180" s="8">
        <v>1.4810617481623189E-2</v>
      </c>
      <c r="D180" s="48" t="s">
        <v>40</v>
      </c>
    </row>
    <row r="181" spans="1:4" x14ac:dyDescent="0.25">
      <c r="A181" s="2">
        <v>44010</v>
      </c>
      <c r="B181" s="8">
        <v>1.4267192365325143E-2</v>
      </c>
      <c r="C181" s="8">
        <v>1.4810617481623189E-2</v>
      </c>
      <c r="D181" s="48" t="s">
        <v>40</v>
      </c>
    </row>
    <row r="182" spans="1:4" x14ac:dyDescent="0.25">
      <c r="A182" s="2">
        <v>44011</v>
      </c>
      <c r="B182" s="8">
        <v>1.5782373786441695E-2</v>
      </c>
      <c r="C182" s="8">
        <v>1.8391438151669652E-2</v>
      </c>
      <c r="D182" s="48" t="s">
        <v>40</v>
      </c>
    </row>
    <row r="183" spans="1:4" x14ac:dyDescent="0.25">
      <c r="A183" s="2">
        <v>44012</v>
      </c>
      <c r="B183" s="8">
        <v>1.7275984597314938E-2</v>
      </c>
      <c r="C183" s="8">
        <v>1.8333260205051702E-2</v>
      </c>
      <c r="D183" s="48" t="s">
        <v>40</v>
      </c>
    </row>
    <row r="184" spans="1:4" x14ac:dyDescent="0.25">
      <c r="A184" s="2">
        <v>44013</v>
      </c>
      <c r="B184" s="8">
        <v>1.8381224661207216E-2</v>
      </c>
      <c r="C184" s="8">
        <v>1.8547594125670062E-2</v>
      </c>
      <c r="D184" s="48" t="s">
        <v>40</v>
      </c>
    </row>
    <row r="185" spans="1:4" x14ac:dyDescent="0.25">
      <c r="A185" s="2">
        <v>44014</v>
      </c>
      <c r="B185" s="8">
        <v>1.8509991069435142E-2</v>
      </c>
      <c r="C185" s="8">
        <v>1.8717499353578304E-2</v>
      </c>
      <c r="D185" s="48" t="s">
        <v>40</v>
      </c>
    </row>
    <row r="186" spans="1:4" x14ac:dyDescent="0.25">
      <c r="A186" s="2">
        <v>44015</v>
      </c>
      <c r="B186" s="8">
        <v>1.7482358297291146E-2</v>
      </c>
      <c r="C186" s="8">
        <v>1.7492860803983306E-2</v>
      </c>
      <c r="D186" s="48" t="s">
        <v>40</v>
      </c>
    </row>
    <row r="187" spans="1:4" x14ac:dyDescent="0.25">
      <c r="A187" s="2">
        <v>44016</v>
      </c>
      <c r="B187" s="8">
        <v>1.9338422391857506E-2</v>
      </c>
      <c r="C187" s="8">
        <v>2.2989847742675037E-2</v>
      </c>
      <c r="D187" s="48" t="s">
        <v>40</v>
      </c>
    </row>
    <row r="188" spans="1:4" x14ac:dyDescent="0.25">
      <c r="A188" s="2">
        <v>44017</v>
      </c>
      <c r="B188" s="8">
        <v>1.9338422391857506E-2</v>
      </c>
      <c r="C188" s="8">
        <v>2.2989847742675037E-2</v>
      </c>
      <c r="D188" s="48" t="s">
        <v>40</v>
      </c>
    </row>
    <row r="189" spans="1:4" x14ac:dyDescent="0.25">
      <c r="A189" s="2">
        <v>44018</v>
      </c>
      <c r="B189" s="8">
        <v>1.5060724890361969E-2</v>
      </c>
      <c r="C189" s="8">
        <v>6.0839128632616403E-2</v>
      </c>
      <c r="D189" s="48" t="s">
        <v>40</v>
      </c>
    </row>
    <row r="190" spans="1:4" x14ac:dyDescent="0.25">
      <c r="A190" s="2">
        <v>44019</v>
      </c>
      <c r="B190" s="8">
        <v>1.3773295037071672E-2</v>
      </c>
      <c r="C190" s="8">
        <v>1.8665855107748937E-2</v>
      </c>
      <c r="D190" s="48" t="s">
        <v>40</v>
      </c>
    </row>
    <row r="191" spans="1:4" x14ac:dyDescent="0.25">
      <c r="A191" s="2">
        <v>44020</v>
      </c>
      <c r="B191" s="8">
        <v>1.710413840157474E-2</v>
      </c>
      <c r="C191" s="8">
        <v>1.5448118656337117E-2</v>
      </c>
      <c r="D191" s="48" t="s">
        <v>40</v>
      </c>
    </row>
    <row r="192" spans="1:4" x14ac:dyDescent="0.25">
      <c r="A192" s="2">
        <v>44021</v>
      </c>
      <c r="B192" s="8">
        <v>1.475361895013891E-2</v>
      </c>
      <c r="C192" s="8">
        <v>1.4281129653401798E-2</v>
      </c>
      <c r="D192" s="48" t="s">
        <v>40</v>
      </c>
    </row>
    <row r="193" spans="1:4" x14ac:dyDescent="0.25">
      <c r="A193" s="2">
        <v>44022</v>
      </c>
      <c r="B193" s="8">
        <v>1.5300023906287354E-2</v>
      </c>
      <c r="C193" s="8">
        <v>1.6586831971447356E-2</v>
      </c>
      <c r="D193" s="48" t="s">
        <v>40</v>
      </c>
    </row>
    <row r="194" spans="1:4" x14ac:dyDescent="0.25">
      <c r="A194" s="2">
        <v>44023</v>
      </c>
      <c r="B194" s="8">
        <v>1.9050929712634276E-2</v>
      </c>
      <c r="C194" s="8">
        <v>3.5240202275600506E-2</v>
      </c>
      <c r="D194" s="48" t="s">
        <v>40</v>
      </c>
    </row>
    <row r="195" spans="1:4" x14ac:dyDescent="0.25">
      <c r="A195" s="2">
        <v>44024</v>
      </c>
      <c r="B195" s="8">
        <v>1.9050929712634276E-2</v>
      </c>
      <c r="C195" s="8">
        <v>3.5240202275600506E-2</v>
      </c>
      <c r="D195" s="48" t="s">
        <v>40</v>
      </c>
    </row>
    <row r="196" spans="1:4" x14ac:dyDescent="0.25">
      <c r="A196" s="2">
        <v>44025</v>
      </c>
      <c r="B196" s="8">
        <v>1.5856643249940492E-2</v>
      </c>
      <c r="C196" s="8">
        <v>1.7172153931682005E-2</v>
      </c>
      <c r="D196" s="48" t="s">
        <v>40</v>
      </c>
    </row>
    <row r="197" spans="1:4" x14ac:dyDescent="0.25">
      <c r="A197" s="2">
        <v>44026</v>
      </c>
      <c r="B197" s="8">
        <v>1.7215415397015051E-2</v>
      </c>
      <c r="C197" s="8">
        <v>1.7000338743662909E-2</v>
      </c>
      <c r="D197" s="48" t="s">
        <v>40</v>
      </c>
    </row>
    <row r="198" spans="1:4" x14ac:dyDescent="0.25">
      <c r="A198" s="2">
        <v>44027</v>
      </c>
      <c r="B198" s="8">
        <v>2.089197990837335E-2</v>
      </c>
      <c r="C198" s="8">
        <v>3.0963926402610351E-2</v>
      </c>
      <c r="D198" s="48" t="s">
        <v>40</v>
      </c>
    </row>
    <row r="199" spans="1:4" x14ac:dyDescent="0.25">
      <c r="A199" s="2">
        <v>44028</v>
      </c>
      <c r="B199" s="8">
        <v>2.3678982916170044E-2</v>
      </c>
      <c r="C199" s="8">
        <v>2.1884057971014493E-2</v>
      </c>
      <c r="D199" s="48" t="s">
        <v>40</v>
      </c>
    </row>
    <row r="200" spans="1:4" x14ac:dyDescent="0.25">
      <c r="A200" s="2">
        <v>44029</v>
      </c>
      <c r="B200" s="8">
        <v>1.6010318142734306E-2</v>
      </c>
      <c r="C200" s="8">
        <v>1.763555008061448E-2</v>
      </c>
      <c r="D200" s="48" t="s">
        <v>40</v>
      </c>
    </row>
    <row r="201" spans="1:4" x14ac:dyDescent="0.25">
      <c r="A201" s="2">
        <v>44030</v>
      </c>
      <c r="B201" s="8">
        <v>1.6035063338500188E-2</v>
      </c>
      <c r="C201" s="8">
        <v>1.5912886893887989E-2</v>
      </c>
      <c r="D201" s="48" t="s">
        <v>40</v>
      </c>
    </row>
    <row r="202" spans="1:4" x14ac:dyDescent="0.25">
      <c r="A202" s="2">
        <v>44031</v>
      </c>
      <c r="B202" s="8">
        <v>1.6035063338500188E-2</v>
      </c>
      <c r="C202" s="8">
        <v>1.5912886893887989E-2</v>
      </c>
      <c r="D202" s="48" t="s">
        <v>40</v>
      </c>
    </row>
    <row r="203" spans="1:4" x14ac:dyDescent="0.25">
      <c r="A203" s="2">
        <v>44032</v>
      </c>
      <c r="B203" s="8">
        <v>2.0358543225519238E-2</v>
      </c>
      <c r="C203" s="8">
        <v>2.4862032962935342E-2</v>
      </c>
      <c r="D203" s="48" t="s">
        <v>40</v>
      </c>
    </row>
    <row r="204" spans="1:4" x14ac:dyDescent="0.25">
      <c r="A204" s="2">
        <v>44033</v>
      </c>
      <c r="B204" s="8">
        <v>1.5730098710893141E-2</v>
      </c>
      <c r="C204" s="8">
        <v>1.5636634400595682E-2</v>
      </c>
      <c r="D204" s="48" t="s">
        <v>40</v>
      </c>
    </row>
    <row r="205" spans="1:4" x14ac:dyDescent="0.25">
      <c r="A205" s="2">
        <v>44034</v>
      </c>
      <c r="B205" s="8">
        <v>2.2542302305333686E-2</v>
      </c>
      <c r="C205" s="8">
        <v>2.187798577444354E-2</v>
      </c>
      <c r="D205" s="48" t="s">
        <v>40</v>
      </c>
    </row>
    <row r="206" spans="1:4" x14ac:dyDescent="0.25">
      <c r="A206" s="2">
        <v>44035</v>
      </c>
      <c r="B206" s="8">
        <v>1.7144512018534609E-2</v>
      </c>
      <c r="C206" s="8">
        <v>2.39318234882092E-2</v>
      </c>
      <c r="D206" s="48" t="s">
        <v>40</v>
      </c>
    </row>
    <row r="207" spans="1:4" x14ac:dyDescent="0.25">
      <c r="A207" s="2">
        <v>44036</v>
      </c>
      <c r="B207" s="8">
        <v>1.7309509981437828E-2</v>
      </c>
      <c r="C207" s="8">
        <v>2.063851122874933E-2</v>
      </c>
      <c r="D207" s="48" t="s">
        <v>40</v>
      </c>
    </row>
    <row r="208" spans="1:4" x14ac:dyDescent="0.25">
      <c r="A208" s="2">
        <v>44037</v>
      </c>
      <c r="B208" s="8">
        <v>1.8684757655823624E-2</v>
      </c>
      <c r="C208" s="8">
        <v>2.0496359290756491E-2</v>
      </c>
      <c r="D208" s="48" t="s">
        <v>40</v>
      </c>
    </row>
    <row r="209" spans="1:4" x14ac:dyDescent="0.25">
      <c r="A209" s="2">
        <v>44038</v>
      </c>
      <c r="B209" s="8">
        <v>1.8684757655823624E-2</v>
      </c>
      <c r="C209" s="8">
        <v>2.0496359290756491E-2</v>
      </c>
      <c r="D209" s="48" t="s">
        <v>40</v>
      </c>
    </row>
    <row r="210" spans="1:4" x14ac:dyDescent="0.25">
      <c r="A210" s="2">
        <v>44039</v>
      </c>
      <c r="B210" s="8">
        <v>1.5257864483285005E-2</v>
      </c>
      <c r="C210" s="8">
        <v>2.2449484907373366E-2</v>
      </c>
      <c r="D210" s="48" t="s">
        <v>40</v>
      </c>
    </row>
    <row r="211" spans="1:4" x14ac:dyDescent="0.25">
      <c r="A211" s="2">
        <v>44040</v>
      </c>
      <c r="B211" s="8">
        <v>1.6659712241334012E-2</v>
      </c>
      <c r="C211" s="8">
        <v>1.7925760592494896E-2</v>
      </c>
      <c r="D211" s="48" t="s">
        <v>40</v>
      </c>
    </row>
    <row r="212" spans="1:4" x14ac:dyDescent="0.25">
      <c r="A212" s="2">
        <v>44041</v>
      </c>
      <c r="B212" s="8">
        <v>1.7462114928269008E-2</v>
      </c>
      <c r="C212" s="8">
        <v>2.7284032437021096E-2</v>
      </c>
      <c r="D212" s="48" t="s">
        <v>40</v>
      </c>
    </row>
    <row r="213" spans="1:4" x14ac:dyDescent="0.25">
      <c r="A213" s="2">
        <v>44042</v>
      </c>
      <c r="B213" s="8">
        <v>1.7462114928269008E-2</v>
      </c>
      <c r="C213" s="8">
        <v>2.7284032437021096E-2</v>
      </c>
      <c r="D213" s="48" t="s">
        <v>40</v>
      </c>
    </row>
    <row r="214" spans="1:4" x14ac:dyDescent="0.25">
      <c r="A214" s="2">
        <v>44043</v>
      </c>
      <c r="B214" s="8">
        <v>1.7462114928269008E-2</v>
      </c>
      <c r="C214" s="8">
        <v>2.7284032437021096E-2</v>
      </c>
      <c r="D214" s="48" t="s">
        <v>40</v>
      </c>
    </row>
    <row r="215" spans="1:4" x14ac:dyDescent="0.25">
      <c r="A215" s="2">
        <v>44044</v>
      </c>
      <c r="B215" s="8">
        <v>1.9971047331319235E-2</v>
      </c>
      <c r="C215" s="8">
        <v>3.5241472877442698E-2</v>
      </c>
      <c r="D215" s="48" t="s">
        <v>40</v>
      </c>
    </row>
    <row r="216" spans="1:4" x14ac:dyDescent="0.25">
      <c r="A216" s="2">
        <v>44045</v>
      </c>
      <c r="B216" s="8">
        <v>1.7023244083897271E-2</v>
      </c>
      <c r="C216" s="8">
        <v>1.548232171632595E-2</v>
      </c>
      <c r="D216" s="48" t="s">
        <v>40</v>
      </c>
    </row>
    <row r="217" spans="1:4" x14ac:dyDescent="0.25">
      <c r="A217" s="2">
        <v>44046</v>
      </c>
      <c r="B217" s="8">
        <v>1.5306899731387564E-2</v>
      </c>
      <c r="C217" s="8">
        <v>1.548232171632595E-2</v>
      </c>
      <c r="D217" s="48" t="s">
        <v>40</v>
      </c>
    </row>
    <row r="218" spans="1:4" x14ac:dyDescent="0.25">
      <c r="A218" s="2">
        <v>44047</v>
      </c>
      <c r="B218" s="8">
        <v>1.7023244083897271E-2</v>
      </c>
      <c r="C218" s="8">
        <v>2.0657583421718202E-2</v>
      </c>
      <c r="D218" s="48" t="s">
        <v>40</v>
      </c>
    </row>
    <row r="219" spans="1:4" x14ac:dyDescent="0.25">
      <c r="A219" s="2">
        <v>44048</v>
      </c>
      <c r="B219" s="8">
        <v>1.4807901695442527E-2</v>
      </c>
      <c r="C219" s="8">
        <v>1.8120679992527554E-2</v>
      </c>
      <c r="D219" s="48" t="s">
        <v>40</v>
      </c>
    </row>
    <row r="220" spans="1:4" x14ac:dyDescent="0.25">
      <c r="A220" s="2">
        <v>44049</v>
      </c>
      <c r="B220" s="8">
        <v>1.5306899731387564E-2</v>
      </c>
      <c r="C220" s="8">
        <v>1.548232171632595E-2</v>
      </c>
      <c r="D220" s="48" t="s">
        <v>40</v>
      </c>
    </row>
    <row r="221" spans="1:4" x14ac:dyDescent="0.25">
      <c r="A221" s="2">
        <v>44050</v>
      </c>
      <c r="B221" s="8">
        <v>1.424528105554515E-2</v>
      </c>
      <c r="C221" s="8">
        <v>1.4354916167289584E-2</v>
      </c>
      <c r="D221" s="48" t="s">
        <v>40</v>
      </c>
    </row>
    <row r="222" spans="1:4" x14ac:dyDescent="0.25">
      <c r="A222" s="2">
        <v>44051</v>
      </c>
      <c r="B222" s="8">
        <v>1.8938867420978011E-2</v>
      </c>
      <c r="C222" s="8">
        <v>1.8433179723502304E-2</v>
      </c>
      <c r="D222" s="48" t="s">
        <v>40</v>
      </c>
    </row>
    <row r="223" spans="1:4" x14ac:dyDescent="0.25">
      <c r="A223" s="2">
        <v>44052</v>
      </c>
      <c r="B223" s="8">
        <v>1.8938867420978011E-2</v>
      </c>
      <c r="C223" s="8">
        <v>1.8433179723502304E-2</v>
      </c>
      <c r="D223" s="48" t="s">
        <v>40</v>
      </c>
    </row>
    <row r="224" spans="1:4" x14ac:dyDescent="0.25">
      <c r="A224" s="2">
        <v>44053</v>
      </c>
      <c r="B224" s="8">
        <v>2.1021164653832358E-2</v>
      </c>
      <c r="C224" s="8">
        <v>1.5013737684941427E-2</v>
      </c>
      <c r="D224" s="48" t="s">
        <v>40</v>
      </c>
    </row>
    <row r="225" spans="1:4" x14ac:dyDescent="0.25">
      <c r="A225" s="2">
        <v>44054</v>
      </c>
      <c r="B225" s="8">
        <v>1.6452158497869993E-2</v>
      </c>
      <c r="C225" s="8">
        <v>2.8063408523561907E-2</v>
      </c>
      <c r="D225" s="48" t="s">
        <v>40</v>
      </c>
    </row>
    <row r="226" spans="1:4" x14ac:dyDescent="0.25">
      <c r="A226" s="2">
        <v>44055</v>
      </c>
      <c r="B226" s="8">
        <v>1.6043182452299701E-2</v>
      </c>
      <c r="C226" s="8">
        <v>1.9555187507393823E-2</v>
      </c>
      <c r="D226" s="48" t="s">
        <v>40</v>
      </c>
    </row>
    <row r="227" spans="1:4" x14ac:dyDescent="0.25">
      <c r="A227" s="2">
        <v>44056</v>
      </c>
      <c r="B227" s="8">
        <v>1.8908231910850924E-2</v>
      </c>
      <c r="C227" s="8">
        <v>1.7641500807705202E-2</v>
      </c>
      <c r="D227" s="48" t="s">
        <v>40</v>
      </c>
    </row>
    <row r="228" spans="1:4" x14ac:dyDescent="0.25">
      <c r="A228" s="2">
        <v>44057</v>
      </c>
      <c r="B228" s="8">
        <v>1.8908231910850924E-2</v>
      </c>
      <c r="C228" s="8">
        <v>1.7641500807705202E-2</v>
      </c>
      <c r="D228" s="48" t="s">
        <v>40</v>
      </c>
    </row>
    <row r="229" spans="1:4" x14ac:dyDescent="0.25">
      <c r="A229" s="2">
        <v>44058</v>
      </c>
      <c r="B229" s="8">
        <v>1.4047623176843967E-2</v>
      </c>
      <c r="C229" s="8">
        <v>1.7087439632494403E-2</v>
      </c>
      <c r="D229" s="48" t="s">
        <v>40</v>
      </c>
    </row>
    <row r="230" spans="1:4" x14ac:dyDescent="0.25">
      <c r="A230" s="2">
        <v>44059</v>
      </c>
      <c r="B230" s="8">
        <v>1.4047623176843967E-2</v>
      </c>
      <c r="C230" s="8">
        <v>1.7087439632494403E-2</v>
      </c>
      <c r="D230" s="48" t="s">
        <v>40</v>
      </c>
    </row>
    <row r="231" spans="1:4" x14ac:dyDescent="0.25">
      <c r="A231" s="2">
        <v>44060</v>
      </c>
      <c r="B231" s="8">
        <v>1.4160934026501426E-2</v>
      </c>
      <c r="C231" s="8">
        <v>2.4957372523546607E-2</v>
      </c>
      <c r="D231" s="48" t="s">
        <v>40</v>
      </c>
    </row>
    <row r="232" spans="1:4" x14ac:dyDescent="0.25">
      <c r="A232" s="2">
        <v>44061</v>
      </c>
      <c r="B232" s="8">
        <v>2.039824160173101E-2</v>
      </c>
      <c r="C232" s="8">
        <v>2.0957737518615446E-2</v>
      </c>
      <c r="D232" s="48" t="s">
        <v>40</v>
      </c>
    </row>
    <row r="233" spans="1:4" x14ac:dyDescent="0.25">
      <c r="A233" s="2">
        <v>44062</v>
      </c>
      <c r="B233" s="8">
        <v>1.5882106214105955E-2</v>
      </c>
      <c r="C233" s="8">
        <v>1.5541717241015357E-2</v>
      </c>
      <c r="D233" s="48" t="s">
        <v>40</v>
      </c>
    </row>
    <row r="234" spans="1:4" x14ac:dyDescent="0.25">
      <c r="A234" s="2">
        <v>44063</v>
      </c>
      <c r="B234" s="8">
        <v>1.6322421758435349E-2</v>
      </c>
      <c r="C234" s="8">
        <v>2.0175597393193339E-2</v>
      </c>
      <c r="D234" s="48" t="s">
        <v>40</v>
      </c>
    </row>
    <row r="235" spans="1:4" x14ac:dyDescent="0.25">
      <c r="A235" s="2">
        <v>44064</v>
      </c>
      <c r="B235" s="8">
        <v>1.747433020892309E-2</v>
      </c>
      <c r="C235" s="8">
        <v>1.8563834275588557E-2</v>
      </c>
      <c r="D235" s="48" t="s">
        <v>40</v>
      </c>
    </row>
    <row r="236" spans="1:4" x14ac:dyDescent="0.25">
      <c r="A236" s="2">
        <v>44065</v>
      </c>
      <c r="B236" s="8">
        <v>1.5443210408529211E-2</v>
      </c>
      <c r="C236" s="8">
        <v>1.5753022292304363E-2</v>
      </c>
      <c r="D236" s="48" t="s">
        <v>40</v>
      </c>
    </row>
    <row r="237" spans="1:4" x14ac:dyDescent="0.25">
      <c r="A237" s="2">
        <v>44066</v>
      </c>
      <c r="B237" s="8">
        <v>1.5443210408529211E-2</v>
      </c>
      <c r="C237" s="8">
        <v>1.5753022292304363E-2</v>
      </c>
      <c r="D237" s="48" t="s">
        <v>40</v>
      </c>
    </row>
    <row r="238" spans="1:4" x14ac:dyDescent="0.25">
      <c r="A238" s="2">
        <v>44067</v>
      </c>
      <c r="B238" s="8">
        <v>1.3307732374659136E-2</v>
      </c>
      <c r="C238" s="8">
        <v>1.5698296436507282E-2</v>
      </c>
      <c r="D238" s="48" t="s">
        <v>40</v>
      </c>
    </row>
    <row r="239" spans="1:4" x14ac:dyDescent="0.25">
      <c r="A239" s="2">
        <v>44068</v>
      </c>
      <c r="B239" s="8">
        <v>1.437600467631156E-2</v>
      </c>
      <c r="C239" s="8">
        <v>1.5714598380389581E-2</v>
      </c>
      <c r="D239" s="48" t="s">
        <v>40</v>
      </c>
    </row>
    <row r="240" spans="1:4" x14ac:dyDescent="0.25">
      <c r="A240" s="2">
        <v>44069</v>
      </c>
      <c r="B240" s="8">
        <v>1.6201111244006132E-2</v>
      </c>
      <c r="C240" s="8">
        <v>1.9049790475890969E-2</v>
      </c>
      <c r="D240" s="48" t="s">
        <v>40</v>
      </c>
    </row>
    <row r="241" spans="1:4" x14ac:dyDescent="0.25">
      <c r="A241" s="2">
        <v>44070</v>
      </c>
      <c r="B241" s="8">
        <v>1.6201111244006132E-2</v>
      </c>
      <c r="C241" s="8">
        <v>1.9049790475890969E-2</v>
      </c>
      <c r="D241" s="48" t="s">
        <v>40</v>
      </c>
    </row>
    <row r="242" spans="1:4" x14ac:dyDescent="0.25">
      <c r="A242" s="2">
        <v>44071</v>
      </c>
      <c r="B242" s="8">
        <v>1.642411980711965E-2</v>
      </c>
      <c r="C242" s="8">
        <v>2.2217828765622744E-2</v>
      </c>
      <c r="D242" s="48" t="s">
        <v>40</v>
      </c>
    </row>
    <row r="243" spans="1:4" x14ac:dyDescent="0.25">
      <c r="A243" s="2">
        <v>44072</v>
      </c>
      <c r="B243" s="8">
        <v>1.642411980711965E-2</v>
      </c>
      <c r="C243" s="8">
        <v>2.2217828765622744E-2</v>
      </c>
      <c r="D243" s="48" t="s">
        <v>40</v>
      </c>
    </row>
    <row r="244" spans="1:4" x14ac:dyDescent="0.25">
      <c r="A244" s="2">
        <v>44073</v>
      </c>
      <c r="B244" s="8">
        <v>1.642411980711965E-2</v>
      </c>
      <c r="C244" s="8">
        <v>2.2217828765622744E-2</v>
      </c>
      <c r="D244" s="48" t="s">
        <v>40</v>
      </c>
    </row>
    <row r="245" spans="1:4" x14ac:dyDescent="0.25">
      <c r="A245" s="2">
        <v>44074</v>
      </c>
      <c r="B245" s="8">
        <v>3.7235366372562403E-2</v>
      </c>
      <c r="C245" s="8">
        <v>4.1947394086561909E-2</v>
      </c>
      <c r="D245" s="48" t="s">
        <v>40</v>
      </c>
    </row>
    <row r="246" spans="1:4" x14ac:dyDescent="0.25">
      <c r="A246" s="2">
        <v>44075</v>
      </c>
      <c r="B246" s="8">
        <v>1.8201906482362619E-2</v>
      </c>
      <c r="C246" s="8">
        <v>1.3741079253787404E-2</v>
      </c>
      <c r="D246" s="48" t="s">
        <v>40</v>
      </c>
    </row>
    <row r="247" spans="1:4" x14ac:dyDescent="0.25">
      <c r="A247" s="2">
        <v>44076</v>
      </c>
      <c r="B247" s="8">
        <v>1.5713686881847124E-2</v>
      </c>
      <c r="C247" s="8">
        <v>1.6136792627410339E-2</v>
      </c>
      <c r="D247" s="48" t="s">
        <v>40</v>
      </c>
    </row>
    <row r="248" spans="1:4" x14ac:dyDescent="0.25">
      <c r="A248" s="2">
        <v>44077</v>
      </c>
      <c r="B248" s="8">
        <v>1.676086756731918E-2</v>
      </c>
      <c r="C248" s="8">
        <v>1.5999543413743246E-2</v>
      </c>
      <c r="D248" s="48" t="s">
        <v>40</v>
      </c>
    </row>
    <row r="249" spans="1:4" x14ac:dyDescent="0.25">
      <c r="A249" s="2">
        <v>44078</v>
      </c>
      <c r="B249" s="8">
        <v>1.6316094680794983E-2</v>
      </c>
      <c r="C249" s="8">
        <v>1.8066806635609181E-2</v>
      </c>
      <c r="D249" s="48" t="s">
        <v>40</v>
      </c>
    </row>
    <row r="250" spans="1:4" x14ac:dyDescent="0.25">
      <c r="A250" s="2">
        <v>44079</v>
      </c>
      <c r="B250" s="8">
        <v>2.1139204137336588E-2</v>
      </c>
      <c r="C250" s="8">
        <v>1.7487797002905928E-2</v>
      </c>
      <c r="D250" s="48" t="s">
        <v>40</v>
      </c>
    </row>
    <row r="251" spans="1:4" x14ac:dyDescent="0.25">
      <c r="A251" s="2">
        <v>44080</v>
      </c>
      <c r="B251" s="8">
        <v>2.1139204137336588E-2</v>
      </c>
      <c r="C251" s="8">
        <v>1.7487797002905928E-2</v>
      </c>
      <c r="D251" s="48" t="s">
        <v>40</v>
      </c>
    </row>
    <row r="252" spans="1:4" x14ac:dyDescent="0.25">
      <c r="A252" s="2">
        <v>44081</v>
      </c>
      <c r="B252" s="8">
        <v>1.6706327329569642E-2</v>
      </c>
      <c r="C252" s="8">
        <v>2.2188139998346911E-2</v>
      </c>
      <c r="D252" s="48" t="s">
        <v>40</v>
      </c>
    </row>
    <row r="253" spans="1:4" x14ac:dyDescent="0.25">
      <c r="A253" s="2">
        <v>44082</v>
      </c>
      <c r="B253" s="8">
        <v>1.815453086994773E-2</v>
      </c>
      <c r="C253" s="8">
        <v>1.8171038671964387E-2</v>
      </c>
      <c r="D253" s="48" t="s">
        <v>40</v>
      </c>
    </row>
    <row r="254" spans="1:4" x14ac:dyDescent="0.25">
      <c r="A254" s="2">
        <v>44083</v>
      </c>
      <c r="B254" s="8">
        <v>1.6720192848286006E-2</v>
      </c>
      <c r="C254" s="8">
        <v>2.6115636245944717E-2</v>
      </c>
      <c r="D254" s="48" t="s">
        <v>40</v>
      </c>
    </row>
    <row r="255" spans="1:4" x14ac:dyDescent="0.25">
      <c r="A255" s="2">
        <v>44084</v>
      </c>
      <c r="B255" s="8">
        <v>1.4501175590467029E-2</v>
      </c>
      <c r="C255" s="8">
        <v>1.4499144750908702E-2</v>
      </c>
      <c r="D255" s="48" t="s">
        <v>40</v>
      </c>
    </row>
    <row r="256" spans="1:4" x14ac:dyDescent="0.25">
      <c r="A256" s="2">
        <v>44085</v>
      </c>
      <c r="B256" s="8">
        <v>1.8833078899355846E-2</v>
      </c>
      <c r="C256" s="8">
        <v>1.8641593871094417E-2</v>
      </c>
      <c r="D256" s="48" t="s">
        <v>40</v>
      </c>
    </row>
    <row r="257" spans="1:4" x14ac:dyDescent="0.25">
      <c r="A257" s="2">
        <v>44086</v>
      </c>
      <c r="B257" s="8">
        <v>2.0793553189423605E-2</v>
      </c>
      <c r="C257" s="8">
        <v>2.0680799175573673E-2</v>
      </c>
      <c r="D257" s="48" t="s">
        <v>40</v>
      </c>
    </row>
    <row r="258" spans="1:4" x14ac:dyDescent="0.25">
      <c r="A258" s="2">
        <v>44087</v>
      </c>
      <c r="B258" s="8">
        <v>2.0793553189423605E-2</v>
      </c>
      <c r="C258" s="8">
        <v>2.0680799175573673E-2</v>
      </c>
      <c r="D258" s="48" t="s">
        <v>40</v>
      </c>
    </row>
    <row r="259" spans="1:4" x14ac:dyDescent="0.25">
      <c r="A259" s="2">
        <v>44088</v>
      </c>
      <c r="B259" s="8">
        <v>1.8019987294474463E-2</v>
      </c>
      <c r="C259" s="8">
        <v>1.7893010862881739E-2</v>
      </c>
      <c r="D259" s="48" t="s">
        <v>40</v>
      </c>
    </row>
    <row r="260" spans="1:4" x14ac:dyDescent="0.25">
      <c r="A260" s="2">
        <v>44089</v>
      </c>
      <c r="B260" s="8">
        <v>1.8019987294474463E-2</v>
      </c>
      <c r="C260" s="8">
        <v>1.7893010862881739E-2</v>
      </c>
      <c r="D260" s="48" t="s">
        <v>40</v>
      </c>
    </row>
    <row r="261" spans="1:4" x14ac:dyDescent="0.25">
      <c r="A261" s="2">
        <v>44090</v>
      </c>
      <c r="B261" s="8">
        <v>1.7235635648339097E-2</v>
      </c>
      <c r="C261" s="8">
        <v>2.2783930845521553E-2</v>
      </c>
      <c r="D261" s="48" t="s">
        <v>40</v>
      </c>
    </row>
    <row r="262" spans="1:4" x14ac:dyDescent="0.25">
      <c r="A262" s="2">
        <v>44091</v>
      </c>
      <c r="B262" s="8">
        <v>1.9722370745375667E-2</v>
      </c>
      <c r="C262" s="8">
        <v>2.255613822778002E-2</v>
      </c>
      <c r="D262" s="48" t="s">
        <v>40</v>
      </c>
    </row>
    <row r="263" spans="1:4" x14ac:dyDescent="0.25">
      <c r="A263" s="2">
        <v>44092</v>
      </c>
      <c r="B263" s="8">
        <v>1.8610813197905494E-2</v>
      </c>
      <c r="C263" s="8">
        <v>1.8643202450659733E-2</v>
      </c>
      <c r="D263" s="48" t="s">
        <v>40</v>
      </c>
    </row>
    <row r="264" spans="1:4" x14ac:dyDescent="0.25">
      <c r="A264" s="2">
        <v>44093</v>
      </c>
      <c r="B264" s="8">
        <v>1.8662618906507826E-2</v>
      </c>
      <c r="C264" s="8">
        <v>1.7045333877017045E-2</v>
      </c>
      <c r="D264" s="48" t="s">
        <v>40</v>
      </c>
    </row>
    <row r="265" spans="1:4" x14ac:dyDescent="0.25">
      <c r="A265" s="2">
        <v>44094</v>
      </c>
      <c r="B265" s="8">
        <v>1.8662618906507826E-2</v>
      </c>
      <c r="C265" s="8">
        <v>1.7045333877017045E-2</v>
      </c>
      <c r="D265" s="48" t="s">
        <v>40</v>
      </c>
    </row>
    <row r="266" spans="1:4" x14ac:dyDescent="0.25">
      <c r="A266" s="2">
        <v>44095</v>
      </c>
      <c r="B266" s="8">
        <v>1.544437990124891E-2</v>
      </c>
      <c r="C266" s="8">
        <v>1.1991052104062868E-2</v>
      </c>
      <c r="D266" s="48" t="s">
        <v>40</v>
      </c>
    </row>
    <row r="267" spans="1:4" x14ac:dyDescent="0.25">
      <c r="A267" s="2">
        <v>44096</v>
      </c>
      <c r="B267" s="8">
        <v>1.9847989298941493E-2</v>
      </c>
      <c r="C267" s="8">
        <v>1.5637121636298629E-2</v>
      </c>
      <c r="D267" s="48" t="s">
        <v>40</v>
      </c>
    </row>
    <row r="268" spans="1:4" x14ac:dyDescent="0.25">
      <c r="A268" s="2">
        <v>44097</v>
      </c>
      <c r="B268" s="8">
        <v>1.5717549211386673E-2</v>
      </c>
      <c r="C268" s="8">
        <v>1.3481901009603546E-2</v>
      </c>
      <c r="D268" s="48" t="s">
        <v>40</v>
      </c>
    </row>
    <row r="269" spans="1:4" x14ac:dyDescent="0.25">
      <c r="A269" s="2">
        <v>44098</v>
      </c>
      <c r="B269" s="8">
        <v>1.8499996502836201E-2</v>
      </c>
      <c r="C269" s="8">
        <v>1.8567602254338487E-2</v>
      </c>
      <c r="D269" s="48" t="s">
        <v>40</v>
      </c>
    </row>
    <row r="270" spans="1:4" x14ac:dyDescent="0.25">
      <c r="A270" s="2">
        <v>44099</v>
      </c>
      <c r="B270" s="8">
        <v>1.6983314282622369E-2</v>
      </c>
      <c r="C270" s="8">
        <v>1.3601623266824485E-2</v>
      </c>
      <c r="D270" s="48" t="s">
        <v>40</v>
      </c>
    </row>
    <row r="271" spans="1:4" x14ac:dyDescent="0.25">
      <c r="A271" s="2">
        <v>44100</v>
      </c>
      <c r="B271" s="8">
        <v>1.9314525575013505E-2</v>
      </c>
      <c r="C271" s="8">
        <v>1.2298944780247926E-2</v>
      </c>
      <c r="D271" s="48" t="s">
        <v>40</v>
      </c>
    </row>
    <row r="272" spans="1:4" x14ac:dyDescent="0.25">
      <c r="A272" s="2">
        <v>44101</v>
      </c>
      <c r="B272" s="8">
        <v>1.9314525575013505E-2</v>
      </c>
      <c r="C272" s="8">
        <v>1.2298944780247926E-2</v>
      </c>
      <c r="D272" s="48" t="s">
        <v>40</v>
      </c>
    </row>
    <row r="273" spans="1:4" x14ac:dyDescent="0.25">
      <c r="A273" s="2">
        <v>44102</v>
      </c>
      <c r="B273" s="8">
        <v>1.5976438787243055E-2</v>
      </c>
      <c r="C273" s="8">
        <v>2.4635903871016808E-2</v>
      </c>
      <c r="D273" s="48" t="s">
        <v>40</v>
      </c>
    </row>
    <row r="274" spans="1:4" x14ac:dyDescent="0.25">
      <c r="A274" s="2">
        <v>44103</v>
      </c>
      <c r="B274" s="8">
        <v>1.4253213513820953E-2</v>
      </c>
      <c r="C274" s="8">
        <v>2.0152566818407176E-2</v>
      </c>
      <c r="D274" s="48" t="s">
        <v>40</v>
      </c>
    </row>
    <row r="275" spans="1:4" x14ac:dyDescent="0.25">
      <c r="A275" s="2">
        <v>44104</v>
      </c>
      <c r="B275" s="8">
        <v>1.9971047331319235E-2</v>
      </c>
      <c r="C275" s="8">
        <v>3.5241472877442698E-2</v>
      </c>
      <c r="D275" s="48" t="s">
        <v>40</v>
      </c>
    </row>
    <row r="276" spans="1:4" x14ac:dyDescent="0.25">
      <c r="A276" s="4">
        <v>44105</v>
      </c>
      <c r="B276" s="8">
        <v>1.522989943463251E-2</v>
      </c>
      <c r="C276" s="8">
        <v>1.9059360342359961E-2</v>
      </c>
      <c r="D276" s="48" t="s">
        <v>40</v>
      </c>
    </row>
    <row r="277" spans="1:4" x14ac:dyDescent="0.25">
      <c r="A277" s="4">
        <v>44106</v>
      </c>
      <c r="B277" s="8">
        <v>1.7394318043443643E-2</v>
      </c>
      <c r="C277" s="8">
        <v>1.9932507602165691E-2</v>
      </c>
      <c r="D277" s="48" t="s">
        <v>40</v>
      </c>
    </row>
    <row r="278" spans="1:4" x14ac:dyDescent="0.25">
      <c r="A278" s="4">
        <v>44107</v>
      </c>
      <c r="B278" s="8">
        <v>1.7252471203333061E-2</v>
      </c>
      <c r="C278" s="8">
        <v>1.9335794126375084E-2</v>
      </c>
      <c r="D278" s="48" t="s">
        <v>40</v>
      </c>
    </row>
    <row r="279" spans="1:4" x14ac:dyDescent="0.25">
      <c r="A279" s="4">
        <v>44108</v>
      </c>
      <c r="B279" s="8">
        <v>1.7252471203333061E-2</v>
      </c>
      <c r="C279" s="8">
        <v>1.9335794126375084E-2</v>
      </c>
      <c r="D279" s="48" t="s">
        <v>40</v>
      </c>
    </row>
    <row r="280" spans="1:4" x14ac:dyDescent="0.25">
      <c r="A280" s="4">
        <v>44109</v>
      </c>
      <c r="B280" s="8">
        <v>2.0064787934574807E-2</v>
      </c>
      <c r="C280" s="8">
        <v>1.9779811317415085E-2</v>
      </c>
      <c r="D280" s="48" t="s">
        <v>40</v>
      </c>
    </row>
    <row r="281" spans="1:4" x14ac:dyDescent="0.25">
      <c r="A281" s="4">
        <v>44110</v>
      </c>
      <c r="B281" s="8">
        <v>1.6952287587744041E-2</v>
      </c>
      <c r="C281" s="8">
        <v>1.9020617137823777E-2</v>
      </c>
      <c r="D281" s="48" t="s">
        <v>40</v>
      </c>
    </row>
    <row r="282" spans="1:4" x14ac:dyDescent="0.25">
      <c r="A282" s="4">
        <v>44111</v>
      </c>
      <c r="B282" s="8">
        <v>1.6952287587744041E-2</v>
      </c>
      <c r="C282" s="8">
        <v>1.9020617137823777E-2</v>
      </c>
      <c r="D282" s="48" t="s">
        <v>40</v>
      </c>
    </row>
    <row r="283" spans="1:4" x14ac:dyDescent="0.25">
      <c r="A283" s="4">
        <v>44112</v>
      </c>
      <c r="B283" s="8">
        <v>1.8668976048973007E-2</v>
      </c>
      <c r="C283" s="8">
        <v>2.1010037103672802E-2</v>
      </c>
      <c r="D283" s="48" t="s">
        <v>40</v>
      </c>
    </row>
    <row r="284" spans="1:4" x14ac:dyDescent="0.25">
      <c r="A284" s="4">
        <v>44113</v>
      </c>
      <c r="B284" s="8">
        <v>1.5868162286560343E-2</v>
      </c>
      <c r="C284" s="8">
        <v>1.4944435575114356E-2</v>
      </c>
      <c r="D284" s="48" t="s">
        <v>40</v>
      </c>
    </row>
    <row r="285" spans="1:4" x14ac:dyDescent="0.25">
      <c r="A285" s="4">
        <v>44114</v>
      </c>
      <c r="B285" s="8">
        <v>1.5375730888616185E-2</v>
      </c>
      <c r="C285" s="8">
        <v>1.6718030117191123E-2</v>
      </c>
      <c r="D285" s="48" t="s">
        <v>40</v>
      </c>
    </row>
    <row r="286" spans="1:4" x14ac:dyDescent="0.25">
      <c r="A286" s="4">
        <v>44115</v>
      </c>
      <c r="B286" s="8">
        <v>1.5375730888616185E-2</v>
      </c>
      <c r="C286" s="8">
        <v>1.6718030117191123E-2</v>
      </c>
      <c r="D286" s="48" t="s">
        <v>40</v>
      </c>
    </row>
    <row r="287" spans="1:4" x14ac:dyDescent="0.25">
      <c r="A287" s="4">
        <v>44116</v>
      </c>
      <c r="B287" s="8">
        <v>1.5850029580835152E-2</v>
      </c>
      <c r="C287" s="8">
        <v>1.6456545538016034E-2</v>
      </c>
      <c r="D287" s="48" t="s">
        <v>40</v>
      </c>
    </row>
    <row r="288" spans="1:4" x14ac:dyDescent="0.25">
      <c r="A288" s="4">
        <v>44117</v>
      </c>
      <c r="B288" s="8">
        <v>1.7592840478831223E-2</v>
      </c>
      <c r="C288" s="8">
        <v>1.9614103623569478E-2</v>
      </c>
      <c r="D288" s="48" t="s">
        <v>40</v>
      </c>
    </row>
    <row r="289" spans="1:4" x14ac:dyDescent="0.25">
      <c r="A289" s="4">
        <v>44118</v>
      </c>
      <c r="B289" s="8">
        <v>2.0964428727442926E-2</v>
      </c>
      <c r="C289" s="8">
        <v>2.012492655136295E-2</v>
      </c>
      <c r="D289" s="48" t="s">
        <v>40</v>
      </c>
    </row>
    <row r="290" spans="1:4" x14ac:dyDescent="0.25">
      <c r="A290" s="4">
        <v>44119</v>
      </c>
      <c r="B290" s="8">
        <v>2.0009769527954174E-2</v>
      </c>
      <c r="C290" s="8">
        <v>2.2990979203966398E-2</v>
      </c>
      <c r="D290" s="48" t="s">
        <v>40</v>
      </c>
    </row>
    <row r="291" spans="1:4" x14ac:dyDescent="0.25">
      <c r="A291" s="4">
        <v>44120</v>
      </c>
      <c r="B291" s="8">
        <v>1.954136133289584E-2</v>
      </c>
      <c r="C291" s="8">
        <v>1.7271708121804279E-2</v>
      </c>
      <c r="D291" s="48" t="s">
        <v>40</v>
      </c>
    </row>
    <row r="292" spans="1:4" x14ac:dyDescent="0.25">
      <c r="A292" s="4">
        <v>44121</v>
      </c>
      <c r="B292" s="8">
        <v>1.5626706921037212E-2</v>
      </c>
      <c r="C292" s="8">
        <v>1.6213703857726462E-2</v>
      </c>
      <c r="D292" s="48" t="s">
        <v>40</v>
      </c>
    </row>
    <row r="293" spans="1:4" x14ac:dyDescent="0.25">
      <c r="A293" s="4">
        <v>44122</v>
      </c>
      <c r="B293" s="8">
        <v>1.5626706921037212E-2</v>
      </c>
      <c r="C293" s="8">
        <v>1.6213703857726462E-2</v>
      </c>
      <c r="D293" s="48" t="s">
        <v>40</v>
      </c>
    </row>
    <row r="294" spans="1:4" x14ac:dyDescent="0.25">
      <c r="A294" s="4">
        <v>44123</v>
      </c>
      <c r="B294" s="8">
        <v>1.8932688903597211E-2</v>
      </c>
      <c r="C294" s="8">
        <v>2.1374056560559827E-2</v>
      </c>
      <c r="D294" s="48" t="s">
        <v>40</v>
      </c>
    </row>
    <row r="295" spans="1:4" x14ac:dyDescent="0.25">
      <c r="A295" s="4">
        <v>44124</v>
      </c>
      <c r="B295" s="8">
        <v>1.730237630290888E-2</v>
      </c>
      <c r="C295" s="8">
        <v>1.7826449623375967E-2</v>
      </c>
      <c r="D295" s="48" t="s">
        <v>40</v>
      </c>
    </row>
    <row r="296" spans="1:4" x14ac:dyDescent="0.25">
      <c r="A296" s="4">
        <v>44125</v>
      </c>
      <c r="B296" s="8">
        <v>1.7108121657754011E-2</v>
      </c>
      <c r="C296" s="8">
        <v>1.6944194889580679E-2</v>
      </c>
      <c r="D296" s="48" t="s">
        <v>40</v>
      </c>
    </row>
    <row r="297" spans="1:4" x14ac:dyDescent="0.25">
      <c r="A297" s="4">
        <v>44126</v>
      </c>
      <c r="B297" s="8">
        <v>1.7422684068662223E-2</v>
      </c>
      <c r="C297" s="8">
        <v>1.7308318733657901E-2</v>
      </c>
      <c r="D297" s="48" t="s">
        <v>40</v>
      </c>
    </row>
    <row r="298" spans="1:4" x14ac:dyDescent="0.25">
      <c r="A298" s="4">
        <v>44127</v>
      </c>
      <c r="B298" s="8">
        <v>1.7811317306447558E-2</v>
      </c>
      <c r="C298" s="8">
        <v>1.9214379793910281E-2</v>
      </c>
      <c r="D298" s="48" t="s">
        <v>40</v>
      </c>
    </row>
    <row r="299" spans="1:4" x14ac:dyDescent="0.25">
      <c r="A299" s="4">
        <v>44128</v>
      </c>
      <c r="B299" s="8">
        <v>1.7014305885663463E-2</v>
      </c>
      <c r="C299" s="8">
        <v>2.0862720687526041E-2</v>
      </c>
      <c r="D299" s="48" t="s">
        <v>40</v>
      </c>
    </row>
    <row r="300" spans="1:4" x14ac:dyDescent="0.25">
      <c r="A300" s="4">
        <v>44129</v>
      </c>
      <c r="B300" s="8">
        <v>1.7014305885663463E-2</v>
      </c>
      <c r="C300" s="8">
        <v>2.0862720687526041E-2</v>
      </c>
      <c r="D300" s="48" t="s">
        <v>40</v>
      </c>
    </row>
    <row r="301" spans="1:4" x14ac:dyDescent="0.25">
      <c r="A301" s="4">
        <v>44130</v>
      </c>
      <c r="B301" s="8">
        <v>1.4606159312999703E-2</v>
      </c>
      <c r="C301" s="8">
        <v>1.9230632361837658E-2</v>
      </c>
      <c r="D301" s="48" t="s">
        <v>40</v>
      </c>
    </row>
    <row r="302" spans="1:4" x14ac:dyDescent="0.25">
      <c r="A302" s="4">
        <v>44131</v>
      </c>
      <c r="B302" s="8">
        <v>1.664189955738779E-2</v>
      </c>
      <c r="C302" s="8">
        <v>2.8733986435568952E-2</v>
      </c>
      <c r="D302" s="48" t="s">
        <v>40</v>
      </c>
    </row>
    <row r="303" spans="1:4" x14ac:dyDescent="0.25">
      <c r="A303" s="4">
        <v>44132</v>
      </c>
      <c r="B303" s="8">
        <v>1.7510656293703367E-2</v>
      </c>
      <c r="C303" s="8">
        <v>2.5079032339864419E-2</v>
      </c>
      <c r="D303" s="48" t="s">
        <v>40</v>
      </c>
    </row>
    <row r="304" spans="1:4" x14ac:dyDescent="0.25">
      <c r="A304" s="4">
        <v>44133</v>
      </c>
      <c r="B304" s="8">
        <v>1.9834411907028188E-2</v>
      </c>
      <c r="C304" s="8">
        <v>1.9305818824766244E-2</v>
      </c>
      <c r="D304" s="48" t="s">
        <v>40</v>
      </c>
    </row>
    <row r="305" spans="1:4" x14ac:dyDescent="0.25">
      <c r="A305" s="4">
        <v>44134</v>
      </c>
      <c r="B305" s="8">
        <v>1.9834411907028188E-2</v>
      </c>
      <c r="C305" s="8">
        <v>1.9305818824766244E-2</v>
      </c>
      <c r="D305" s="48" t="s">
        <v>40</v>
      </c>
    </row>
    <row r="306" spans="1:4" x14ac:dyDescent="0.25">
      <c r="A306" s="4">
        <v>44135</v>
      </c>
      <c r="B306" s="8">
        <v>1.5251303226312666E-2</v>
      </c>
      <c r="C306" s="8">
        <v>4.1784156989763566E-2</v>
      </c>
      <c r="D306" s="48" t="s">
        <v>40</v>
      </c>
    </row>
    <row r="307" spans="1:4" x14ac:dyDescent="0.25">
      <c r="A307" s="4">
        <v>44136</v>
      </c>
      <c r="B307" s="8">
        <v>1.7230755357840633E-2</v>
      </c>
      <c r="C307" s="8">
        <v>1.722738952081862E-2</v>
      </c>
      <c r="D307" s="48" t="s">
        <v>40</v>
      </c>
    </row>
    <row r="308" spans="1:4" x14ac:dyDescent="0.25">
      <c r="A308" s="4">
        <v>44137</v>
      </c>
      <c r="B308" s="8">
        <v>1.7230755357840633E-2</v>
      </c>
      <c r="C308" s="8">
        <v>1.722738952081862E-2</v>
      </c>
      <c r="D308" s="48" t="s">
        <v>40</v>
      </c>
    </row>
    <row r="309" spans="1:4" x14ac:dyDescent="0.25">
      <c r="A309" s="4">
        <v>44138</v>
      </c>
      <c r="B309" s="8">
        <v>1.7501730702665284E-2</v>
      </c>
      <c r="C309" s="8">
        <v>2.3853991649660723E-2</v>
      </c>
      <c r="D309" s="48" t="s">
        <v>40</v>
      </c>
    </row>
    <row r="310" spans="1:4" x14ac:dyDescent="0.25">
      <c r="A310" s="4">
        <v>44139</v>
      </c>
      <c r="B310" s="8">
        <v>1.882871305305673E-2</v>
      </c>
      <c r="C310" s="8">
        <v>2.4520793019095256E-2</v>
      </c>
      <c r="D310" s="48" t="s">
        <v>40</v>
      </c>
    </row>
    <row r="311" spans="1:4" x14ac:dyDescent="0.25">
      <c r="A311" s="4">
        <v>44140</v>
      </c>
      <c r="B311" s="8">
        <v>1.6986980781153131E-2</v>
      </c>
      <c r="C311" s="8">
        <v>2.3020071623798932E-2</v>
      </c>
      <c r="D311" s="48" t="s">
        <v>40</v>
      </c>
    </row>
    <row r="312" spans="1:4" x14ac:dyDescent="0.25">
      <c r="A312" s="4">
        <v>44141</v>
      </c>
      <c r="B312" s="8">
        <v>1.7297070636257017E-2</v>
      </c>
      <c r="C312" s="8">
        <v>2.3005563436909581E-2</v>
      </c>
      <c r="D312" s="48" t="s">
        <v>40</v>
      </c>
    </row>
    <row r="313" spans="1:4" x14ac:dyDescent="0.25">
      <c r="A313" s="4">
        <v>44142</v>
      </c>
      <c r="B313" s="8">
        <v>1.783597837712832E-2</v>
      </c>
      <c r="C313" s="8">
        <v>2.335616919182534E-2</v>
      </c>
      <c r="D313" s="48" t="s">
        <v>40</v>
      </c>
    </row>
    <row r="314" spans="1:4" x14ac:dyDescent="0.25">
      <c r="A314" s="4">
        <v>44143</v>
      </c>
      <c r="B314" s="8">
        <v>1.783597837712832E-2</v>
      </c>
      <c r="C314" s="8">
        <v>2.335616919182534E-2</v>
      </c>
      <c r="D314" s="48" t="s">
        <v>40</v>
      </c>
    </row>
    <row r="315" spans="1:4" x14ac:dyDescent="0.25">
      <c r="A315" s="4">
        <v>44144</v>
      </c>
      <c r="B315" s="8">
        <v>1.8083436789955727E-2</v>
      </c>
      <c r="C315" s="8">
        <v>3.7632609220183841E-2</v>
      </c>
      <c r="D315" s="48" t="s">
        <v>40</v>
      </c>
    </row>
    <row r="316" spans="1:4" x14ac:dyDescent="0.25">
      <c r="A316" s="4">
        <v>44145</v>
      </c>
      <c r="B316" s="8">
        <v>1.9761185347961674E-2</v>
      </c>
      <c r="C316" s="8">
        <v>2.4601020869677585E-2</v>
      </c>
      <c r="D316" s="48" t="s">
        <v>40</v>
      </c>
    </row>
    <row r="317" spans="1:4" x14ac:dyDescent="0.25">
      <c r="A317" s="4">
        <v>44146</v>
      </c>
      <c r="B317" s="8">
        <v>2.0213632541517763E-2</v>
      </c>
      <c r="C317" s="8">
        <v>2.627481387622848E-2</v>
      </c>
      <c r="D317" s="48" t="s">
        <v>40</v>
      </c>
    </row>
    <row r="318" spans="1:4" x14ac:dyDescent="0.25">
      <c r="A318" s="4">
        <v>44147</v>
      </c>
      <c r="B318" s="8">
        <v>1.9003743161531816E-2</v>
      </c>
      <c r="C318" s="8">
        <v>4.1959814366495075E-2</v>
      </c>
      <c r="D318" s="48" t="s">
        <v>40</v>
      </c>
    </row>
    <row r="319" spans="1:4" x14ac:dyDescent="0.25">
      <c r="A319" s="4">
        <v>44148</v>
      </c>
      <c r="B319" s="8">
        <v>1.8843120070113933E-2</v>
      </c>
      <c r="C319" s="8">
        <v>3.159768959465676E-2</v>
      </c>
      <c r="D319" s="48" t="s">
        <v>40</v>
      </c>
    </row>
    <row r="320" spans="1:4" x14ac:dyDescent="0.25">
      <c r="A320" s="4">
        <v>44149</v>
      </c>
      <c r="B320" s="8">
        <v>2.0111153557037055E-2</v>
      </c>
      <c r="C320" s="8">
        <v>2.7523330587352915E-2</v>
      </c>
      <c r="D320" s="48" t="s">
        <v>40</v>
      </c>
    </row>
    <row r="321" spans="1:4" x14ac:dyDescent="0.25">
      <c r="A321" s="4">
        <v>44150</v>
      </c>
      <c r="B321" s="8">
        <v>2.0111153557037055E-2</v>
      </c>
      <c r="C321" s="8">
        <v>2.7523330587352915E-2</v>
      </c>
      <c r="D321" s="48" t="s">
        <v>40</v>
      </c>
    </row>
    <row r="322" spans="1:4" x14ac:dyDescent="0.25">
      <c r="A322" s="4">
        <v>44151</v>
      </c>
      <c r="B322" s="8">
        <v>1.9623053723947407E-2</v>
      </c>
      <c r="C322" s="8">
        <v>1.9628958057849602E-2</v>
      </c>
      <c r="D322" s="48" t="s">
        <v>40</v>
      </c>
    </row>
    <row r="323" spans="1:4" x14ac:dyDescent="0.25">
      <c r="A323" s="4">
        <v>44152</v>
      </c>
      <c r="B323" s="8">
        <v>1.748045545961803E-2</v>
      </c>
      <c r="C323" s="8">
        <v>1.8099886781984091E-2</v>
      </c>
      <c r="D323" s="48" t="s">
        <v>40</v>
      </c>
    </row>
    <row r="324" spans="1:4" x14ac:dyDescent="0.25">
      <c r="A324" s="4">
        <v>44153</v>
      </c>
      <c r="B324" s="8">
        <v>2.1211889531673422E-2</v>
      </c>
      <c r="C324" s="8">
        <v>2.1404028892868465E-2</v>
      </c>
      <c r="D324" s="48" t="s">
        <v>40</v>
      </c>
    </row>
    <row r="325" spans="1:4" x14ac:dyDescent="0.25">
      <c r="A325" s="4">
        <v>44154</v>
      </c>
      <c r="B325" s="8">
        <v>1.8685791820120177E-2</v>
      </c>
      <c r="C325" s="8">
        <v>1.8665013752760237E-2</v>
      </c>
      <c r="D325" s="48" t="s">
        <v>40</v>
      </c>
    </row>
    <row r="326" spans="1:4" x14ac:dyDescent="0.25">
      <c r="A326" s="4">
        <v>44155</v>
      </c>
      <c r="B326" s="8">
        <v>1.7880639521260296E-2</v>
      </c>
      <c r="C326" s="8">
        <v>1.8247467425130899E-2</v>
      </c>
      <c r="D326" s="48" t="s">
        <v>40</v>
      </c>
    </row>
    <row r="327" spans="1:4" x14ac:dyDescent="0.25">
      <c r="A327" s="4">
        <v>44156</v>
      </c>
      <c r="B327" s="8">
        <v>1.7758112412354688E-2</v>
      </c>
      <c r="C327" s="8">
        <v>1.7700683853430817E-2</v>
      </c>
      <c r="D327" s="48" t="s">
        <v>40</v>
      </c>
    </row>
    <row r="328" spans="1:4" x14ac:dyDescent="0.25">
      <c r="A328" s="4">
        <v>44157</v>
      </c>
      <c r="B328" s="8">
        <v>1.7758112412354688E-2</v>
      </c>
      <c r="C328" s="8">
        <v>1.7700683853430817E-2</v>
      </c>
      <c r="D328" s="48" t="s">
        <v>40</v>
      </c>
    </row>
    <row r="329" spans="1:4" x14ac:dyDescent="0.25">
      <c r="A329" s="4">
        <v>44158</v>
      </c>
      <c r="B329" s="8">
        <v>1.4546102238318589E-2</v>
      </c>
      <c r="C329" s="8">
        <v>1.2951158394513562E-2</v>
      </c>
      <c r="D329" s="48" t="s">
        <v>40</v>
      </c>
    </row>
    <row r="330" spans="1:4" x14ac:dyDescent="0.25">
      <c r="A330" s="4">
        <v>44159</v>
      </c>
      <c r="B330" s="8">
        <v>1.7232989461390874E-2</v>
      </c>
      <c r="C330" s="8">
        <v>1.7129139599720511E-2</v>
      </c>
      <c r="D330" s="48" t="s">
        <v>40</v>
      </c>
    </row>
    <row r="331" spans="1:4" x14ac:dyDescent="0.25">
      <c r="A331" s="4">
        <v>44160</v>
      </c>
      <c r="B331" s="8">
        <v>2.1635154847396768E-2</v>
      </c>
      <c r="C331" s="8">
        <v>2.1559279254013883E-2</v>
      </c>
      <c r="D331" s="48" t="s">
        <v>40</v>
      </c>
    </row>
    <row r="332" spans="1:4" x14ac:dyDescent="0.25">
      <c r="A332" s="4">
        <v>44161</v>
      </c>
      <c r="B332" s="8">
        <v>1.7605767646947025E-2</v>
      </c>
      <c r="C332" s="8">
        <v>1.8302575542486311E-2</v>
      </c>
      <c r="D332" s="48" t="s">
        <v>40</v>
      </c>
    </row>
    <row r="333" spans="1:4" x14ac:dyDescent="0.25">
      <c r="A333" s="4">
        <v>44162</v>
      </c>
      <c r="B333" s="8">
        <v>2.1279737489745692E-2</v>
      </c>
      <c r="C333" s="8">
        <v>2.1190161593447627E-2</v>
      </c>
      <c r="D333" s="48" t="s">
        <v>40</v>
      </c>
    </row>
    <row r="334" spans="1:4" x14ac:dyDescent="0.25">
      <c r="A334" s="4">
        <v>44163</v>
      </c>
      <c r="B334" s="8">
        <v>1.72066521882587E-2</v>
      </c>
      <c r="C334" s="8">
        <v>2.7067062337905205E-3</v>
      </c>
      <c r="D334" s="48" t="s">
        <v>40</v>
      </c>
    </row>
    <row r="335" spans="1:4" x14ac:dyDescent="0.25">
      <c r="A335" s="4">
        <v>44164</v>
      </c>
      <c r="B335" s="8">
        <v>1.72066521882587E-2</v>
      </c>
      <c r="C335" s="8">
        <v>2.7067062337905205E-3</v>
      </c>
      <c r="D335" s="48" t="s">
        <v>40</v>
      </c>
    </row>
    <row r="336" spans="1:4" x14ac:dyDescent="0.25">
      <c r="A336" s="4">
        <v>44165</v>
      </c>
      <c r="B336" s="8">
        <v>1.6552347505143186E-2</v>
      </c>
      <c r="C336" s="8">
        <v>3.1360928204692051E-2</v>
      </c>
      <c r="D336" s="48" t="s">
        <v>40</v>
      </c>
    </row>
    <row r="337" spans="1:4" x14ac:dyDescent="0.25">
      <c r="A337" s="4">
        <v>44166</v>
      </c>
      <c r="B337" s="8">
        <v>1.8054093409026063E-2</v>
      </c>
      <c r="C337" s="8">
        <v>1.8079886495753445E-2</v>
      </c>
      <c r="D337" s="48" t="s">
        <v>40</v>
      </c>
    </row>
    <row r="338" spans="1:4" x14ac:dyDescent="0.25">
      <c r="A338" s="4">
        <v>44167</v>
      </c>
      <c r="B338" s="8">
        <v>1.9019569442142847E-2</v>
      </c>
      <c r="C338" s="8">
        <v>2.199354775342445E-2</v>
      </c>
      <c r="D338" s="48" t="s">
        <v>40</v>
      </c>
    </row>
    <row r="339" spans="1:4" x14ac:dyDescent="0.25">
      <c r="A339" s="4">
        <v>44168</v>
      </c>
      <c r="B339" s="8">
        <v>1.9156439745212583E-2</v>
      </c>
      <c r="C339" s="8">
        <v>1.8228027280916229E-2</v>
      </c>
      <c r="D339" s="48" t="s">
        <v>40</v>
      </c>
    </row>
    <row r="340" spans="1:4" x14ac:dyDescent="0.25">
      <c r="A340" s="4">
        <v>44169</v>
      </c>
      <c r="B340" s="8">
        <v>1.7716083473469313E-2</v>
      </c>
      <c r="C340" s="8">
        <v>1.7708113738668915E-2</v>
      </c>
      <c r="D340" s="48" t="s">
        <v>40</v>
      </c>
    </row>
    <row r="341" spans="1:4" x14ac:dyDescent="0.25">
      <c r="A341" s="4">
        <v>44170</v>
      </c>
      <c r="B341" s="8">
        <v>1.9748489242860216E-2</v>
      </c>
      <c r="C341" s="8">
        <v>1.9688609221431924E-2</v>
      </c>
      <c r="D341" s="48" t="s">
        <v>40</v>
      </c>
    </row>
    <row r="342" spans="1:4" x14ac:dyDescent="0.25">
      <c r="A342" s="4">
        <v>44171</v>
      </c>
      <c r="B342" s="8">
        <v>1.9748489242860216E-2</v>
      </c>
      <c r="C342" s="8">
        <v>1.9688609221431924E-2</v>
      </c>
      <c r="D342" s="48" t="s">
        <v>40</v>
      </c>
    </row>
    <row r="343" spans="1:4" x14ac:dyDescent="0.25">
      <c r="A343" s="4">
        <v>44172</v>
      </c>
      <c r="B343" s="8">
        <v>1.8756499200695317E-2</v>
      </c>
      <c r="C343" s="8">
        <v>2.1305668788836472E-2</v>
      </c>
      <c r="D343" s="48" t="s">
        <v>40</v>
      </c>
    </row>
    <row r="344" spans="1:4" x14ac:dyDescent="0.25">
      <c r="A344" s="4">
        <v>44173</v>
      </c>
      <c r="B344" s="8">
        <v>1.9882780621707841E-2</v>
      </c>
      <c r="C344" s="8">
        <v>1.9897706649067811E-2</v>
      </c>
      <c r="D344" s="48" t="s">
        <v>40</v>
      </c>
    </row>
    <row r="345" spans="1:4" x14ac:dyDescent="0.25">
      <c r="A345" s="4">
        <v>44174</v>
      </c>
      <c r="B345" s="8">
        <v>1.8332097753846553E-2</v>
      </c>
      <c r="C345" s="8">
        <v>1.7870882229334369E-2</v>
      </c>
      <c r="D345" s="48" t="s">
        <v>40</v>
      </c>
    </row>
    <row r="346" spans="1:4" x14ac:dyDescent="0.25">
      <c r="A346" s="4">
        <v>44175</v>
      </c>
      <c r="B346" s="8">
        <v>2.1432151568817455E-2</v>
      </c>
      <c r="C346" s="8">
        <v>2.1468579143663027E-2</v>
      </c>
      <c r="D346" s="48" t="s">
        <v>40</v>
      </c>
    </row>
    <row r="347" spans="1:4" x14ac:dyDescent="0.25">
      <c r="A347" s="4">
        <v>44176</v>
      </c>
      <c r="B347" s="8">
        <v>1.9689594038282399E-2</v>
      </c>
      <c r="C347" s="8">
        <v>1.8657341485886589E-2</v>
      </c>
      <c r="D347" s="48" t="s">
        <v>40</v>
      </c>
    </row>
    <row r="348" spans="1:4" x14ac:dyDescent="0.25">
      <c r="A348" s="4">
        <v>44177</v>
      </c>
      <c r="B348" s="8">
        <v>2.0969565124661419E-2</v>
      </c>
      <c r="C348" s="8">
        <v>1.9804823255676469E-2</v>
      </c>
      <c r="D348" s="48" t="s">
        <v>40</v>
      </c>
    </row>
    <row r="349" spans="1:4" x14ac:dyDescent="0.25">
      <c r="A349" s="4">
        <v>44178</v>
      </c>
      <c r="B349" s="8">
        <v>2.0969565124661419E-2</v>
      </c>
      <c r="C349" s="8">
        <v>1.9804823255676469E-2</v>
      </c>
      <c r="D349" s="48" t="s">
        <v>40</v>
      </c>
    </row>
    <row r="350" spans="1:4" x14ac:dyDescent="0.25">
      <c r="A350" s="4">
        <v>44179</v>
      </c>
      <c r="B350" s="8">
        <v>2.2311534517548214E-2</v>
      </c>
      <c r="C350" s="8">
        <v>2.1776119891364812E-2</v>
      </c>
      <c r="D350" s="48" t="s">
        <v>40</v>
      </c>
    </row>
    <row r="351" spans="1:4" x14ac:dyDescent="0.25">
      <c r="A351" s="4">
        <v>44180</v>
      </c>
      <c r="B351" s="8">
        <v>2.2822874220750581E-2</v>
      </c>
      <c r="C351" s="8">
        <v>2.2786959698280117E-2</v>
      </c>
      <c r="D351" s="48" t="s">
        <v>40</v>
      </c>
    </row>
    <row r="352" spans="1:4" x14ac:dyDescent="0.25">
      <c r="A352" s="4">
        <v>44181</v>
      </c>
      <c r="B352" s="8">
        <v>2.1682951005380913E-2</v>
      </c>
      <c r="C352" s="8">
        <v>2.0630509434630226E-2</v>
      </c>
      <c r="D352" s="48" t="s">
        <v>40</v>
      </c>
    </row>
    <row r="353" spans="1:4" x14ac:dyDescent="0.25">
      <c r="A353" s="4">
        <v>44182</v>
      </c>
      <c r="B353" s="8">
        <v>2.1682951005380913E-2</v>
      </c>
      <c r="C353" s="8">
        <v>2.0630509434630226E-2</v>
      </c>
      <c r="D353" s="48" t="s">
        <v>40</v>
      </c>
    </row>
    <row r="354" spans="1:4" x14ac:dyDescent="0.25">
      <c r="A354" s="4">
        <v>44183</v>
      </c>
      <c r="B354" s="8">
        <v>1.9811657802314843E-2</v>
      </c>
      <c r="C354" s="8">
        <v>1.9733117670845127E-2</v>
      </c>
      <c r="D354" s="48" t="s">
        <v>40</v>
      </c>
    </row>
    <row r="355" spans="1:4" x14ac:dyDescent="0.25">
      <c r="A355" s="4">
        <v>44184</v>
      </c>
      <c r="B355" s="8">
        <v>2.480275136556747E-2</v>
      </c>
      <c r="C355" s="8">
        <v>2.4818441762190339E-2</v>
      </c>
      <c r="D355" s="48" t="s">
        <v>40</v>
      </c>
    </row>
    <row r="356" spans="1:4" x14ac:dyDescent="0.25">
      <c r="A356" s="4">
        <v>44185</v>
      </c>
      <c r="B356" s="8">
        <v>2.480275136556747E-2</v>
      </c>
      <c r="C356" s="8">
        <v>2.4818441762190339E-2</v>
      </c>
      <c r="D356" s="48" t="s">
        <v>40</v>
      </c>
    </row>
    <row r="357" spans="1:4" x14ac:dyDescent="0.25">
      <c r="A357" s="4">
        <v>44186</v>
      </c>
      <c r="B357" s="8">
        <v>2.1211965782739775E-2</v>
      </c>
      <c r="C357" s="8">
        <v>2.1226374754126399E-2</v>
      </c>
      <c r="D357" s="48" t="s">
        <v>40</v>
      </c>
    </row>
    <row r="358" spans="1:4" x14ac:dyDescent="0.25">
      <c r="A358" s="4">
        <v>44187</v>
      </c>
      <c r="B358" s="8">
        <v>2.3734459959666096E-2</v>
      </c>
      <c r="C358" s="8">
        <v>2.3732945335732791E-2</v>
      </c>
      <c r="D358" s="48" t="s">
        <v>40</v>
      </c>
    </row>
    <row r="359" spans="1:4" x14ac:dyDescent="0.25">
      <c r="A359" s="4">
        <v>44188</v>
      </c>
      <c r="B359" s="8">
        <v>2.0893073466946775E-2</v>
      </c>
      <c r="C359" s="8">
        <v>2.0908568142610696E-2</v>
      </c>
      <c r="D359" s="48" t="s">
        <v>40</v>
      </c>
    </row>
    <row r="360" spans="1:4" x14ac:dyDescent="0.25">
      <c r="A360" s="4">
        <v>44189</v>
      </c>
      <c r="B360" s="8">
        <v>1.8947093597896425E-2</v>
      </c>
      <c r="C360" s="8">
        <v>1.921710263724068E-2</v>
      </c>
      <c r="D360" s="48" t="s">
        <v>40</v>
      </c>
    </row>
    <row r="361" spans="1:4" x14ac:dyDescent="0.25">
      <c r="A361" s="4">
        <v>44190</v>
      </c>
      <c r="B361" s="8">
        <v>1.8947093597896425E-2</v>
      </c>
      <c r="C361" s="8">
        <v>1.921710263724068E-2</v>
      </c>
      <c r="D361" s="48" t="s">
        <v>40</v>
      </c>
    </row>
    <row r="362" spans="1:4" x14ac:dyDescent="0.25">
      <c r="A362" s="4">
        <v>44191</v>
      </c>
      <c r="B362" s="8">
        <v>1.9414628167189061E-2</v>
      </c>
      <c r="C362" s="8">
        <v>1.9360037134837121E-2</v>
      </c>
      <c r="D362" s="48" t="s">
        <v>40</v>
      </c>
    </row>
    <row r="363" spans="1:4" x14ac:dyDescent="0.25">
      <c r="A363" s="4">
        <v>44192</v>
      </c>
      <c r="B363" s="8">
        <v>1.9414628167189061E-2</v>
      </c>
      <c r="C363" s="8">
        <v>1.9360037134837121E-2</v>
      </c>
      <c r="D363" s="48" t="s">
        <v>40</v>
      </c>
    </row>
    <row r="364" spans="1:4" x14ac:dyDescent="0.25">
      <c r="A364" s="4">
        <v>44193</v>
      </c>
      <c r="B364" s="8">
        <v>2.3271537327762229E-2</v>
      </c>
      <c r="C364" s="8">
        <v>2.3286161502106165E-2</v>
      </c>
      <c r="D364" s="48" t="s">
        <v>40</v>
      </c>
    </row>
    <row r="365" spans="1:4" x14ac:dyDescent="0.25">
      <c r="A365" s="4">
        <v>44194</v>
      </c>
      <c r="B365" s="8">
        <v>2.1302159217240595E-2</v>
      </c>
      <c r="C365" s="8">
        <v>2.1414504370659573E-2</v>
      </c>
      <c r="D365" s="48" t="s">
        <v>40</v>
      </c>
    </row>
    <row r="366" spans="1:4" x14ac:dyDescent="0.25">
      <c r="A366" s="4">
        <v>44195</v>
      </c>
      <c r="B366" s="8">
        <v>2.1206744806582752E-2</v>
      </c>
      <c r="C366" s="8">
        <v>2.1626599321901467E-2</v>
      </c>
      <c r="D366" s="48" t="s">
        <v>40</v>
      </c>
    </row>
    <row r="367" spans="1:4" x14ac:dyDescent="0.25">
      <c r="A367" s="4">
        <v>44196</v>
      </c>
      <c r="B367" s="8">
        <v>2.1206744806582752E-2</v>
      </c>
      <c r="C367" s="8">
        <v>2.1626599321901467E-2</v>
      </c>
      <c r="D367" s="48" t="s">
        <v>40</v>
      </c>
    </row>
    <row r="368" spans="1:4" x14ac:dyDescent="0.25">
      <c r="A368" s="5">
        <v>43831</v>
      </c>
      <c r="B368" s="8">
        <v>3.6384495615832173E-2</v>
      </c>
      <c r="C368" s="8">
        <v>0.29725085910652921</v>
      </c>
      <c r="D368" t="s">
        <v>6</v>
      </c>
    </row>
    <row r="369" spans="1:4" x14ac:dyDescent="0.25">
      <c r="A369" s="5">
        <v>43832</v>
      </c>
      <c r="B369" s="8">
        <v>3.2571733693055674E-2</v>
      </c>
      <c r="C369" s="8">
        <v>0.14563294816344974</v>
      </c>
      <c r="D369" t="s">
        <v>6</v>
      </c>
    </row>
    <row r="370" spans="1:4" x14ac:dyDescent="0.25">
      <c r="A370" s="5">
        <v>43833</v>
      </c>
      <c r="B370" s="8">
        <v>2.9276399897724372E-2</v>
      </c>
      <c r="C370" s="8">
        <v>3.1392045454545457E-2</v>
      </c>
      <c r="D370" t="s">
        <v>6</v>
      </c>
    </row>
    <row r="371" spans="1:4" x14ac:dyDescent="0.25">
      <c r="A371" s="5">
        <v>43834</v>
      </c>
      <c r="B371" s="8">
        <v>6.1116308076083564E-2</v>
      </c>
      <c r="C371" s="8">
        <v>6.9370364525800851E-2</v>
      </c>
      <c r="D371" t="s">
        <v>6</v>
      </c>
    </row>
    <row r="372" spans="1:4" x14ac:dyDescent="0.25">
      <c r="A372" s="5">
        <v>43836</v>
      </c>
      <c r="B372" s="8">
        <v>3.0094009011514714E-2</v>
      </c>
      <c r="C372" s="8">
        <v>3.0237291767100542E-2</v>
      </c>
      <c r="D372" t="s">
        <v>6</v>
      </c>
    </row>
    <row r="373" spans="1:4" x14ac:dyDescent="0.25">
      <c r="A373" s="5">
        <v>43837</v>
      </c>
      <c r="B373" s="8">
        <v>3.5244894099848711E-2</v>
      </c>
      <c r="C373" s="8">
        <v>4.0120550009417971E-2</v>
      </c>
      <c r="D373" t="s">
        <v>6</v>
      </c>
    </row>
    <row r="374" spans="1:4" x14ac:dyDescent="0.25">
      <c r="A374" s="5">
        <v>43838</v>
      </c>
      <c r="B374" s="8">
        <v>2.8621807991435499E-2</v>
      </c>
      <c r="C374" s="8">
        <v>5.9333492404358548E-2</v>
      </c>
      <c r="D374" t="s">
        <v>6</v>
      </c>
    </row>
    <row r="375" spans="1:4" x14ac:dyDescent="0.25">
      <c r="A375" s="5">
        <v>43839</v>
      </c>
      <c r="B375" s="8">
        <v>3.9072313778427736E-2</v>
      </c>
      <c r="C375" s="8">
        <v>8.4795983456449717E-2</v>
      </c>
      <c r="D375" t="s">
        <v>6</v>
      </c>
    </row>
    <row r="376" spans="1:4" x14ac:dyDescent="0.25">
      <c r="A376" s="5">
        <v>43840</v>
      </c>
      <c r="B376" s="8">
        <v>6.0691832457883142E-2</v>
      </c>
      <c r="C376" s="8">
        <v>2.2227722772277227E-2</v>
      </c>
      <c r="D376" t="s">
        <v>6</v>
      </c>
    </row>
    <row r="377" spans="1:4" x14ac:dyDescent="0.25">
      <c r="A377" s="5">
        <v>43841</v>
      </c>
      <c r="B377" s="8">
        <v>3.7908653846153849E-2</v>
      </c>
      <c r="C377" s="8">
        <v>8.3992810580250557E-2</v>
      </c>
      <c r="D377" t="s">
        <v>6</v>
      </c>
    </row>
    <row r="378" spans="1:4" x14ac:dyDescent="0.25">
      <c r="A378" s="5">
        <v>43843</v>
      </c>
      <c r="B378" s="8">
        <v>3.7350417019219144E-2</v>
      </c>
      <c r="C378" s="8">
        <v>1.310737968743941E-2</v>
      </c>
      <c r="D378" t="s">
        <v>6</v>
      </c>
    </row>
    <row r="379" spans="1:4" x14ac:dyDescent="0.25">
      <c r="A379" s="5">
        <v>43844</v>
      </c>
      <c r="B379" s="8">
        <v>3.1726187240673297E-2</v>
      </c>
      <c r="C379" s="8">
        <v>5.6496264043433858E-2</v>
      </c>
      <c r="D379" t="s">
        <v>6</v>
      </c>
    </row>
    <row r="380" spans="1:4" x14ac:dyDescent="0.25">
      <c r="A380" s="5">
        <v>43845</v>
      </c>
      <c r="B380" s="8">
        <v>7.0026232224216486E-2</v>
      </c>
      <c r="C380" s="8">
        <v>5.4782137045742182E-2</v>
      </c>
      <c r="D380" t="s">
        <v>6</v>
      </c>
    </row>
    <row r="381" spans="1:4" x14ac:dyDescent="0.25">
      <c r="A381" s="5">
        <v>43846</v>
      </c>
      <c r="B381" s="8">
        <v>4.5927681516830542E-2</v>
      </c>
      <c r="C381" s="8">
        <v>5.0472312252416968E-2</v>
      </c>
      <c r="D381" t="s">
        <v>6</v>
      </c>
    </row>
    <row r="382" spans="1:4" x14ac:dyDescent="0.25">
      <c r="A382" s="5">
        <v>43847</v>
      </c>
      <c r="B382" s="8">
        <v>3.5125259242189816E-2</v>
      </c>
      <c r="C382" s="8">
        <v>2.9190502311731054E-2</v>
      </c>
      <c r="D382" t="s">
        <v>6</v>
      </c>
    </row>
    <row r="383" spans="1:4" x14ac:dyDescent="0.25">
      <c r="A383" s="5">
        <v>43848</v>
      </c>
      <c r="B383" s="8">
        <v>2.8794073452842715E-2</v>
      </c>
      <c r="C383" s="8">
        <v>3.5142916505891783E-2</v>
      </c>
      <c r="D383" t="s">
        <v>6</v>
      </c>
    </row>
    <row r="384" spans="1:4" x14ac:dyDescent="0.25">
      <c r="A384" s="5">
        <v>43850</v>
      </c>
      <c r="B384" s="8">
        <v>3.2184927793385582E-2</v>
      </c>
      <c r="C384" s="8">
        <v>2.6499155405405407E-2</v>
      </c>
      <c r="D384" t="s">
        <v>6</v>
      </c>
    </row>
    <row r="385" spans="1:4" x14ac:dyDescent="0.25">
      <c r="A385" s="5">
        <v>43851</v>
      </c>
      <c r="B385" s="8">
        <v>2.4627615827469619E-2</v>
      </c>
      <c r="C385" s="8">
        <v>2.8129869036088773E-2</v>
      </c>
      <c r="D385" t="s">
        <v>6</v>
      </c>
    </row>
    <row r="386" spans="1:4" x14ac:dyDescent="0.25">
      <c r="A386" s="5">
        <v>43852</v>
      </c>
      <c r="B386" s="8">
        <v>3.3406131197929304E-2</v>
      </c>
      <c r="C386" s="8">
        <v>3.44199989293935E-2</v>
      </c>
      <c r="D386" t="s">
        <v>6</v>
      </c>
    </row>
    <row r="387" spans="1:4" x14ac:dyDescent="0.25">
      <c r="A387" s="5">
        <v>43853</v>
      </c>
      <c r="B387" s="8">
        <v>2.4117441454037051E-2</v>
      </c>
      <c r="C387" s="8">
        <v>2.9389797595040706E-2</v>
      </c>
      <c r="D387" t="s">
        <v>6</v>
      </c>
    </row>
    <row r="388" spans="1:4" x14ac:dyDescent="0.25">
      <c r="A388" s="5">
        <v>43854</v>
      </c>
      <c r="B388" s="8">
        <v>5.103959878800543E-2</v>
      </c>
      <c r="C388" s="8">
        <v>5.1543998142558625E-2</v>
      </c>
      <c r="D388" t="s">
        <v>6</v>
      </c>
    </row>
    <row r="389" spans="1:4" x14ac:dyDescent="0.25">
      <c r="A389" s="5">
        <v>43855</v>
      </c>
      <c r="B389" s="8">
        <v>4.2394315307720101E-2</v>
      </c>
      <c r="C389" s="8">
        <v>3.8120943773882456E-2</v>
      </c>
      <c r="D389" t="s">
        <v>6</v>
      </c>
    </row>
    <row r="390" spans="1:4" x14ac:dyDescent="0.25">
      <c r="A390" s="5">
        <v>43857</v>
      </c>
      <c r="B390" s="8">
        <v>4.1168383096837784E-2</v>
      </c>
      <c r="C390" s="8">
        <v>5.5081783866908991E-2</v>
      </c>
      <c r="D390" t="s">
        <v>6</v>
      </c>
    </row>
    <row r="391" spans="1:4" x14ac:dyDescent="0.25">
      <c r="A391" s="5">
        <v>43858</v>
      </c>
      <c r="B391" s="8">
        <v>5.0375251693208861E-2</v>
      </c>
      <c r="C391" s="8">
        <v>4.3465227817745804E-2</v>
      </c>
      <c r="D391" t="s">
        <v>6</v>
      </c>
    </row>
    <row r="392" spans="1:4" x14ac:dyDescent="0.25">
      <c r="A392" s="5">
        <v>43859</v>
      </c>
      <c r="B392" s="8">
        <v>3.5968891769280621E-2</v>
      </c>
      <c r="C392" s="8">
        <v>4.7817136975726905E-2</v>
      </c>
      <c r="D392" t="s">
        <v>6</v>
      </c>
    </row>
    <row r="393" spans="1:4" x14ac:dyDescent="0.25">
      <c r="A393" s="5">
        <v>43860</v>
      </c>
      <c r="B393" s="8">
        <v>1.6215210848466402E-2</v>
      </c>
      <c r="C393" s="8">
        <v>1.4241210502892745E-2</v>
      </c>
      <c r="D393" t="s">
        <v>6</v>
      </c>
    </row>
    <row r="394" spans="1:4" x14ac:dyDescent="0.25">
      <c r="A394" s="5">
        <v>43861</v>
      </c>
      <c r="B394" s="8">
        <v>1.8125051805597769E-2</v>
      </c>
      <c r="C394" s="8">
        <v>2.2002170374389587E-2</v>
      </c>
      <c r="D394" t="s">
        <v>6</v>
      </c>
    </row>
    <row r="395" spans="1:4" x14ac:dyDescent="0.25">
      <c r="A395" s="5">
        <v>43862</v>
      </c>
      <c r="B395" s="8">
        <v>3.1875258727749413E-2</v>
      </c>
      <c r="C395" s="8">
        <v>3.2718264138048861E-2</v>
      </c>
      <c r="D395" t="s">
        <v>6</v>
      </c>
    </row>
    <row r="396" spans="1:4" x14ac:dyDescent="0.25">
      <c r="A396" s="5">
        <v>43864</v>
      </c>
      <c r="B396" s="8">
        <v>2.3324851569126379E-2</v>
      </c>
      <c r="C396" s="8">
        <v>2.2208300028084427E-2</v>
      </c>
      <c r="D396" t="s">
        <v>6</v>
      </c>
    </row>
    <row r="397" spans="1:4" x14ac:dyDescent="0.25">
      <c r="A397" s="5">
        <v>43865</v>
      </c>
      <c r="B397" s="8">
        <v>2.9431200121994613E-2</v>
      </c>
      <c r="C397" s="8">
        <v>3.0322842456488412E-2</v>
      </c>
      <c r="D397" t="s">
        <v>6</v>
      </c>
    </row>
    <row r="398" spans="1:4" x14ac:dyDescent="0.25">
      <c r="A398" s="5">
        <v>43867</v>
      </c>
      <c r="B398" s="8">
        <v>2.4904984086765752E-2</v>
      </c>
      <c r="C398" s="8">
        <v>2.4533932197132839E-2</v>
      </c>
      <c r="D398" t="s">
        <v>6</v>
      </c>
    </row>
    <row r="399" spans="1:4" x14ac:dyDescent="0.25">
      <c r="A399" s="5">
        <v>43868</v>
      </c>
      <c r="B399" s="8">
        <v>3.2407681528410996E-2</v>
      </c>
      <c r="C399" s="8">
        <v>2.0461636586164695E-2</v>
      </c>
      <c r="D399" t="s">
        <v>6</v>
      </c>
    </row>
    <row r="400" spans="1:4" x14ac:dyDescent="0.25">
      <c r="A400" s="5">
        <v>43869</v>
      </c>
      <c r="B400" s="8">
        <v>2.1167762770195414E-2</v>
      </c>
      <c r="C400" s="8">
        <v>3.3659570760607556E-2</v>
      </c>
      <c r="D400" t="s">
        <v>6</v>
      </c>
    </row>
    <row r="401" spans="1:4" x14ac:dyDescent="0.25">
      <c r="A401" s="5">
        <v>43871</v>
      </c>
      <c r="B401" s="8">
        <v>3.8530403441460297E-2</v>
      </c>
      <c r="C401" s="8">
        <v>3.6006334207315492E-2</v>
      </c>
      <c r="D401" t="s">
        <v>6</v>
      </c>
    </row>
    <row r="402" spans="1:4" x14ac:dyDescent="0.25">
      <c r="A402" s="5">
        <v>43872</v>
      </c>
      <c r="B402" s="8">
        <v>3.2277490063832348E-2</v>
      </c>
      <c r="C402" s="8">
        <v>3.4157784270957656E-2</v>
      </c>
      <c r="D402" t="s">
        <v>6</v>
      </c>
    </row>
    <row r="403" spans="1:4" x14ac:dyDescent="0.25">
      <c r="A403" s="5">
        <v>43873</v>
      </c>
      <c r="B403" s="8">
        <v>4.2851461523165643E-2</v>
      </c>
      <c r="C403" s="8">
        <v>5.2233808476035586E-2</v>
      </c>
      <c r="D403" t="s">
        <v>6</v>
      </c>
    </row>
    <row r="404" spans="1:4" x14ac:dyDescent="0.25">
      <c r="A404" s="5">
        <v>43874</v>
      </c>
      <c r="B404" s="8">
        <v>2.2199001509346335E-2</v>
      </c>
      <c r="C404" s="8">
        <v>3.8740989632692915E-2</v>
      </c>
      <c r="D404" t="s">
        <v>6</v>
      </c>
    </row>
    <row r="405" spans="1:4" x14ac:dyDescent="0.25">
      <c r="A405" s="5">
        <v>43875</v>
      </c>
      <c r="B405" s="8">
        <v>2.4551724137931035E-2</v>
      </c>
      <c r="C405" s="8">
        <v>2.6768541694111449E-2</v>
      </c>
      <c r="D405" t="s">
        <v>6</v>
      </c>
    </row>
    <row r="406" spans="1:4" x14ac:dyDescent="0.25">
      <c r="A406" s="5">
        <v>43876</v>
      </c>
      <c r="B406" s="8">
        <v>2.8095156889495227E-2</v>
      </c>
      <c r="C406" s="8">
        <v>2.5796134056459464E-2</v>
      </c>
      <c r="D406" t="s">
        <v>6</v>
      </c>
    </row>
    <row r="407" spans="1:4" x14ac:dyDescent="0.25">
      <c r="A407" s="5">
        <v>43878</v>
      </c>
      <c r="B407" s="8">
        <v>2.8100655372820575E-2</v>
      </c>
      <c r="C407" s="8">
        <v>2.7107145040034229E-2</v>
      </c>
      <c r="D407" t="s">
        <v>6</v>
      </c>
    </row>
    <row r="408" spans="1:4" x14ac:dyDescent="0.25">
      <c r="A408" s="5">
        <v>43879</v>
      </c>
      <c r="B408" s="8">
        <v>2.6936823294439187E-2</v>
      </c>
      <c r="C408" s="8">
        <v>3.4045606761282092E-2</v>
      </c>
      <c r="D408" t="s">
        <v>6</v>
      </c>
    </row>
    <row r="409" spans="1:4" x14ac:dyDescent="0.25">
      <c r="A409" s="5">
        <v>43880</v>
      </c>
      <c r="B409" s="8">
        <v>2.639661106698438E-2</v>
      </c>
      <c r="C409" s="8">
        <v>4.4073925271193248E-2</v>
      </c>
      <c r="D409" t="s">
        <v>6</v>
      </c>
    </row>
    <row r="410" spans="1:4" x14ac:dyDescent="0.25">
      <c r="A410" s="5">
        <v>43881</v>
      </c>
      <c r="B410" s="8">
        <v>2.9943533499837117E-2</v>
      </c>
      <c r="C410" s="8">
        <v>4.8504099240245527E-2</v>
      </c>
      <c r="D410" t="s">
        <v>6</v>
      </c>
    </row>
    <row r="411" spans="1:4" x14ac:dyDescent="0.25">
      <c r="A411" s="5">
        <v>43882</v>
      </c>
      <c r="B411" s="8">
        <v>2.981128635244781E-2</v>
      </c>
      <c r="C411" s="8">
        <v>3.427869584635998E-2</v>
      </c>
      <c r="D411" t="s">
        <v>6</v>
      </c>
    </row>
    <row r="412" spans="1:4" x14ac:dyDescent="0.25">
      <c r="A412" s="5">
        <v>43883</v>
      </c>
      <c r="B412" s="8">
        <v>2.6241177535139049E-2</v>
      </c>
      <c r="C412" s="8">
        <v>1.6253306878306877E-2</v>
      </c>
      <c r="D412" t="s">
        <v>6</v>
      </c>
    </row>
    <row r="413" spans="1:4" x14ac:dyDescent="0.25">
      <c r="A413" s="5">
        <v>43885</v>
      </c>
      <c r="B413" s="8">
        <v>1.0595370714197302E-2</v>
      </c>
      <c r="C413" s="8">
        <v>1.9472742198118665E-2</v>
      </c>
      <c r="D413" t="s">
        <v>6</v>
      </c>
    </row>
    <row r="414" spans="1:4" x14ac:dyDescent="0.25">
      <c r="A414" s="5">
        <v>43886</v>
      </c>
      <c r="B414" s="8">
        <v>2.2187349481829061E-2</v>
      </c>
      <c r="C414" s="8">
        <v>2.1771724476810847E-2</v>
      </c>
      <c r="D414" t="s">
        <v>6</v>
      </c>
    </row>
    <row r="415" spans="1:4" x14ac:dyDescent="0.25">
      <c r="A415" s="5">
        <v>43887</v>
      </c>
      <c r="B415" s="8">
        <v>1.8299827533999499E-2</v>
      </c>
      <c r="C415" s="8">
        <v>2.113319781164304E-2</v>
      </c>
      <c r="D415" t="s">
        <v>6</v>
      </c>
    </row>
    <row r="416" spans="1:4" x14ac:dyDescent="0.25">
      <c r="A416" s="5">
        <v>43888</v>
      </c>
      <c r="B416" s="8">
        <v>2.0692232238778089E-2</v>
      </c>
      <c r="C416" s="8">
        <v>2.1909835560756298E-2</v>
      </c>
      <c r="D416" t="s">
        <v>6</v>
      </c>
    </row>
    <row r="417" spans="1:4" x14ac:dyDescent="0.25">
      <c r="A417" s="5">
        <v>43889</v>
      </c>
      <c r="B417" s="8">
        <v>1.633077869240231E-2</v>
      </c>
      <c r="C417" s="8">
        <v>1.2503509592887225E-2</v>
      </c>
      <c r="D417" t="s">
        <v>6</v>
      </c>
    </row>
    <row r="418" spans="1:4" x14ac:dyDescent="0.25">
      <c r="A418" s="5">
        <v>43890</v>
      </c>
      <c r="B418" s="8">
        <v>3.2079323417906098E-2</v>
      </c>
      <c r="C418" s="8">
        <v>3.4367234238380118E-2</v>
      </c>
      <c r="D418" t="s">
        <v>6</v>
      </c>
    </row>
    <row r="419" spans="1:4" x14ac:dyDescent="0.25">
      <c r="A419" s="5">
        <v>43892</v>
      </c>
      <c r="B419" s="8">
        <v>2.4518993586581155E-2</v>
      </c>
      <c r="C419" s="8">
        <v>2.2378299830467425E-2</v>
      </c>
      <c r="D419" t="s">
        <v>6</v>
      </c>
    </row>
    <row r="420" spans="1:4" x14ac:dyDescent="0.25">
      <c r="A420" s="5">
        <v>43893</v>
      </c>
      <c r="B420" s="8">
        <v>1.6695605716575398E-2</v>
      </c>
      <c r="C420" s="8">
        <v>1.5711754282339042E-2</v>
      </c>
      <c r="D420" t="s">
        <v>6</v>
      </c>
    </row>
    <row r="421" spans="1:4" x14ac:dyDescent="0.25">
      <c r="A421" s="5">
        <v>43894</v>
      </c>
      <c r="B421" s="8">
        <v>2.0895522388059706E-2</v>
      </c>
      <c r="C421" s="8">
        <v>2.4740735497115352E-2</v>
      </c>
      <c r="D421" t="s">
        <v>6</v>
      </c>
    </row>
    <row r="422" spans="1:4" x14ac:dyDescent="0.25">
      <c r="A422" s="5">
        <v>43895</v>
      </c>
      <c r="B422" s="8">
        <v>2.5880326762399052E-2</v>
      </c>
      <c r="C422" s="8">
        <v>2.1204285186553384E-2</v>
      </c>
      <c r="D422" t="s">
        <v>6</v>
      </c>
    </row>
    <row r="423" spans="1:4" x14ac:dyDescent="0.25">
      <c r="A423" s="5">
        <v>43896</v>
      </c>
      <c r="B423" s="8">
        <v>2.0682523267838676E-2</v>
      </c>
      <c r="C423" s="8">
        <v>2.116891118739548E-2</v>
      </c>
      <c r="D423" t="s">
        <v>6</v>
      </c>
    </row>
    <row r="424" spans="1:4" x14ac:dyDescent="0.25">
      <c r="A424" s="5">
        <v>43897</v>
      </c>
      <c r="B424" s="8">
        <v>1.9764168585995789E-2</v>
      </c>
      <c r="C424" s="8">
        <v>2.3037486938349009E-2</v>
      </c>
      <c r="D424" t="s">
        <v>6</v>
      </c>
    </row>
    <row r="425" spans="1:4" x14ac:dyDescent="0.25">
      <c r="A425" s="5">
        <v>43899</v>
      </c>
      <c r="B425" s="8">
        <v>2.2380186443902522E-2</v>
      </c>
      <c r="C425" s="8">
        <v>2.1407106240056567E-2</v>
      </c>
      <c r="D425" t="s">
        <v>6</v>
      </c>
    </row>
    <row r="426" spans="1:4" x14ac:dyDescent="0.25">
      <c r="A426" s="5">
        <v>43900</v>
      </c>
      <c r="B426" s="8">
        <v>1.8615978370792315E-2</v>
      </c>
      <c r="C426" s="8">
        <v>1.7694042114113195E-2</v>
      </c>
      <c r="D426" t="s">
        <v>6</v>
      </c>
    </row>
    <row r="427" spans="1:4" x14ac:dyDescent="0.25">
      <c r="A427" s="5">
        <v>43901</v>
      </c>
      <c r="B427" s="8">
        <v>2.239058595953897E-2</v>
      </c>
      <c r="C427" s="8">
        <v>2.1110266159695818E-2</v>
      </c>
      <c r="D427" t="s">
        <v>6</v>
      </c>
    </row>
    <row r="428" spans="1:4" x14ac:dyDescent="0.25">
      <c r="A428" s="5">
        <v>43902</v>
      </c>
      <c r="B428" s="8">
        <v>1.8764335121272867E-2</v>
      </c>
      <c r="C428" s="8">
        <v>1.9404339858535E-2</v>
      </c>
      <c r="D428" t="s">
        <v>6</v>
      </c>
    </row>
    <row r="429" spans="1:4" x14ac:dyDescent="0.25">
      <c r="A429" s="5">
        <v>43903</v>
      </c>
      <c r="B429" s="8">
        <v>1.901199669056812E-2</v>
      </c>
      <c r="C429" s="8">
        <v>1.9093677234461759E-2</v>
      </c>
      <c r="D429" t="s">
        <v>6</v>
      </c>
    </row>
    <row r="430" spans="1:4" x14ac:dyDescent="0.25">
      <c r="A430" s="5">
        <v>43904</v>
      </c>
      <c r="B430" s="8">
        <v>2.2509578544061305E-2</v>
      </c>
      <c r="C430" s="8">
        <v>2.0552578177844841E-2</v>
      </c>
      <c r="D430" t="s">
        <v>6</v>
      </c>
    </row>
    <row r="431" spans="1:4" x14ac:dyDescent="0.25">
      <c r="A431" s="5">
        <v>43906</v>
      </c>
      <c r="B431" s="8">
        <v>2.1751952671182684E-2</v>
      </c>
      <c r="C431" s="8">
        <v>2.9682453749509962E-2</v>
      </c>
      <c r="D431" t="s">
        <v>6</v>
      </c>
    </row>
    <row r="432" spans="1:4" x14ac:dyDescent="0.25">
      <c r="A432" s="5">
        <v>43907</v>
      </c>
      <c r="B432" s="8">
        <v>2.211314475873544E-2</v>
      </c>
      <c r="C432" s="8">
        <v>1.8842476094614997E-2</v>
      </c>
      <c r="D432" t="s">
        <v>6</v>
      </c>
    </row>
    <row r="433" spans="1:4" x14ac:dyDescent="0.25">
      <c r="A433" s="5">
        <v>43908</v>
      </c>
      <c r="B433" s="8">
        <v>1.7000465766185375E-2</v>
      </c>
      <c r="C433" s="8">
        <v>2.2072478378521779E-2</v>
      </c>
      <c r="D433" t="s">
        <v>6</v>
      </c>
    </row>
    <row r="434" spans="1:4" x14ac:dyDescent="0.25">
      <c r="A434" s="5">
        <v>43909</v>
      </c>
      <c r="B434" s="8">
        <v>1.9280235988200591E-2</v>
      </c>
      <c r="C434" s="8">
        <v>1.7639305645138676E-2</v>
      </c>
      <c r="D434" t="s">
        <v>6</v>
      </c>
    </row>
    <row r="435" spans="1:4" x14ac:dyDescent="0.25">
      <c r="A435" s="5">
        <v>43910</v>
      </c>
      <c r="B435" s="8">
        <v>3.2252300544983473E-2</v>
      </c>
      <c r="C435" s="8">
        <v>3.0553302768996506E-2</v>
      </c>
      <c r="D435" t="s">
        <v>6</v>
      </c>
    </row>
    <row r="436" spans="1:4" x14ac:dyDescent="0.25">
      <c r="A436" s="5">
        <v>43911</v>
      </c>
      <c r="B436" s="8">
        <v>2.2819005806542982E-2</v>
      </c>
      <c r="C436" s="8">
        <v>2.5625373053339846E-2</v>
      </c>
      <c r="D436" t="s">
        <v>6</v>
      </c>
    </row>
    <row r="437" spans="1:4" x14ac:dyDescent="0.25">
      <c r="A437" s="5">
        <v>43927</v>
      </c>
      <c r="B437" s="8">
        <v>1.3645713139015704E-2</v>
      </c>
      <c r="C437" s="8">
        <v>1.299566811062979E-2</v>
      </c>
      <c r="D437" t="s">
        <v>6</v>
      </c>
    </row>
    <row r="438" spans="1:4" x14ac:dyDescent="0.25">
      <c r="A438" s="5">
        <v>43928</v>
      </c>
      <c r="B438" s="8">
        <v>1.7825548478414721E-2</v>
      </c>
      <c r="C438" s="8">
        <v>1.5906806220803028E-2</v>
      </c>
      <c r="D438" t="s">
        <v>6</v>
      </c>
    </row>
    <row r="439" spans="1:4" x14ac:dyDescent="0.25">
      <c r="A439" s="5">
        <v>43939</v>
      </c>
      <c r="B439" s="8">
        <v>2.338280215175844E-2</v>
      </c>
      <c r="C439" s="8">
        <v>3.02126299447497E-2</v>
      </c>
      <c r="D439" t="s">
        <v>6</v>
      </c>
    </row>
    <row r="440" spans="1:4" x14ac:dyDescent="0.25">
      <c r="A440" s="5">
        <v>43941</v>
      </c>
      <c r="B440" s="8">
        <v>3.3483195522998083E-2</v>
      </c>
      <c r="C440" s="8">
        <v>4.6080081985213378E-2</v>
      </c>
      <c r="D440" t="s">
        <v>6</v>
      </c>
    </row>
    <row r="441" spans="1:4" x14ac:dyDescent="0.25">
      <c r="A441" s="5">
        <v>43942</v>
      </c>
      <c r="B441" s="8">
        <v>2.5512176265945114E-2</v>
      </c>
      <c r="C441" s="8">
        <v>2.5334858668192003E-2</v>
      </c>
      <c r="D441" t="s">
        <v>6</v>
      </c>
    </row>
    <row r="442" spans="1:4" x14ac:dyDescent="0.25">
      <c r="A442" s="5">
        <v>43943</v>
      </c>
      <c r="B442" s="8">
        <v>5.6208185093195501E-2</v>
      </c>
      <c r="C442" s="8">
        <v>4.8367640019147916E-2</v>
      </c>
      <c r="D442" t="s">
        <v>6</v>
      </c>
    </row>
    <row r="443" spans="1:4" x14ac:dyDescent="0.25">
      <c r="A443" s="5">
        <v>43944</v>
      </c>
      <c r="B443" s="8">
        <v>2.4790246816367538E-2</v>
      </c>
      <c r="C443" s="8">
        <v>3.46836191602602E-2</v>
      </c>
      <c r="D443" t="s">
        <v>6</v>
      </c>
    </row>
    <row r="444" spans="1:4" x14ac:dyDescent="0.25">
      <c r="A444" s="5">
        <v>43945</v>
      </c>
      <c r="B444" s="8">
        <v>2.3117056113670424E-2</v>
      </c>
      <c r="C444" s="8">
        <v>2.9855529147862311E-2</v>
      </c>
      <c r="D444" t="s">
        <v>6</v>
      </c>
    </row>
    <row r="445" spans="1:4" x14ac:dyDescent="0.25">
      <c r="A445" s="5">
        <v>43946</v>
      </c>
      <c r="B445" s="8">
        <v>2.2066432119205299E-2</v>
      </c>
      <c r="C445" s="8">
        <v>2.1751807790996038E-2</v>
      </c>
      <c r="D445" t="s">
        <v>6</v>
      </c>
    </row>
    <row r="446" spans="1:4" x14ac:dyDescent="0.25">
      <c r="A446" s="5">
        <v>43948</v>
      </c>
      <c r="B446" s="8">
        <v>2.4620921199885897E-2</v>
      </c>
      <c r="C446" s="8">
        <v>2.3880415628607887E-2</v>
      </c>
      <c r="D446" t="s">
        <v>6</v>
      </c>
    </row>
    <row r="447" spans="1:4" x14ac:dyDescent="0.25">
      <c r="A447" s="5">
        <v>43949</v>
      </c>
      <c r="B447" s="8">
        <v>2.2803227910009782E-2</v>
      </c>
      <c r="C447" s="8">
        <v>2.3913775682047826E-2</v>
      </c>
      <c r="D447" t="s">
        <v>6</v>
      </c>
    </row>
    <row r="448" spans="1:4" x14ac:dyDescent="0.25">
      <c r="A448" s="5">
        <v>43950</v>
      </c>
      <c r="B448" s="8">
        <v>2.8277175854268366E-2</v>
      </c>
      <c r="C448" s="8">
        <v>2.6404117252181697E-2</v>
      </c>
      <c r="D448" t="s">
        <v>6</v>
      </c>
    </row>
    <row r="449" spans="1:4" x14ac:dyDescent="0.25">
      <c r="A449" s="5">
        <v>43951</v>
      </c>
      <c r="B449" s="8">
        <v>2.6776402942585757E-2</v>
      </c>
      <c r="C449" s="8">
        <v>2.5438433935881674E-2</v>
      </c>
      <c r="D449" t="s">
        <v>6</v>
      </c>
    </row>
    <row r="450" spans="1:4" x14ac:dyDescent="0.25">
      <c r="A450" s="5">
        <v>43952</v>
      </c>
      <c r="B450" s="8">
        <v>1.9673668417104277E-2</v>
      </c>
      <c r="C450" s="8">
        <v>2.3716112832986781E-2</v>
      </c>
      <c r="D450" t="s">
        <v>6</v>
      </c>
    </row>
    <row r="451" spans="1:4" x14ac:dyDescent="0.25">
      <c r="A451" s="5">
        <v>43953</v>
      </c>
      <c r="B451" s="8">
        <v>2.4078178521055815E-2</v>
      </c>
      <c r="C451" s="8">
        <v>2.1650836291534747E-2</v>
      </c>
      <c r="D451" t="s">
        <v>6</v>
      </c>
    </row>
    <row r="452" spans="1:4" x14ac:dyDescent="0.25">
      <c r="A452" s="5">
        <v>43955</v>
      </c>
      <c r="B452" s="8">
        <v>1.8496521296453419E-2</v>
      </c>
      <c r="C452" s="8">
        <v>1.4074700353110859E-2</v>
      </c>
      <c r="D452" t="s">
        <v>6</v>
      </c>
    </row>
    <row r="453" spans="1:4" x14ac:dyDescent="0.25">
      <c r="A453" s="5">
        <v>43956</v>
      </c>
      <c r="B453" s="8">
        <v>1.9953246361511197E-2</v>
      </c>
      <c r="C453" s="8">
        <v>1.7588282564856794E-2</v>
      </c>
      <c r="D453" t="s">
        <v>6</v>
      </c>
    </row>
    <row r="454" spans="1:4" x14ac:dyDescent="0.25">
      <c r="A454" s="5">
        <v>43957</v>
      </c>
      <c r="B454" s="8">
        <v>1.609099009382043E-2</v>
      </c>
      <c r="C454" s="8">
        <v>2.0513709969883793E-2</v>
      </c>
      <c r="D454" t="s">
        <v>6</v>
      </c>
    </row>
    <row r="455" spans="1:4" x14ac:dyDescent="0.25">
      <c r="A455" s="5">
        <v>43958</v>
      </c>
      <c r="B455" s="8">
        <v>2.1690618584307774E-2</v>
      </c>
      <c r="C455" s="8">
        <v>2.3818812755384899E-2</v>
      </c>
      <c r="D455" t="s">
        <v>6</v>
      </c>
    </row>
    <row r="456" spans="1:4" x14ac:dyDescent="0.25">
      <c r="A456" s="5">
        <v>43959</v>
      </c>
      <c r="B456" s="8">
        <v>1.8961551696035642E-2</v>
      </c>
      <c r="C456" s="8">
        <v>6.3613483680466099E-2</v>
      </c>
      <c r="D456" t="s">
        <v>6</v>
      </c>
    </row>
    <row r="457" spans="1:4" x14ac:dyDescent="0.25">
      <c r="A457" s="5">
        <v>43960</v>
      </c>
      <c r="B457" s="8">
        <v>1.7930918776083719E-2</v>
      </c>
      <c r="C457" s="8">
        <v>1.6047659939888364E-2</v>
      </c>
      <c r="D457" t="s">
        <v>6</v>
      </c>
    </row>
    <row r="458" spans="1:4" x14ac:dyDescent="0.25">
      <c r="A458" s="5">
        <v>43962</v>
      </c>
      <c r="B458" s="8">
        <v>1.4882223931185736E-2</v>
      </c>
      <c r="C458" s="8">
        <v>2.5337669333439738E-2</v>
      </c>
      <c r="D458" t="s">
        <v>6</v>
      </c>
    </row>
    <row r="459" spans="1:4" x14ac:dyDescent="0.25">
      <c r="A459" s="5">
        <v>43963</v>
      </c>
      <c r="B459" s="8">
        <v>1.7329419806199991E-2</v>
      </c>
      <c r="C459" s="8">
        <v>4.890812991167675E-2</v>
      </c>
      <c r="D459" t="s">
        <v>6</v>
      </c>
    </row>
    <row r="460" spans="1:4" x14ac:dyDescent="0.25">
      <c r="A460" s="5">
        <v>43964</v>
      </c>
      <c r="B460" s="8">
        <v>2.2063195447209718E-2</v>
      </c>
      <c r="C460" s="8">
        <v>2.1442968503363368E-2</v>
      </c>
      <c r="D460" t="s">
        <v>6</v>
      </c>
    </row>
    <row r="461" spans="1:4" x14ac:dyDescent="0.25">
      <c r="A461" s="5">
        <v>43965</v>
      </c>
      <c r="B461" s="8">
        <v>2.6555720902936432E-2</v>
      </c>
      <c r="C461" s="8">
        <v>3.1777530824998679E-2</v>
      </c>
      <c r="D461" t="s">
        <v>6</v>
      </c>
    </row>
    <row r="462" spans="1:4" x14ac:dyDescent="0.25">
      <c r="A462" s="5">
        <v>43966</v>
      </c>
      <c r="B462" s="8">
        <v>2.2048870024090856E-2</v>
      </c>
      <c r="C462" s="8">
        <v>2.3972006882285846E-2</v>
      </c>
      <c r="D462" t="s">
        <v>6</v>
      </c>
    </row>
    <row r="463" spans="1:4" x14ac:dyDescent="0.25">
      <c r="A463" s="5">
        <v>43967</v>
      </c>
      <c r="B463" s="8">
        <v>2.2757919631558203E-2</v>
      </c>
      <c r="C463" s="8">
        <v>1.3876988727046688E-2</v>
      </c>
      <c r="D463" t="s">
        <v>6</v>
      </c>
    </row>
    <row r="464" spans="1:4" x14ac:dyDescent="0.25">
      <c r="A464" s="5">
        <v>43969</v>
      </c>
      <c r="B464" s="8">
        <v>2.9860037781212434E-2</v>
      </c>
      <c r="C464" s="8">
        <v>2.5325268700230625E-2</v>
      </c>
      <c r="D464" t="s">
        <v>6</v>
      </c>
    </row>
    <row r="465" spans="1:4" x14ac:dyDescent="0.25">
      <c r="A465" s="5">
        <v>43970</v>
      </c>
      <c r="B465" s="8">
        <v>2.3675826013483781E-2</v>
      </c>
      <c r="C465" s="8">
        <v>5.3251475548060707E-2</v>
      </c>
      <c r="D465" t="s">
        <v>6</v>
      </c>
    </row>
    <row r="466" spans="1:4" x14ac:dyDescent="0.25">
      <c r="A466" s="5">
        <v>43971</v>
      </c>
      <c r="B466" s="8">
        <v>1.8136079096706254E-2</v>
      </c>
      <c r="C466" s="8">
        <v>3.2884845213770768E-2</v>
      </c>
      <c r="D466" t="s">
        <v>6</v>
      </c>
    </row>
    <row r="467" spans="1:4" x14ac:dyDescent="0.25">
      <c r="A467" s="5">
        <v>43972</v>
      </c>
      <c r="B467" s="8">
        <v>2.412518536552976E-2</v>
      </c>
      <c r="C467" s="8">
        <v>5.6101200418698913E-2</v>
      </c>
      <c r="D467" t="s">
        <v>6</v>
      </c>
    </row>
    <row r="468" spans="1:4" x14ac:dyDescent="0.25">
      <c r="A468" s="5">
        <v>43979</v>
      </c>
      <c r="B468" s="8">
        <v>2.0954381447664865E-2</v>
      </c>
      <c r="C468" s="8">
        <v>3.0897855325336242E-2</v>
      </c>
      <c r="D468" t="s">
        <v>6</v>
      </c>
    </row>
    <row r="469" spans="1:4" x14ac:dyDescent="0.25">
      <c r="A469" s="5">
        <v>43980</v>
      </c>
      <c r="B469" s="8">
        <v>1.4551728017702102E-2</v>
      </c>
      <c r="C469" s="8">
        <v>2.9124239703166563E-2</v>
      </c>
      <c r="D469" t="s">
        <v>6</v>
      </c>
    </row>
    <row r="470" spans="1:4" x14ac:dyDescent="0.25">
      <c r="A470" s="5">
        <v>43981</v>
      </c>
      <c r="B470" s="8">
        <v>1.5304321516817104E-2</v>
      </c>
      <c r="C470" s="8">
        <v>2.6772495476229643E-2</v>
      </c>
      <c r="D470" t="s">
        <v>6</v>
      </c>
    </row>
    <row r="471" spans="1:4" x14ac:dyDescent="0.25">
      <c r="A471" s="5">
        <v>43983</v>
      </c>
      <c r="B471" s="8">
        <v>1.6893992028376055E-2</v>
      </c>
      <c r="C471" s="8">
        <v>2.1576036361645037E-2</v>
      </c>
      <c r="D471" t="s">
        <v>6</v>
      </c>
    </row>
    <row r="472" spans="1:4" x14ac:dyDescent="0.25">
      <c r="A472" s="5">
        <v>43984</v>
      </c>
      <c r="B472" s="8">
        <v>2.097998348342444E-2</v>
      </c>
      <c r="C472" s="8">
        <v>2.5880618125460809E-2</v>
      </c>
      <c r="D472" t="s">
        <v>6</v>
      </c>
    </row>
    <row r="473" spans="1:4" x14ac:dyDescent="0.25">
      <c r="A473" s="5">
        <v>43985</v>
      </c>
      <c r="B473" s="8">
        <v>2.3941157846026455E-2</v>
      </c>
      <c r="C473" s="8">
        <v>4.299414824447334E-2</v>
      </c>
      <c r="D473" t="s">
        <v>6</v>
      </c>
    </row>
    <row r="474" spans="1:4" x14ac:dyDescent="0.25">
      <c r="A474" s="5">
        <v>43986</v>
      </c>
      <c r="B474" s="8">
        <v>1.9602595838629826E-2</v>
      </c>
      <c r="C474" s="8">
        <v>2.0878505980275582E-2</v>
      </c>
      <c r="D474" t="s">
        <v>6</v>
      </c>
    </row>
    <row r="475" spans="1:4" x14ac:dyDescent="0.25">
      <c r="A475" s="5">
        <v>43987</v>
      </c>
      <c r="B475" s="8">
        <v>9.3381144479306732E-3</v>
      </c>
      <c r="C475" s="8">
        <v>1.2905496568311142E-2</v>
      </c>
      <c r="D475" t="s">
        <v>6</v>
      </c>
    </row>
    <row r="476" spans="1:4" x14ac:dyDescent="0.25">
      <c r="A476" s="5">
        <v>43988</v>
      </c>
      <c r="B476" s="8">
        <v>1.4494000258053417E-2</v>
      </c>
      <c r="C476" s="8">
        <v>1.895239516490076E-2</v>
      </c>
      <c r="D476" t="s">
        <v>6</v>
      </c>
    </row>
    <row r="477" spans="1:4" x14ac:dyDescent="0.25">
      <c r="A477" s="5">
        <v>43990</v>
      </c>
      <c r="B477" s="8">
        <v>1.8692974076880003E-2</v>
      </c>
      <c r="C477" s="8">
        <v>2.8319268894866786E-2</v>
      </c>
      <c r="D477" t="s">
        <v>6</v>
      </c>
    </row>
    <row r="478" spans="1:4" x14ac:dyDescent="0.25">
      <c r="A478" s="5">
        <v>43991</v>
      </c>
      <c r="B478" s="8">
        <v>2.0394061070127929E-2</v>
      </c>
      <c r="C478" s="8">
        <v>2.8206686930091186E-2</v>
      </c>
      <c r="D478" t="s">
        <v>6</v>
      </c>
    </row>
    <row r="479" spans="1:4" x14ac:dyDescent="0.25">
      <c r="A479" s="5">
        <v>43992</v>
      </c>
      <c r="B479" s="8">
        <v>2.5538587910241575E-2</v>
      </c>
      <c r="C479" s="8">
        <v>3.0504423665562497E-2</v>
      </c>
      <c r="D479" t="s">
        <v>6</v>
      </c>
    </row>
    <row r="480" spans="1:4" x14ac:dyDescent="0.25">
      <c r="A480" s="5">
        <v>43993</v>
      </c>
      <c r="B480" s="8">
        <v>1.8327605956471937E-2</v>
      </c>
      <c r="C480" s="8">
        <v>2.4099930848794266E-2</v>
      </c>
      <c r="D480" t="s">
        <v>6</v>
      </c>
    </row>
    <row r="481" spans="1:4" x14ac:dyDescent="0.25">
      <c r="A481" s="5">
        <v>43994</v>
      </c>
      <c r="B481" s="8">
        <v>2.3411717953591236E-2</v>
      </c>
      <c r="C481" s="8">
        <v>2.0366598778004074E-2</v>
      </c>
      <c r="D481" t="s">
        <v>6</v>
      </c>
    </row>
    <row r="482" spans="1:4" x14ac:dyDescent="0.25">
      <c r="A482" s="5">
        <v>43995</v>
      </c>
      <c r="B482" s="8">
        <v>1.9745771127809592E-2</v>
      </c>
      <c r="C482" s="8">
        <v>2.8275546232143119E-2</v>
      </c>
      <c r="D482" t="s">
        <v>6</v>
      </c>
    </row>
    <row r="483" spans="1:4" x14ac:dyDescent="0.25">
      <c r="A483" s="5">
        <v>43997</v>
      </c>
      <c r="B483" s="8">
        <v>1.6511092641135476E-2</v>
      </c>
      <c r="C483" s="8">
        <v>6.4130794863300658E-2</v>
      </c>
      <c r="D483" t="s">
        <v>6</v>
      </c>
    </row>
    <row r="484" spans="1:4" x14ac:dyDescent="0.25">
      <c r="A484" s="5">
        <v>43998</v>
      </c>
      <c r="B484" s="8">
        <v>1.8810610920342627E-2</v>
      </c>
      <c r="C484" s="8">
        <v>2.0463547014815901E-2</v>
      </c>
      <c r="D484" t="s">
        <v>6</v>
      </c>
    </row>
    <row r="485" spans="1:4" x14ac:dyDescent="0.25">
      <c r="A485" s="5">
        <v>43999</v>
      </c>
      <c r="B485" s="8">
        <v>1.7585841390164777E-2</v>
      </c>
      <c r="C485" s="8">
        <v>2.8394908743295155E-2</v>
      </c>
      <c r="D485" t="s">
        <v>6</v>
      </c>
    </row>
    <row r="486" spans="1:4" x14ac:dyDescent="0.25">
      <c r="A486" s="5">
        <v>44000</v>
      </c>
      <c r="B486" s="8">
        <v>2.4627274084147333E-2</v>
      </c>
      <c r="C486" s="8">
        <v>6.1661839307539053E-2</v>
      </c>
      <c r="D486" t="s">
        <v>6</v>
      </c>
    </row>
    <row r="487" spans="1:4" x14ac:dyDescent="0.25">
      <c r="A487" s="5">
        <v>44001</v>
      </c>
      <c r="B487" s="8">
        <v>1.4004199644645455E-2</v>
      </c>
      <c r="C487" s="8">
        <v>1.8219197504607969E-2</v>
      </c>
      <c r="D487" t="s">
        <v>6</v>
      </c>
    </row>
    <row r="488" spans="1:4" x14ac:dyDescent="0.25">
      <c r="A488" s="5">
        <v>44002</v>
      </c>
      <c r="B488" s="8">
        <v>1.8295747220302784E-2</v>
      </c>
      <c r="C488" s="8">
        <v>2.0488950163119891E-2</v>
      </c>
      <c r="D488" t="s">
        <v>6</v>
      </c>
    </row>
    <row r="489" spans="1:4" x14ac:dyDescent="0.25">
      <c r="A489" s="5">
        <v>44004</v>
      </c>
      <c r="B489" s="8">
        <v>2.1754375494248072E-2</v>
      </c>
      <c r="C489" s="8">
        <v>2.1879705908406412E-2</v>
      </c>
      <c r="D489" t="s">
        <v>6</v>
      </c>
    </row>
    <row r="490" spans="1:4" x14ac:dyDescent="0.25">
      <c r="A490" s="5">
        <v>44005</v>
      </c>
      <c r="B490" s="8">
        <v>1.7883161301207037E-2</v>
      </c>
      <c r="C490" s="8">
        <v>2.1797702732816077E-2</v>
      </c>
      <c r="D490" t="s">
        <v>6</v>
      </c>
    </row>
    <row r="491" spans="1:4" x14ac:dyDescent="0.25">
      <c r="A491" s="5">
        <v>44006</v>
      </c>
      <c r="B491" s="8">
        <v>2.1212365808378399E-2</v>
      </c>
      <c r="C491" s="8">
        <v>2.5125204458459099E-2</v>
      </c>
      <c r="D491" t="s">
        <v>6</v>
      </c>
    </row>
    <row r="492" spans="1:4" x14ac:dyDescent="0.25">
      <c r="A492" s="5">
        <v>44007</v>
      </c>
      <c r="B492" s="8">
        <v>1.5009639217846323E-2</v>
      </c>
      <c r="C492" s="8">
        <v>1.5878656924345379E-2</v>
      </c>
      <c r="D492" t="s">
        <v>6</v>
      </c>
    </row>
    <row r="493" spans="1:4" x14ac:dyDescent="0.25">
      <c r="A493" s="5">
        <v>44008</v>
      </c>
      <c r="B493" s="8">
        <v>1.5847957697907887E-2</v>
      </c>
      <c r="C493" s="8">
        <v>1.7026751549785286E-2</v>
      </c>
      <c r="D493" t="s">
        <v>6</v>
      </c>
    </row>
    <row r="494" spans="1:4" x14ac:dyDescent="0.25">
      <c r="A494" s="5">
        <v>44009</v>
      </c>
      <c r="B494" s="8">
        <v>1.508849985491827E-2</v>
      </c>
      <c r="C494" s="8">
        <v>1.2860782701303603E-2</v>
      </c>
      <c r="D494" t="s">
        <v>6</v>
      </c>
    </row>
    <row r="495" spans="1:4" x14ac:dyDescent="0.25">
      <c r="A495" s="5">
        <v>44011</v>
      </c>
      <c r="B495" s="8">
        <v>1.6072717342540035E-2</v>
      </c>
      <c r="C495" s="8">
        <v>1.0331239995074498E-2</v>
      </c>
      <c r="D495" t="s">
        <v>6</v>
      </c>
    </row>
    <row r="496" spans="1:4" x14ac:dyDescent="0.25">
      <c r="A496" s="5">
        <v>44012</v>
      </c>
      <c r="B496" s="8">
        <v>1.475067845736334E-2</v>
      </c>
      <c r="C496" s="8">
        <v>5.3172445799907191E-3</v>
      </c>
      <c r="D496" t="s">
        <v>6</v>
      </c>
    </row>
    <row r="497" spans="1:4" x14ac:dyDescent="0.25">
      <c r="A497" s="5">
        <v>44013</v>
      </c>
      <c r="B497" s="8">
        <v>1.4220386487682549E-2</v>
      </c>
      <c r="C497" s="8">
        <v>2.0339481465749622E-2</v>
      </c>
      <c r="D497" t="s">
        <v>6</v>
      </c>
    </row>
    <row r="498" spans="1:4" x14ac:dyDescent="0.25">
      <c r="A498" s="5">
        <v>44014</v>
      </c>
      <c r="B498" s="8">
        <v>1.765190906490316E-2</v>
      </c>
      <c r="C498" s="8">
        <v>2.5862994097656952E-2</v>
      </c>
      <c r="D498" t="s">
        <v>6</v>
      </c>
    </row>
    <row r="499" spans="1:4" x14ac:dyDescent="0.25">
      <c r="A499" s="5">
        <v>44015</v>
      </c>
      <c r="B499" s="8">
        <v>1.7335436902431143E-2</v>
      </c>
      <c r="C499" s="8">
        <v>4.7846332945285223E-2</v>
      </c>
      <c r="D499" t="s">
        <v>6</v>
      </c>
    </row>
    <row r="500" spans="1:4" x14ac:dyDescent="0.25">
      <c r="A500" s="5">
        <v>44016</v>
      </c>
      <c r="B500" s="8">
        <v>2.7702775677718977E-2</v>
      </c>
      <c r="C500" s="8">
        <v>3.0005710429320459E-2</v>
      </c>
      <c r="D500" t="s">
        <v>6</v>
      </c>
    </row>
    <row r="501" spans="1:4" x14ac:dyDescent="0.25">
      <c r="A501" s="5">
        <v>44018</v>
      </c>
      <c r="B501" s="8">
        <v>1.6952406267074234E-2</v>
      </c>
      <c r="C501" s="8">
        <v>1.7550877543877193E-2</v>
      </c>
      <c r="D501" t="s">
        <v>6</v>
      </c>
    </row>
    <row r="502" spans="1:4" x14ac:dyDescent="0.25">
      <c r="A502" s="5">
        <v>44019</v>
      </c>
      <c r="B502" s="8">
        <v>1.6542912467409701E-2</v>
      </c>
      <c r="C502" s="8">
        <v>2.2139136773541204E-2</v>
      </c>
      <c r="D502" t="s">
        <v>6</v>
      </c>
    </row>
    <row r="503" spans="1:4" x14ac:dyDescent="0.25">
      <c r="A503" s="5">
        <v>44020</v>
      </c>
      <c r="B503" s="8">
        <v>2.5610736493248677E-2</v>
      </c>
      <c r="C503" s="8">
        <v>3.0926065765085466E-2</v>
      </c>
      <c r="D503" t="s">
        <v>6</v>
      </c>
    </row>
    <row r="504" spans="1:4" x14ac:dyDescent="0.25">
      <c r="A504" s="5">
        <v>44021</v>
      </c>
      <c r="B504" s="8">
        <v>1.8513244090002847E-2</v>
      </c>
      <c r="C504" s="8">
        <v>2.1211898280977956E-2</v>
      </c>
      <c r="D504" t="s">
        <v>6</v>
      </c>
    </row>
    <row r="505" spans="1:4" x14ac:dyDescent="0.25">
      <c r="A505" s="5">
        <v>44022</v>
      </c>
      <c r="B505" s="8">
        <v>1.3441401530406766E-2</v>
      </c>
      <c r="C505" s="8">
        <v>2.3884026423593791E-2</v>
      </c>
      <c r="D505" t="s">
        <v>6</v>
      </c>
    </row>
    <row r="506" spans="1:4" x14ac:dyDescent="0.25">
      <c r="A506" s="5">
        <v>44023</v>
      </c>
      <c r="B506" s="8">
        <v>1.6963280956945777E-2</v>
      </c>
      <c r="C506" s="8">
        <v>3.1218595001134632E-2</v>
      </c>
      <c r="D506" t="s">
        <v>6</v>
      </c>
    </row>
    <row r="507" spans="1:4" x14ac:dyDescent="0.25">
      <c r="A507" s="5">
        <v>44025</v>
      </c>
      <c r="B507" s="8">
        <v>1.8459205417489181E-2</v>
      </c>
      <c r="C507" s="8">
        <v>2.3327396018874409E-2</v>
      </c>
      <c r="D507" t="s">
        <v>6</v>
      </c>
    </row>
    <row r="508" spans="1:4" x14ac:dyDescent="0.25">
      <c r="A508" s="5">
        <v>44026</v>
      </c>
      <c r="B508" s="8">
        <v>3.002369800899405E-2</v>
      </c>
      <c r="C508" s="8">
        <v>3.0440670903219089E-2</v>
      </c>
      <c r="D508" t="s">
        <v>6</v>
      </c>
    </row>
    <row r="509" spans="1:4" x14ac:dyDescent="0.25">
      <c r="A509" s="5">
        <v>44027</v>
      </c>
      <c r="B509" s="8">
        <v>1.6646390314827453E-2</v>
      </c>
      <c r="C509" s="8">
        <v>2.3014855396251834E-2</v>
      </c>
      <c r="D509" t="s">
        <v>6</v>
      </c>
    </row>
    <row r="510" spans="1:4" x14ac:dyDescent="0.25">
      <c r="A510" s="5">
        <v>44028</v>
      </c>
      <c r="B510" s="8">
        <v>2.267830126686737E-2</v>
      </c>
      <c r="C510" s="8">
        <v>2.694509936005389E-2</v>
      </c>
      <c r="D510" t="s">
        <v>6</v>
      </c>
    </row>
    <row r="511" spans="1:4" x14ac:dyDescent="0.25">
      <c r="A511" s="5">
        <v>44029</v>
      </c>
      <c r="B511" s="8">
        <v>1.6517132860298284E-2</v>
      </c>
      <c r="C511" s="8">
        <v>2.2670288340994566E-2</v>
      </c>
      <c r="D511" t="s">
        <v>6</v>
      </c>
    </row>
    <row r="512" spans="1:4" x14ac:dyDescent="0.25">
      <c r="A512" s="5">
        <v>44030</v>
      </c>
      <c r="B512" s="8">
        <v>1.8133487193224669E-2</v>
      </c>
      <c r="C512" s="8">
        <v>2.4113231614580781E-2</v>
      </c>
      <c r="D512" t="s">
        <v>6</v>
      </c>
    </row>
    <row r="513" spans="1:4" x14ac:dyDescent="0.25">
      <c r="A513" s="5">
        <v>44032</v>
      </c>
      <c r="B513" s="8">
        <v>2.6548672566371685E-2</v>
      </c>
      <c r="C513" s="8">
        <v>2.7650585645981433E-2</v>
      </c>
      <c r="D513" t="s">
        <v>6</v>
      </c>
    </row>
    <row r="514" spans="1:4" x14ac:dyDescent="0.25">
      <c r="A514" s="5">
        <v>44033</v>
      </c>
      <c r="B514" s="8">
        <v>2.240943202960052E-2</v>
      </c>
      <c r="C514" s="8">
        <v>3.5489528525740222E-2</v>
      </c>
      <c r="D514" t="s">
        <v>6</v>
      </c>
    </row>
    <row r="515" spans="1:4" x14ac:dyDescent="0.25">
      <c r="A515" s="5">
        <v>44034</v>
      </c>
      <c r="B515" s="8">
        <v>1.7243742006212315E-2</v>
      </c>
      <c r="C515" s="8">
        <v>2.3000915342549347E-2</v>
      </c>
      <c r="D515" t="s">
        <v>6</v>
      </c>
    </row>
    <row r="516" spans="1:4" x14ac:dyDescent="0.25">
      <c r="A516" s="5">
        <v>44035</v>
      </c>
      <c r="B516" s="8">
        <v>1.8460414338519728E-2</v>
      </c>
      <c r="C516" s="8">
        <v>6.2413092309337899E-2</v>
      </c>
      <c r="D516" t="s">
        <v>6</v>
      </c>
    </row>
    <row r="517" spans="1:4" x14ac:dyDescent="0.25">
      <c r="A517" s="5">
        <v>44036</v>
      </c>
      <c r="B517" s="8">
        <v>1.9855777970792011E-2</v>
      </c>
      <c r="C517" s="8">
        <v>2.9247067726068866E-2</v>
      </c>
      <c r="D517" t="s">
        <v>6</v>
      </c>
    </row>
    <row r="518" spans="1:4" x14ac:dyDescent="0.25">
      <c r="A518" s="5">
        <v>44037</v>
      </c>
      <c r="B518" s="8">
        <v>1.5152321640850943E-2</v>
      </c>
      <c r="C518" s="8">
        <v>2.46802752950054E-2</v>
      </c>
      <c r="D518" t="s">
        <v>6</v>
      </c>
    </row>
    <row r="519" spans="1:4" x14ac:dyDescent="0.25">
      <c r="A519" s="5">
        <v>44039</v>
      </c>
      <c r="B519" s="8">
        <v>2.0498623823849451E-2</v>
      </c>
      <c r="C519" s="8">
        <v>3.0888348914789341E-2</v>
      </c>
      <c r="D519" t="s">
        <v>6</v>
      </c>
    </row>
    <row r="520" spans="1:4" x14ac:dyDescent="0.25">
      <c r="A520" s="5">
        <v>44040</v>
      </c>
      <c r="B520" s="8">
        <v>1.6818313812796439E-2</v>
      </c>
      <c r="C520" s="8">
        <v>7.92700682693241E-3</v>
      </c>
      <c r="D520" t="s">
        <v>6</v>
      </c>
    </row>
    <row r="521" spans="1:4" x14ac:dyDescent="0.25">
      <c r="A521" s="5">
        <v>44041</v>
      </c>
      <c r="B521" s="8">
        <v>1.8705110318813622E-2</v>
      </c>
      <c r="C521" s="8">
        <v>1.6658538463512923E-2</v>
      </c>
      <c r="D521" t="s">
        <v>6</v>
      </c>
    </row>
    <row r="522" spans="1:4" x14ac:dyDescent="0.25">
      <c r="A522" s="5">
        <v>44042</v>
      </c>
      <c r="B522" s="8">
        <v>1.7955126547731907E-2</v>
      </c>
      <c r="C522" s="8">
        <v>1.4175779667881734E-2</v>
      </c>
      <c r="D522" t="s">
        <v>6</v>
      </c>
    </row>
    <row r="523" spans="1:4" x14ac:dyDescent="0.25">
      <c r="A523" s="5">
        <v>44047</v>
      </c>
      <c r="B523" s="8">
        <v>2.10149863760218E-2</v>
      </c>
      <c r="C523" s="8">
        <v>4.211650255071777E-2</v>
      </c>
      <c r="D523" t="s">
        <v>6</v>
      </c>
    </row>
    <row r="524" spans="1:4" x14ac:dyDescent="0.25">
      <c r="A524" s="5">
        <v>44048</v>
      </c>
      <c r="B524" s="8">
        <v>1.4222587606618025E-2</v>
      </c>
      <c r="C524" s="8">
        <v>1.8156666090264569E-2</v>
      </c>
      <c r="D524" t="s">
        <v>6</v>
      </c>
    </row>
    <row r="525" spans="1:4" x14ac:dyDescent="0.25">
      <c r="A525" s="5">
        <v>44049</v>
      </c>
      <c r="B525" s="8">
        <v>1.396238602767633E-2</v>
      </c>
      <c r="C525" s="8">
        <v>1.6450384861199877E-2</v>
      </c>
      <c r="D525" t="s">
        <v>6</v>
      </c>
    </row>
    <row r="526" spans="1:4" x14ac:dyDescent="0.25">
      <c r="A526" s="5">
        <v>44050</v>
      </c>
      <c r="B526" s="8">
        <v>1.4134039664344381E-2</v>
      </c>
      <c r="C526" s="8">
        <v>1.7386573307470312E-2</v>
      </c>
      <c r="D526" t="s">
        <v>6</v>
      </c>
    </row>
    <row r="527" spans="1:4" x14ac:dyDescent="0.25">
      <c r="A527" s="5">
        <v>44051</v>
      </c>
      <c r="B527" s="8">
        <v>1.5916713518543651E-2</v>
      </c>
      <c r="C527" s="8">
        <v>3.0622173888157522E-2</v>
      </c>
      <c r="D527" t="s">
        <v>6</v>
      </c>
    </row>
    <row r="528" spans="1:4" x14ac:dyDescent="0.25">
      <c r="A528" s="5">
        <v>44053</v>
      </c>
      <c r="B528" s="8">
        <v>2.3358934102770824E-2</v>
      </c>
      <c r="C528" s="8">
        <v>2.9623928258184617E-2</v>
      </c>
      <c r="D528" t="s">
        <v>6</v>
      </c>
    </row>
    <row r="529" spans="1:4" x14ac:dyDescent="0.25">
      <c r="A529" s="5">
        <v>44054</v>
      </c>
      <c r="B529" s="8">
        <v>2.1783121057017022E-2</v>
      </c>
      <c r="C529" s="8">
        <v>2.491042897259611E-2</v>
      </c>
      <c r="D529" t="s">
        <v>6</v>
      </c>
    </row>
    <row r="530" spans="1:4" x14ac:dyDescent="0.25">
      <c r="A530" s="5">
        <v>44055</v>
      </c>
      <c r="B530" s="8">
        <v>8.3246134170445289E-3</v>
      </c>
      <c r="C530" s="8">
        <v>6.1107825744135622E-3</v>
      </c>
      <c r="D530" t="s">
        <v>6</v>
      </c>
    </row>
    <row r="531" spans="1:4" x14ac:dyDescent="0.25">
      <c r="A531" s="5">
        <v>44056</v>
      </c>
      <c r="B531" s="8">
        <v>1.8700638484582564E-2</v>
      </c>
      <c r="C531" s="8">
        <v>1.7690746378817235E-2</v>
      </c>
      <c r="D531" t="s">
        <v>6</v>
      </c>
    </row>
    <row r="532" spans="1:4" x14ac:dyDescent="0.25">
      <c r="A532" s="5">
        <v>44058</v>
      </c>
      <c r="B532" s="8">
        <v>2.0443330461345655E-2</v>
      </c>
      <c r="C532" s="8">
        <v>2.3028403681370994E-2</v>
      </c>
      <c r="D532" t="s">
        <v>6</v>
      </c>
    </row>
    <row r="533" spans="1:4" x14ac:dyDescent="0.25">
      <c r="A533" s="5">
        <v>44060</v>
      </c>
      <c r="B533" s="8">
        <v>1.9050314602338289E-2</v>
      </c>
      <c r="C533" s="8">
        <v>5.0691037788679075E-2</v>
      </c>
      <c r="D533" t="s">
        <v>6</v>
      </c>
    </row>
    <row r="534" spans="1:4" x14ac:dyDescent="0.25">
      <c r="A534" s="5">
        <v>44061</v>
      </c>
      <c r="B534" s="8">
        <v>1.7696289325087388E-2</v>
      </c>
      <c r="C534" s="8">
        <v>1.1678573798411892E-2</v>
      </c>
      <c r="D534" t="s">
        <v>6</v>
      </c>
    </row>
    <row r="535" spans="1:4" x14ac:dyDescent="0.25">
      <c r="A535" s="5">
        <v>44062</v>
      </c>
      <c r="B535" s="8">
        <v>2.4488148840370406E-2</v>
      </c>
      <c r="C535" s="8">
        <v>2.1443282316359086E-2</v>
      </c>
      <c r="D535" t="s">
        <v>6</v>
      </c>
    </row>
    <row r="536" spans="1:4" x14ac:dyDescent="0.25">
      <c r="A536" s="5">
        <v>44063</v>
      </c>
      <c r="B536" s="8">
        <v>1.5325208157354893E-2</v>
      </c>
      <c r="C536" s="8">
        <v>1.9351923230282571E-2</v>
      </c>
      <c r="D536" t="s">
        <v>6</v>
      </c>
    </row>
    <row r="537" spans="1:4" x14ac:dyDescent="0.25">
      <c r="A537" s="5">
        <v>44064</v>
      </c>
      <c r="B537" s="8">
        <v>2.3038445047877661E-2</v>
      </c>
      <c r="C537" s="8">
        <v>2.3620264057793782E-2</v>
      </c>
      <c r="D537" t="s">
        <v>6</v>
      </c>
    </row>
    <row r="538" spans="1:4" x14ac:dyDescent="0.25">
      <c r="A538" s="5">
        <v>44065</v>
      </c>
      <c r="B538" s="8">
        <v>1.9075750883392226E-2</v>
      </c>
      <c r="C538" s="8">
        <v>1.0817805383022775E-2</v>
      </c>
      <c r="D538" t="s">
        <v>6</v>
      </c>
    </row>
    <row r="539" spans="1:4" x14ac:dyDescent="0.25">
      <c r="A539" s="5">
        <v>44067</v>
      </c>
      <c r="B539" s="8">
        <v>1.8741297688666111E-2</v>
      </c>
      <c r="C539" s="8">
        <v>2.5884932281905304E-2</v>
      </c>
      <c r="D539" t="s">
        <v>6</v>
      </c>
    </row>
    <row r="540" spans="1:4" x14ac:dyDescent="0.25">
      <c r="A540" s="5">
        <v>44068</v>
      </c>
      <c r="B540" s="8">
        <v>1.9072357951886176E-2</v>
      </c>
      <c r="C540" s="8">
        <v>1.6391068894616431E-2</v>
      </c>
      <c r="D540" t="s">
        <v>6</v>
      </c>
    </row>
    <row r="541" spans="1:4" x14ac:dyDescent="0.25">
      <c r="A541" s="5">
        <v>44069</v>
      </c>
      <c r="B541" s="8">
        <v>1.3784707222244041E-2</v>
      </c>
      <c r="C541" s="8">
        <v>3.1939768050879162E-2</v>
      </c>
      <c r="D541" t="s">
        <v>6</v>
      </c>
    </row>
    <row r="542" spans="1:4" x14ac:dyDescent="0.25">
      <c r="A542" s="5">
        <v>44070</v>
      </c>
      <c r="B542" s="8">
        <v>2.8073896299603728E-2</v>
      </c>
      <c r="C542" s="8">
        <v>2.1399713280333642E-2</v>
      </c>
      <c r="D542" t="s">
        <v>6</v>
      </c>
    </row>
    <row r="543" spans="1:4" x14ac:dyDescent="0.25">
      <c r="A543" s="5">
        <v>44071</v>
      </c>
      <c r="B543" s="8">
        <v>1.7728345129760702E-2</v>
      </c>
      <c r="C543" s="8">
        <v>1.5511029088672116E-2</v>
      </c>
      <c r="D543" t="s">
        <v>6</v>
      </c>
    </row>
    <row r="544" spans="1:4" x14ac:dyDescent="0.25">
      <c r="A544" s="6">
        <v>44074</v>
      </c>
      <c r="B544" s="8">
        <v>2.3031567296025887E-2</v>
      </c>
      <c r="C544" s="8">
        <v>2.2495971503689254E-2</v>
      </c>
      <c r="D544" t="s">
        <v>6</v>
      </c>
    </row>
    <row r="545" spans="1:4" x14ac:dyDescent="0.25">
      <c r="A545" s="7">
        <v>44075</v>
      </c>
      <c r="B545" s="8">
        <v>2.1272756435961184E-2</v>
      </c>
      <c r="C545" s="8">
        <v>2.1597948444681277E-2</v>
      </c>
      <c r="D545" t="s">
        <v>6</v>
      </c>
    </row>
    <row r="546" spans="1:4" x14ac:dyDescent="0.25">
      <c r="A546" s="7">
        <v>44076</v>
      </c>
      <c r="B546" s="8">
        <v>1.9358381767424833E-2</v>
      </c>
      <c r="C546" s="8">
        <v>2.2244303425848561E-2</v>
      </c>
      <c r="D546" t="s">
        <v>6</v>
      </c>
    </row>
    <row r="547" spans="1:4" x14ac:dyDescent="0.25">
      <c r="A547" s="7">
        <v>44077</v>
      </c>
      <c r="B547" s="8">
        <v>1.9474982138329992E-2</v>
      </c>
      <c r="C547" s="8">
        <v>9.364872795937635E-3</v>
      </c>
      <c r="D547" t="s">
        <v>6</v>
      </c>
    </row>
    <row r="548" spans="1:4" x14ac:dyDescent="0.25">
      <c r="A548" s="7">
        <v>44078</v>
      </c>
      <c r="B548" s="8">
        <v>2.7738755076498686E-2</v>
      </c>
      <c r="C548" s="8">
        <v>1.9302065556405578E-2</v>
      </c>
      <c r="D548" t="s">
        <v>6</v>
      </c>
    </row>
    <row r="549" spans="1:4" x14ac:dyDescent="0.25">
      <c r="A549" s="7">
        <v>44079</v>
      </c>
      <c r="B549" s="8">
        <v>2.8244369789722536E-2</v>
      </c>
      <c r="C549" s="8">
        <v>6.0952237796399987E-2</v>
      </c>
      <c r="D549" t="s">
        <v>6</v>
      </c>
    </row>
    <row r="550" spans="1:4" x14ac:dyDescent="0.25">
      <c r="A550" s="7">
        <v>44081</v>
      </c>
      <c r="B550" s="8">
        <v>1.8738339236946705E-2</v>
      </c>
      <c r="C550" s="8">
        <v>1.1258751250178597E-2</v>
      </c>
      <c r="D550" t="s">
        <v>6</v>
      </c>
    </row>
    <row r="551" spans="1:4" x14ac:dyDescent="0.25">
      <c r="A551" s="7">
        <v>44082</v>
      </c>
      <c r="B551" s="8">
        <v>1.1153638434263978E-2</v>
      </c>
      <c r="C551" s="8">
        <v>1.868846988152845E-2</v>
      </c>
      <c r="D551" t="s">
        <v>6</v>
      </c>
    </row>
    <row r="552" spans="1:4" x14ac:dyDescent="0.25">
      <c r="A552" s="7">
        <v>44083</v>
      </c>
      <c r="B552" s="8">
        <v>1.6179515577599075E-2</v>
      </c>
      <c r="C552" s="8">
        <v>2.0958829093443522E-2</v>
      </c>
      <c r="D552" t="s">
        <v>6</v>
      </c>
    </row>
    <row r="553" spans="1:4" x14ac:dyDescent="0.25">
      <c r="A553" s="7">
        <v>44084</v>
      </c>
      <c r="B553" s="8">
        <v>1.1789276979306934E-2</v>
      </c>
      <c r="C553" s="8">
        <v>1.1635311143270622E-2</v>
      </c>
      <c r="D553" t="s">
        <v>6</v>
      </c>
    </row>
    <row r="554" spans="1:4" x14ac:dyDescent="0.25">
      <c r="A554" s="7">
        <v>44085</v>
      </c>
      <c r="B554" s="8">
        <v>1.7718068535825544E-2</v>
      </c>
      <c r="C554" s="8">
        <v>2.483140547541423E-2</v>
      </c>
      <c r="D554" t="s">
        <v>6</v>
      </c>
    </row>
    <row r="555" spans="1:4" x14ac:dyDescent="0.25">
      <c r="A555" s="7">
        <v>44086</v>
      </c>
      <c r="B555" s="8">
        <v>2.5327643241332291E-2</v>
      </c>
      <c r="C555" s="8">
        <v>1.9584889533047177E-2</v>
      </c>
      <c r="D555" t="s">
        <v>6</v>
      </c>
    </row>
    <row r="556" spans="1:4" x14ac:dyDescent="0.25">
      <c r="A556" s="7">
        <v>44088</v>
      </c>
      <c r="B556" s="8">
        <v>1.6944119666685225E-2</v>
      </c>
      <c r="C556" s="8">
        <v>5.7715889582254681E-2</v>
      </c>
      <c r="D556" t="s">
        <v>6</v>
      </c>
    </row>
    <row r="557" spans="1:4" x14ac:dyDescent="0.25">
      <c r="A557" s="7">
        <v>44089</v>
      </c>
      <c r="B557" s="8">
        <v>2.0053687036159801E-2</v>
      </c>
      <c r="C557" s="8">
        <v>1.4684549978798903E-2</v>
      </c>
      <c r="D557" t="s">
        <v>6</v>
      </c>
    </row>
    <row r="558" spans="1:4" x14ac:dyDescent="0.25">
      <c r="A558" s="7">
        <v>44090</v>
      </c>
      <c r="B558" s="8">
        <v>1.836005453947059E-2</v>
      </c>
      <c r="C558" s="8">
        <v>2.0181880075864422E-2</v>
      </c>
      <c r="D558" t="s">
        <v>6</v>
      </c>
    </row>
    <row r="559" spans="1:4" x14ac:dyDescent="0.25">
      <c r="A559" s="7">
        <v>44091</v>
      </c>
      <c r="B559" s="8">
        <v>2.5818302421103657E-2</v>
      </c>
      <c r="C559" s="8">
        <v>2.5563340276462791E-2</v>
      </c>
      <c r="D559" t="s">
        <v>6</v>
      </c>
    </row>
    <row r="560" spans="1:4" x14ac:dyDescent="0.25">
      <c r="A560" s="7">
        <v>44092</v>
      </c>
      <c r="B560" s="8">
        <v>2.0390629474769464E-2</v>
      </c>
      <c r="C560" s="8">
        <v>2.668265209390509E-2</v>
      </c>
      <c r="D560" t="s">
        <v>6</v>
      </c>
    </row>
    <row r="561" spans="1:4" x14ac:dyDescent="0.25">
      <c r="A561" s="7">
        <v>44093</v>
      </c>
      <c r="B561" s="8">
        <v>2.0719549198092761E-2</v>
      </c>
      <c r="C561" s="8">
        <v>1.6912305380606799E-2</v>
      </c>
      <c r="D561" t="s">
        <v>6</v>
      </c>
    </row>
    <row r="562" spans="1:4" x14ac:dyDescent="0.25">
      <c r="A562" s="7">
        <v>44095</v>
      </c>
      <c r="B562" s="8">
        <v>1.921471633946514E-2</v>
      </c>
      <c r="C562" s="8">
        <v>2.9995467176445089E-2</v>
      </c>
      <c r="D562" t="s">
        <v>6</v>
      </c>
    </row>
    <row r="563" spans="1:4" x14ac:dyDescent="0.25">
      <c r="A563" s="7">
        <v>44096</v>
      </c>
      <c r="B563" s="8">
        <v>2.9136009055786598E-2</v>
      </c>
      <c r="C563" s="8">
        <v>3.3015034538805367E-2</v>
      </c>
      <c r="D563" t="s">
        <v>6</v>
      </c>
    </row>
    <row r="564" spans="1:4" x14ac:dyDescent="0.25">
      <c r="A564" s="7">
        <v>44097</v>
      </c>
      <c r="B564" s="8">
        <v>3.4068995071780586E-2</v>
      </c>
      <c r="C564" s="8">
        <v>3.8837426701793153E-2</v>
      </c>
      <c r="D564" t="s">
        <v>6</v>
      </c>
    </row>
    <row r="565" spans="1:4" x14ac:dyDescent="0.25">
      <c r="A565" s="7">
        <v>44098</v>
      </c>
      <c r="B565" s="8">
        <v>2.7422865795949273E-2</v>
      </c>
      <c r="C565" s="8">
        <v>3.0638956094078452E-2</v>
      </c>
      <c r="D565" t="s">
        <v>6</v>
      </c>
    </row>
    <row r="566" spans="1:4" x14ac:dyDescent="0.25">
      <c r="A566" s="7">
        <v>44099</v>
      </c>
      <c r="B566" s="8">
        <v>2.1113199229716249E-2</v>
      </c>
      <c r="C566" s="8">
        <v>2.4423522990858239E-2</v>
      </c>
      <c r="D566" t="s">
        <v>6</v>
      </c>
    </row>
    <row r="567" spans="1:4" x14ac:dyDescent="0.25">
      <c r="A567" s="7">
        <v>44100</v>
      </c>
      <c r="B567" s="8">
        <v>2.0442645475138327E-2</v>
      </c>
      <c r="C567" s="8">
        <v>2.2453740522771857E-2</v>
      </c>
      <c r="D567" t="s">
        <v>6</v>
      </c>
    </row>
    <row r="568" spans="1:4" x14ac:dyDescent="0.25">
      <c r="A568" s="7">
        <v>44102</v>
      </c>
      <c r="B568" s="8">
        <v>2.256593843706016E-2</v>
      </c>
      <c r="C568" s="8">
        <v>4.3424711958680973E-2</v>
      </c>
      <c r="D568" t="s">
        <v>6</v>
      </c>
    </row>
    <row r="569" spans="1:4" x14ac:dyDescent="0.25">
      <c r="A569" s="7">
        <v>44103</v>
      </c>
      <c r="B569" s="8">
        <v>2.720393492243663E-2</v>
      </c>
      <c r="C569" s="8">
        <v>3.6365172217177368E-2</v>
      </c>
      <c r="D569" t="s">
        <v>6</v>
      </c>
    </row>
    <row r="570" spans="1:4" x14ac:dyDescent="0.25">
      <c r="A570" s="7">
        <v>44104</v>
      </c>
      <c r="B570" s="8">
        <v>3.3547149025391354E-2</v>
      </c>
      <c r="C570" s="8">
        <v>4.3754495324862142E-2</v>
      </c>
      <c r="D570" t="s">
        <v>6</v>
      </c>
    </row>
    <row r="571" spans="1:4" x14ac:dyDescent="0.25">
      <c r="A571" s="7">
        <v>44105</v>
      </c>
      <c r="B571" s="8">
        <v>3.4482758620689655E-2</v>
      </c>
      <c r="C571" s="8">
        <v>2.4326792682589322E-2</v>
      </c>
      <c r="D571" t="s">
        <v>6</v>
      </c>
    </row>
    <row r="572" spans="1:4" x14ac:dyDescent="0.25">
      <c r="A572" s="7">
        <v>44106</v>
      </c>
      <c r="B572" s="8">
        <v>3.4859083388964679E-2</v>
      </c>
      <c r="C572" s="8">
        <v>2.9537470725995316E-2</v>
      </c>
      <c r="D572" t="s">
        <v>6</v>
      </c>
    </row>
    <row r="573" spans="1:4" x14ac:dyDescent="0.25">
      <c r="A573" s="7">
        <v>44107</v>
      </c>
      <c r="B573" s="8">
        <v>2.8131110316842924E-2</v>
      </c>
      <c r="C573" s="8">
        <v>1.7394901269239978E-2</v>
      </c>
      <c r="D573" t="s">
        <v>6</v>
      </c>
    </row>
    <row r="574" spans="1:4" x14ac:dyDescent="0.25">
      <c r="A574" s="7">
        <v>44109</v>
      </c>
      <c r="B574" s="8">
        <v>1.4650306748466258E-2</v>
      </c>
      <c r="C574" s="8">
        <v>1.257951200987373E-2</v>
      </c>
      <c r="D574" t="s">
        <v>6</v>
      </c>
    </row>
    <row r="575" spans="1:4" x14ac:dyDescent="0.25">
      <c r="A575" s="7">
        <v>44110</v>
      </c>
      <c r="B575" s="8">
        <v>1.0451601047457159E-2</v>
      </c>
      <c r="C575" s="8">
        <v>2.0749341504058487E-2</v>
      </c>
      <c r="D575" t="s">
        <v>6</v>
      </c>
    </row>
    <row r="576" spans="1:4" x14ac:dyDescent="0.25">
      <c r="A576" s="7">
        <v>44111</v>
      </c>
      <c r="B576" s="8">
        <v>2.3288637967537048E-2</v>
      </c>
      <c r="C576" s="8">
        <v>2.3098591549295774E-2</v>
      </c>
      <c r="D576" t="s">
        <v>6</v>
      </c>
    </row>
    <row r="577" spans="1:4" x14ac:dyDescent="0.25">
      <c r="A577" s="7">
        <v>44112</v>
      </c>
      <c r="B577" s="8">
        <v>1.6200777262724165E-2</v>
      </c>
      <c r="C577" s="8">
        <v>2.6628147962067451E-2</v>
      </c>
      <c r="D577" t="s">
        <v>6</v>
      </c>
    </row>
    <row r="578" spans="1:4" x14ac:dyDescent="0.25">
      <c r="A578" s="7">
        <v>44113</v>
      </c>
      <c r="B578" s="8">
        <v>2.4665191568650286E-2</v>
      </c>
      <c r="C578" s="8">
        <v>2.9559182624341346E-2</v>
      </c>
      <c r="D578" t="s">
        <v>6</v>
      </c>
    </row>
    <row r="579" spans="1:4" x14ac:dyDescent="0.25">
      <c r="A579" s="7">
        <v>44114</v>
      </c>
      <c r="B579" s="8">
        <v>2.5166946804161178E-2</v>
      </c>
      <c r="C579" s="8">
        <v>3.0170140719975574E-2</v>
      </c>
      <c r="D579" t="s">
        <v>6</v>
      </c>
    </row>
    <row r="580" spans="1:4" x14ac:dyDescent="0.25">
      <c r="A580" s="7">
        <v>44115</v>
      </c>
      <c r="B580" s="8">
        <v>2.2684543072892586E-2</v>
      </c>
      <c r="C580" s="8">
        <v>2.2115282544849794E-2</v>
      </c>
      <c r="D580" t="s">
        <v>6</v>
      </c>
    </row>
    <row r="581" spans="1:4" x14ac:dyDescent="0.25">
      <c r="A581" s="7">
        <v>44117</v>
      </c>
      <c r="B581" s="8">
        <v>1.6330243437581219E-2</v>
      </c>
      <c r="C581" s="8">
        <v>2.0917618814742363E-2</v>
      </c>
      <c r="D581" t="s">
        <v>6</v>
      </c>
    </row>
    <row r="582" spans="1:4" x14ac:dyDescent="0.25">
      <c r="A582" s="7">
        <v>44118</v>
      </c>
      <c r="B582" s="8">
        <v>3.5380649433578507E-2</v>
      </c>
      <c r="C582" s="8">
        <v>4.17607223476298E-2</v>
      </c>
      <c r="D582" t="s">
        <v>6</v>
      </c>
    </row>
    <row r="583" spans="1:4" x14ac:dyDescent="0.25">
      <c r="A583" s="7">
        <v>44119</v>
      </c>
      <c r="B583" s="8">
        <v>2.7593381551570394E-2</v>
      </c>
      <c r="C583" s="8">
        <v>3.7295934168030793E-2</v>
      </c>
      <c r="D583" t="s">
        <v>6</v>
      </c>
    </row>
    <row r="584" spans="1:4" x14ac:dyDescent="0.25">
      <c r="A584" s="7">
        <v>44120</v>
      </c>
      <c r="B584" s="8">
        <v>2.6838112923287142E-2</v>
      </c>
      <c r="C584" s="8">
        <v>3.8128543781618174E-2</v>
      </c>
      <c r="D584" t="s">
        <v>6</v>
      </c>
    </row>
    <row r="585" spans="1:4" x14ac:dyDescent="0.25">
      <c r="A585" s="7">
        <v>44121</v>
      </c>
      <c r="B585" s="8">
        <v>2.9033160766755283E-2</v>
      </c>
      <c r="C585" s="8">
        <v>4.1250551093561308E-2</v>
      </c>
      <c r="D585" t="s">
        <v>6</v>
      </c>
    </row>
    <row r="586" spans="1:4" x14ac:dyDescent="0.25">
      <c r="A586" s="7">
        <v>44123</v>
      </c>
      <c r="B586" s="8">
        <v>2.1157337964790399E-2</v>
      </c>
      <c r="C586" s="8">
        <v>3.222924929431522E-2</v>
      </c>
      <c r="D586" t="s">
        <v>6</v>
      </c>
    </row>
    <row r="587" spans="1:4" x14ac:dyDescent="0.25">
      <c r="A587" s="7">
        <v>44124</v>
      </c>
      <c r="B587" s="8">
        <v>1.5611814345991562E-2</v>
      </c>
      <c r="C587" s="8">
        <v>2.1155327342747113E-2</v>
      </c>
      <c r="D587" t="s">
        <v>6</v>
      </c>
    </row>
    <row r="588" spans="1:4" x14ac:dyDescent="0.25">
      <c r="A588" s="7">
        <v>44125</v>
      </c>
      <c r="B588" s="8">
        <v>2.5817590899857811E-2</v>
      </c>
      <c r="C588" s="8">
        <v>3.233027184197166E-2</v>
      </c>
      <c r="D588" t="s">
        <v>6</v>
      </c>
    </row>
    <row r="589" spans="1:4" x14ac:dyDescent="0.25">
      <c r="A589" s="7">
        <v>44126</v>
      </c>
      <c r="B589" s="8">
        <v>2.4003041969675364E-2</v>
      </c>
      <c r="C589" s="8">
        <v>2.7555999112885341E-2</v>
      </c>
      <c r="D589" t="s">
        <v>6</v>
      </c>
    </row>
    <row r="590" spans="1:4" x14ac:dyDescent="0.25">
      <c r="A590" s="7">
        <v>44127</v>
      </c>
      <c r="B590" s="8">
        <v>2.5866093939676912E-2</v>
      </c>
      <c r="C590" s="8">
        <v>2.5322001226671338E-2</v>
      </c>
      <c r="D590" t="s">
        <v>6</v>
      </c>
    </row>
    <row r="591" spans="1:4" x14ac:dyDescent="0.25">
      <c r="A591" s="7">
        <v>44128</v>
      </c>
      <c r="B591" s="8">
        <v>2.9571861206231072E-2</v>
      </c>
      <c r="C591" s="8">
        <v>2.6502578767298168E-2</v>
      </c>
      <c r="D591" t="s">
        <v>6</v>
      </c>
    </row>
    <row r="592" spans="1:4" x14ac:dyDescent="0.25">
      <c r="A592" s="7">
        <v>44130</v>
      </c>
      <c r="B592" s="8">
        <v>2.663438256658596E-2</v>
      </c>
      <c r="C592" s="8">
        <v>2.7578895865612005E-2</v>
      </c>
      <c r="D592" t="s">
        <v>6</v>
      </c>
    </row>
    <row r="593" spans="1:4" x14ac:dyDescent="0.25">
      <c r="A593" s="7">
        <v>44131</v>
      </c>
      <c r="B593" s="8">
        <v>3.4468263976460696E-2</v>
      </c>
      <c r="C593" s="8">
        <v>4.3391148325358848E-2</v>
      </c>
      <c r="D593" t="s">
        <v>6</v>
      </c>
    </row>
    <row r="594" spans="1:4" x14ac:dyDescent="0.25">
      <c r="A594" s="7">
        <v>44132</v>
      </c>
      <c r="B594" s="8">
        <v>3.4625284625284622E-2</v>
      </c>
      <c r="C594" s="8">
        <v>3.6196271159996879E-2</v>
      </c>
      <c r="D594" t="s">
        <v>6</v>
      </c>
    </row>
    <row r="595" spans="1:4" x14ac:dyDescent="0.25">
      <c r="A595" s="7">
        <v>44133</v>
      </c>
      <c r="B595" s="8">
        <v>2.0957486873878464E-2</v>
      </c>
      <c r="C595" s="8">
        <v>2.566439250264772E-2</v>
      </c>
      <c r="D595" t="s">
        <v>6</v>
      </c>
    </row>
    <row r="596" spans="1:4" x14ac:dyDescent="0.25">
      <c r="A596" s="7">
        <v>44135</v>
      </c>
      <c r="B596" s="8">
        <v>2.1923374830214521E-2</v>
      </c>
      <c r="C596" s="8">
        <v>1.0260764957718573E-3</v>
      </c>
      <c r="D596" t="s">
        <v>6</v>
      </c>
    </row>
    <row r="597" spans="1:4" x14ac:dyDescent="0.25">
      <c r="A597" s="7">
        <v>44137</v>
      </c>
      <c r="B597" s="8">
        <v>3.2205003895766603E-2</v>
      </c>
      <c r="C597" s="8">
        <v>3.2036048270115122E-2</v>
      </c>
      <c r="D597" t="s">
        <v>6</v>
      </c>
    </row>
    <row r="598" spans="1:4" x14ac:dyDescent="0.25">
      <c r="A598" s="7">
        <v>44138</v>
      </c>
      <c r="B598" s="8">
        <v>2.2783617104103919E-2</v>
      </c>
      <c r="C598" s="8">
        <v>2.4012795745829957E-2</v>
      </c>
      <c r="D598" t="s">
        <v>6</v>
      </c>
    </row>
    <row r="599" spans="1:4" x14ac:dyDescent="0.25">
      <c r="A599" s="7">
        <v>44139</v>
      </c>
      <c r="B599" s="8">
        <v>2.4844498462858373E-2</v>
      </c>
      <c r="C599" s="8">
        <v>3.6302730495072648E-2</v>
      </c>
      <c r="D599" t="s">
        <v>6</v>
      </c>
    </row>
    <row r="600" spans="1:4" x14ac:dyDescent="0.25">
      <c r="A600" s="7">
        <v>44140</v>
      </c>
      <c r="B600" s="8">
        <v>2.7862171174509079E-2</v>
      </c>
      <c r="C600" s="8">
        <v>2.7544751965123192E-2</v>
      </c>
      <c r="D600" t="s">
        <v>6</v>
      </c>
    </row>
    <row r="601" spans="1:4" x14ac:dyDescent="0.25">
      <c r="A601" s="7">
        <v>44141</v>
      </c>
      <c r="B601" s="8">
        <v>2.8580103228418176E-2</v>
      </c>
      <c r="C601" s="8">
        <v>3.3430341019326917E-2</v>
      </c>
      <c r="D601" t="s">
        <v>6</v>
      </c>
    </row>
    <row r="602" spans="1:4" x14ac:dyDescent="0.25">
      <c r="A602" s="7">
        <v>44142</v>
      </c>
      <c r="B602" s="8">
        <v>3.1581434421925861E-2</v>
      </c>
      <c r="C602" s="8">
        <v>1.6376914943320137E-2</v>
      </c>
      <c r="D602" t="s">
        <v>6</v>
      </c>
    </row>
    <row r="603" spans="1:4" x14ac:dyDescent="0.25">
      <c r="A603" s="7">
        <v>44144</v>
      </c>
      <c r="B603" s="8">
        <v>1.8521472784123541E-2</v>
      </c>
      <c r="C603" s="8">
        <v>3.1805481243683494E-2</v>
      </c>
      <c r="D603" t="s">
        <v>6</v>
      </c>
    </row>
    <row r="604" spans="1:4" x14ac:dyDescent="0.25">
      <c r="A604" s="7">
        <v>44145</v>
      </c>
      <c r="B604" s="8">
        <v>1.7696763564861561E-2</v>
      </c>
      <c r="C604" s="8">
        <v>2.7084863372755591E-2</v>
      </c>
      <c r="D604" t="s">
        <v>6</v>
      </c>
    </row>
    <row r="605" spans="1:4" x14ac:dyDescent="0.25">
      <c r="A605" s="7">
        <v>44146</v>
      </c>
      <c r="B605" s="8">
        <v>2.6429723022299512E-2</v>
      </c>
      <c r="C605" s="8">
        <v>2.4090057599047601E-2</v>
      </c>
      <c r="D605" t="s">
        <v>6</v>
      </c>
    </row>
    <row r="606" spans="1:4" x14ac:dyDescent="0.25">
      <c r="A606" s="7">
        <v>44147</v>
      </c>
      <c r="B606" s="8">
        <v>2.3568378932051846E-2</v>
      </c>
      <c r="C606" s="8">
        <v>3.1883875568980348E-2</v>
      </c>
      <c r="D606" t="s">
        <v>6</v>
      </c>
    </row>
    <row r="607" spans="1:4" x14ac:dyDescent="0.25">
      <c r="A607" s="7">
        <v>44148</v>
      </c>
      <c r="B607" s="8">
        <v>2.5355487815622083E-2</v>
      </c>
      <c r="C607" s="8">
        <v>2.3988482849825066E-2</v>
      </c>
      <c r="D607" t="s">
        <v>6</v>
      </c>
    </row>
    <row r="608" spans="1:4" x14ac:dyDescent="0.25">
      <c r="A608" s="7">
        <v>44149</v>
      </c>
      <c r="B608" s="8">
        <v>1.8036424647525234E-2</v>
      </c>
      <c r="C608" s="8">
        <v>2.0376514255933086E-2</v>
      </c>
      <c r="D608" t="s">
        <v>6</v>
      </c>
    </row>
    <row r="609" spans="1:4" x14ac:dyDescent="0.25">
      <c r="A609" s="7">
        <v>44151</v>
      </c>
      <c r="B609" s="8">
        <v>1.8603682557312186E-2</v>
      </c>
      <c r="C609" s="8">
        <v>1.9571316866749459E-2</v>
      </c>
      <c r="D609" t="s">
        <v>6</v>
      </c>
    </row>
    <row r="610" spans="1:4" x14ac:dyDescent="0.25">
      <c r="A610" s="7">
        <v>44152</v>
      </c>
      <c r="B610" s="8">
        <v>2.5958638517880224E-2</v>
      </c>
      <c r="C610" s="8">
        <v>3.1671193563265518E-2</v>
      </c>
      <c r="D610" t="s">
        <v>6</v>
      </c>
    </row>
    <row r="611" spans="1:4" x14ac:dyDescent="0.25">
      <c r="A611" s="7">
        <v>44153</v>
      </c>
      <c r="B611" s="8">
        <v>2.5113519007261942E-2</v>
      </c>
      <c r="C611" s="8">
        <v>2.6083358817074711E-2</v>
      </c>
      <c r="D611" t="s">
        <v>6</v>
      </c>
    </row>
    <row r="612" spans="1:4" x14ac:dyDescent="0.25">
      <c r="A612" s="7">
        <v>44154</v>
      </c>
      <c r="B612" s="8">
        <v>3.4631939079571794E-2</v>
      </c>
      <c r="C612" s="8">
        <v>3.9165483167643469E-2</v>
      </c>
      <c r="D612" t="s">
        <v>6</v>
      </c>
    </row>
    <row r="613" spans="1:4" x14ac:dyDescent="0.25">
      <c r="A613" s="7">
        <v>44155</v>
      </c>
      <c r="B613" s="8">
        <v>3.6949561748805961E-2</v>
      </c>
      <c r="C613" s="8">
        <v>3.1076212794235947E-2</v>
      </c>
      <c r="D613" t="s">
        <v>6</v>
      </c>
    </row>
    <row r="614" spans="1:4" x14ac:dyDescent="0.25">
      <c r="A614" s="7">
        <v>44156</v>
      </c>
      <c r="B614" s="8">
        <v>2.6777009409364019E-2</v>
      </c>
      <c r="C614" s="8">
        <v>2.8161417702012907E-2</v>
      </c>
      <c r="D614" t="s">
        <v>6</v>
      </c>
    </row>
    <row r="615" spans="1:4" x14ac:dyDescent="0.25">
      <c r="A615" s="7">
        <v>44158</v>
      </c>
      <c r="B615" s="8">
        <v>3.0896385904275302E-2</v>
      </c>
      <c r="C615" s="8">
        <v>2.3307341599556861E-2</v>
      </c>
      <c r="D615" t="s">
        <v>6</v>
      </c>
    </row>
    <row r="616" spans="1:4" x14ac:dyDescent="0.25">
      <c r="A616" s="7">
        <v>44159</v>
      </c>
      <c r="B616" s="8">
        <v>3.4921856391652469E-2</v>
      </c>
      <c r="C616" s="8">
        <v>3.3223172010550063E-2</v>
      </c>
      <c r="D616" t="s">
        <v>6</v>
      </c>
    </row>
    <row r="617" spans="1:4" x14ac:dyDescent="0.25">
      <c r="A617" s="7">
        <v>44160</v>
      </c>
      <c r="B617" s="8">
        <v>2.2887026935837596E-2</v>
      </c>
      <c r="C617" s="8">
        <v>2.9122164396975358E-2</v>
      </c>
      <c r="D617" t="s">
        <v>6</v>
      </c>
    </row>
    <row r="618" spans="1:4" x14ac:dyDescent="0.25">
      <c r="A618" s="7">
        <v>44161</v>
      </c>
      <c r="B618" s="8">
        <v>2.5414381568062746E-2</v>
      </c>
      <c r="C618" s="8">
        <v>2.6074973290184725E-2</v>
      </c>
      <c r="D618" t="s">
        <v>6</v>
      </c>
    </row>
    <row r="619" spans="1:4" x14ac:dyDescent="0.25">
      <c r="A619" s="7">
        <v>44162</v>
      </c>
      <c r="B619" s="8">
        <v>2.4856484555004492E-2</v>
      </c>
      <c r="C619" s="8">
        <v>3.1013144886675701E-2</v>
      </c>
      <c r="D619" t="s">
        <v>6</v>
      </c>
    </row>
    <row r="620" spans="1:4" x14ac:dyDescent="0.25">
      <c r="A620" s="7">
        <v>44163</v>
      </c>
      <c r="B620" s="8">
        <v>2.3872581475759581E-2</v>
      </c>
      <c r="C620" s="8">
        <v>2.6737272389446304E-2</v>
      </c>
      <c r="D620" t="s">
        <v>6</v>
      </c>
    </row>
    <row r="621" spans="1:4" x14ac:dyDescent="0.25">
      <c r="A621" s="7">
        <v>44165</v>
      </c>
      <c r="B621" s="8">
        <v>2.4759068062377387E-2</v>
      </c>
      <c r="C621" s="8">
        <v>1.4068507514854946E-2</v>
      </c>
      <c r="D621" t="s">
        <v>6</v>
      </c>
    </row>
    <row r="622" spans="1:4" x14ac:dyDescent="0.25">
      <c r="A622" s="7">
        <v>44166</v>
      </c>
      <c r="B622" s="8">
        <v>2.5922357810604441E-2</v>
      </c>
      <c r="C622" s="8">
        <v>3.3252456147329065E-2</v>
      </c>
      <c r="D622" t="s">
        <v>6</v>
      </c>
    </row>
    <row r="623" spans="1:4" x14ac:dyDescent="0.25">
      <c r="A623" s="7">
        <v>44167</v>
      </c>
      <c r="B623" s="8">
        <v>2.8218048557031607E-2</v>
      </c>
      <c r="C623" s="8">
        <v>3.1222187914343322E-2</v>
      </c>
      <c r="D623" t="s">
        <v>6</v>
      </c>
    </row>
    <row r="624" spans="1:4" x14ac:dyDescent="0.25">
      <c r="A624" s="7">
        <v>44168</v>
      </c>
      <c r="B624" s="8">
        <v>2.6540463795551347E-2</v>
      </c>
      <c r="C624" s="8">
        <v>2.6375678356771896E-2</v>
      </c>
      <c r="D624" t="s">
        <v>6</v>
      </c>
    </row>
    <row r="625" spans="1:4" x14ac:dyDescent="0.25">
      <c r="A625" s="7">
        <v>44169</v>
      </c>
      <c r="B625" s="8">
        <v>3.0824878694309665E-2</v>
      </c>
      <c r="C625" s="8">
        <v>3.4109816971713808E-2</v>
      </c>
      <c r="D625" t="s">
        <v>6</v>
      </c>
    </row>
    <row r="626" spans="1:4" x14ac:dyDescent="0.25">
      <c r="A626" s="7">
        <v>44170</v>
      </c>
      <c r="B626" s="8">
        <v>2.7279947511999723E-2</v>
      </c>
      <c r="C626" s="8">
        <v>3.2059961315280466E-2</v>
      </c>
      <c r="D626" t="s">
        <v>6</v>
      </c>
    </row>
    <row r="627" spans="1:4" x14ac:dyDescent="0.25">
      <c r="A627" s="7">
        <v>44172</v>
      </c>
      <c r="B627" s="8">
        <v>2.31915819811165E-2</v>
      </c>
      <c r="C627" s="8">
        <v>3.1124715119857604E-2</v>
      </c>
      <c r="D627" t="s">
        <v>6</v>
      </c>
    </row>
    <row r="628" spans="1:4" x14ac:dyDescent="0.25">
      <c r="A628" s="7">
        <v>44173</v>
      </c>
      <c r="B628" s="8">
        <v>3.431738250026644E-2</v>
      </c>
      <c r="C628" s="8">
        <v>3.4254276764918483E-2</v>
      </c>
      <c r="D628" t="s">
        <v>6</v>
      </c>
    </row>
    <row r="629" spans="1:4" x14ac:dyDescent="0.25">
      <c r="A629" s="7">
        <v>44174</v>
      </c>
      <c r="B629" s="8">
        <v>2.5221963623825533E-2</v>
      </c>
      <c r="C629" s="8">
        <v>2.7714849459222448E-2</v>
      </c>
      <c r="D629" t="s">
        <v>6</v>
      </c>
    </row>
    <row r="630" spans="1:4" x14ac:dyDescent="0.25">
      <c r="A630" s="7">
        <v>44175</v>
      </c>
      <c r="B630" s="8">
        <v>2.7065120428189118E-2</v>
      </c>
      <c r="C630" s="8">
        <v>3.6790245977174452E-2</v>
      </c>
      <c r="D630" t="s">
        <v>6</v>
      </c>
    </row>
    <row r="631" spans="1:4" x14ac:dyDescent="0.25">
      <c r="A631" s="7">
        <v>44176</v>
      </c>
      <c r="B631" s="8">
        <v>2.4696531590048754E-2</v>
      </c>
      <c r="C631" s="8">
        <v>1.5856357372635806E-2</v>
      </c>
      <c r="D631" t="s">
        <v>6</v>
      </c>
    </row>
    <row r="632" spans="1:4" x14ac:dyDescent="0.25">
      <c r="A632" s="7">
        <v>44177</v>
      </c>
      <c r="B632" s="8">
        <v>3.2311093475426565E-2</v>
      </c>
      <c r="C632" s="8">
        <v>3.327572615365957E-2</v>
      </c>
      <c r="D632" t="s">
        <v>6</v>
      </c>
    </row>
    <row r="633" spans="1:4" x14ac:dyDescent="0.25">
      <c r="A633" s="7">
        <v>44179</v>
      </c>
      <c r="B633" s="8">
        <v>2.6497257968181573E-2</v>
      </c>
      <c r="C633" s="8">
        <v>4.2016413392829285E-2</v>
      </c>
      <c r="D633" t="s">
        <v>6</v>
      </c>
    </row>
    <row r="634" spans="1:4" x14ac:dyDescent="0.25">
      <c r="A634" s="7">
        <v>44180</v>
      </c>
      <c r="B634" s="8">
        <v>2.5600169959634586E-2</v>
      </c>
      <c r="C634" s="8">
        <v>3.0403198669860059E-2</v>
      </c>
      <c r="D634" t="s">
        <v>6</v>
      </c>
    </row>
    <row r="635" spans="1:4" x14ac:dyDescent="0.25">
      <c r="A635" s="7">
        <v>44181</v>
      </c>
      <c r="B635" s="8">
        <v>3.0037777573021285E-2</v>
      </c>
      <c r="C635" s="8">
        <v>4.2300579978145757E-2</v>
      </c>
      <c r="D635" t="s">
        <v>6</v>
      </c>
    </row>
    <row r="636" spans="1:4" x14ac:dyDescent="0.25">
      <c r="A636" s="7">
        <v>44182</v>
      </c>
      <c r="B636" s="8">
        <v>4.4939485013402648E-2</v>
      </c>
      <c r="C636" s="8">
        <v>3.994028345968164E-2</v>
      </c>
      <c r="D636" t="s">
        <v>6</v>
      </c>
    </row>
    <row r="637" spans="1:4" x14ac:dyDescent="0.25">
      <c r="A637" s="7">
        <v>44183</v>
      </c>
      <c r="B637" s="8">
        <v>2.386065848324237E-2</v>
      </c>
      <c r="C637" s="8">
        <v>3.7307287616084907E-2</v>
      </c>
      <c r="D637" t="s">
        <v>6</v>
      </c>
    </row>
    <row r="638" spans="1:4" x14ac:dyDescent="0.25">
      <c r="A638" s="7">
        <v>44184</v>
      </c>
      <c r="B638" s="8">
        <v>4.4766293614219882E-2</v>
      </c>
      <c r="C638" s="8">
        <v>5.0068253858078247E-2</v>
      </c>
      <c r="D638" t="s">
        <v>6</v>
      </c>
    </row>
    <row r="639" spans="1:4" x14ac:dyDescent="0.25">
      <c r="A639" s="7">
        <v>44186</v>
      </c>
      <c r="B639" s="8">
        <v>4.1640898783755924E-2</v>
      </c>
      <c r="C639" s="8">
        <v>5.1027624783009373E-2</v>
      </c>
      <c r="D639" t="s">
        <v>6</v>
      </c>
    </row>
    <row r="640" spans="1:4" x14ac:dyDescent="0.25">
      <c r="A640" s="7">
        <v>44187</v>
      </c>
      <c r="B640" s="8">
        <v>2.8351192038756176E-2</v>
      </c>
      <c r="C640" s="8">
        <v>4.1811945460214876E-2</v>
      </c>
      <c r="D640" t="s">
        <v>6</v>
      </c>
    </row>
    <row r="641" spans="1:4" x14ac:dyDescent="0.25">
      <c r="A641" s="7">
        <v>44188</v>
      </c>
      <c r="B641" s="8">
        <v>3.5325024968517957E-2</v>
      </c>
      <c r="C641" s="8">
        <v>4.3042197829355193E-2</v>
      </c>
      <c r="D641" t="s">
        <v>6</v>
      </c>
    </row>
    <row r="642" spans="1:4" x14ac:dyDescent="0.25">
      <c r="A642" s="7">
        <v>44189</v>
      </c>
      <c r="B642" s="8">
        <v>5.9762082685355371E-2</v>
      </c>
      <c r="C642" s="8">
        <v>4.4822256568778987E-2</v>
      </c>
      <c r="D642" t="s">
        <v>6</v>
      </c>
    </row>
    <row r="643" spans="1:4" x14ac:dyDescent="0.25">
      <c r="A643" s="7">
        <v>44191</v>
      </c>
      <c r="B643" s="8">
        <v>3.1608445558820523E-2</v>
      </c>
      <c r="C643" s="8">
        <v>3.5649224197499843E-2</v>
      </c>
      <c r="D643" t="s">
        <v>6</v>
      </c>
    </row>
    <row r="644" spans="1:4" x14ac:dyDescent="0.25">
      <c r="A644" s="7">
        <v>44193</v>
      </c>
      <c r="B644" s="8">
        <v>3.6573965879878476E-2</v>
      </c>
      <c r="C644" s="8">
        <v>6.9615069615069622E-2</v>
      </c>
      <c r="D644" t="s">
        <v>6</v>
      </c>
    </row>
    <row r="645" spans="1:4" x14ac:dyDescent="0.25">
      <c r="A645" s="7">
        <v>44194</v>
      </c>
      <c r="B645" s="8">
        <v>3.5114867277705034E-2</v>
      </c>
      <c r="C645" s="8">
        <v>6.4244076008781889E-2</v>
      </c>
      <c r="D645" t="s">
        <v>6</v>
      </c>
    </row>
    <row r="646" spans="1:4" x14ac:dyDescent="0.25">
      <c r="A646" s="7">
        <v>44195</v>
      </c>
      <c r="B646" s="8">
        <v>2.1769960401510271E-2</v>
      </c>
      <c r="C646" s="8">
        <v>6.0085246803244882E-2</v>
      </c>
      <c r="D646" t="s">
        <v>6</v>
      </c>
    </row>
    <row r="647" spans="1:4" x14ac:dyDescent="0.25">
      <c r="A647" s="1">
        <v>43831</v>
      </c>
      <c r="B647" s="8">
        <v>6.3070664456832903E-2</v>
      </c>
      <c r="C647" s="8">
        <v>2.7137042062415198E-2</v>
      </c>
      <c r="D647" t="s">
        <v>4</v>
      </c>
    </row>
    <row r="648" spans="1:4" x14ac:dyDescent="0.25">
      <c r="A648" s="1">
        <v>43832</v>
      </c>
      <c r="B648" s="8">
        <v>4.0056499221324836E-2</v>
      </c>
      <c r="C648" s="8">
        <v>0.13764967680406909</v>
      </c>
      <c r="D648" t="s">
        <v>4</v>
      </c>
    </row>
    <row r="649" spans="1:4" x14ac:dyDescent="0.25">
      <c r="A649" s="1">
        <v>43833</v>
      </c>
      <c r="B649" s="8">
        <v>4.8625640285693675E-2</v>
      </c>
      <c r="C649" s="8">
        <v>3.370631302666114E-2</v>
      </c>
      <c r="D649" t="s">
        <v>4</v>
      </c>
    </row>
    <row r="650" spans="1:4" x14ac:dyDescent="0.25">
      <c r="A650" s="1">
        <v>43834</v>
      </c>
      <c r="B650" s="8">
        <v>3.7336295997037333E-2</v>
      </c>
      <c r="C650" s="8">
        <v>5.6636284180297168E-2</v>
      </c>
      <c r="D650" t="s">
        <v>4</v>
      </c>
    </row>
    <row r="651" spans="1:4" x14ac:dyDescent="0.25">
      <c r="A651" s="1">
        <v>43836</v>
      </c>
      <c r="B651" s="8">
        <v>4.4575273338940284E-2</v>
      </c>
      <c r="C651" s="8">
        <v>6.1259604259989914E-2</v>
      </c>
      <c r="D651" t="s">
        <v>4</v>
      </c>
    </row>
    <row r="652" spans="1:4" x14ac:dyDescent="0.25">
      <c r="A652" s="1">
        <v>43837</v>
      </c>
      <c r="B652" s="8">
        <v>3.2503381960440204E-2</v>
      </c>
      <c r="C652" s="8">
        <v>4.6363023181511594E-2</v>
      </c>
      <c r="D652" t="s">
        <v>4</v>
      </c>
    </row>
    <row r="653" spans="1:4" x14ac:dyDescent="0.25">
      <c r="A653" s="1">
        <v>43838</v>
      </c>
      <c r="B653" s="8">
        <v>3.9769987015396031E-2</v>
      </c>
      <c r="C653" s="8">
        <v>9.9169632265717678E-2</v>
      </c>
      <c r="D653" t="s">
        <v>4</v>
      </c>
    </row>
    <row r="654" spans="1:4" x14ac:dyDescent="0.25">
      <c r="A654" s="1">
        <v>43839</v>
      </c>
      <c r="B654" s="8">
        <v>3.7952664593326656E-2</v>
      </c>
      <c r="C654" s="8">
        <v>8.469097159863509E-2</v>
      </c>
      <c r="D654" t="s">
        <v>4</v>
      </c>
    </row>
    <row r="655" spans="1:4" x14ac:dyDescent="0.25">
      <c r="A655" s="1">
        <v>43840</v>
      </c>
      <c r="B655" s="8">
        <v>5.3446582307736752E-2</v>
      </c>
      <c r="C655" s="8">
        <v>3.3678934358692666E-2</v>
      </c>
      <c r="D655" t="s">
        <v>4</v>
      </c>
    </row>
    <row r="656" spans="1:4" x14ac:dyDescent="0.25">
      <c r="A656" s="1">
        <v>43841</v>
      </c>
      <c r="B656" s="8">
        <v>3.7527790128946199E-2</v>
      </c>
      <c r="C656" s="8">
        <v>6.3280808588109735E-2</v>
      </c>
      <c r="D656" t="s">
        <v>4</v>
      </c>
    </row>
    <row r="657" spans="1:4" x14ac:dyDescent="0.25">
      <c r="A657" s="1">
        <v>43843</v>
      </c>
      <c r="B657" s="8">
        <v>5.2701535189738816E-2</v>
      </c>
      <c r="C657" s="8">
        <v>5.0475635798874006E-2</v>
      </c>
      <c r="D657" t="s">
        <v>4</v>
      </c>
    </row>
    <row r="658" spans="1:4" x14ac:dyDescent="0.25">
      <c r="A658" s="1">
        <v>43844</v>
      </c>
      <c r="B658" s="8">
        <v>4.256721138639958E-2</v>
      </c>
      <c r="C658" s="8">
        <v>4.9979809275308297E-2</v>
      </c>
      <c r="D658" t="s">
        <v>4</v>
      </c>
    </row>
    <row r="659" spans="1:4" x14ac:dyDescent="0.25">
      <c r="A659" s="1">
        <v>43845</v>
      </c>
      <c r="B659" s="8">
        <v>4.5607490307951137E-2</v>
      </c>
      <c r="C659" s="8">
        <v>5.057413879181228E-2</v>
      </c>
      <c r="D659" t="s">
        <v>4</v>
      </c>
    </row>
    <row r="660" spans="1:4" x14ac:dyDescent="0.25">
      <c r="A660" s="1">
        <v>43846</v>
      </c>
      <c r="B660" s="8">
        <v>3.2680923039748698E-2</v>
      </c>
      <c r="C660" s="8">
        <v>2.9769172626315482E-2</v>
      </c>
      <c r="D660" t="s">
        <v>4</v>
      </c>
    </row>
    <row r="661" spans="1:4" x14ac:dyDescent="0.25">
      <c r="A661" s="1">
        <v>43847</v>
      </c>
      <c r="B661" s="8">
        <v>2.701621861808487E-2</v>
      </c>
      <c r="C661" s="8">
        <v>2.8135729254915951E-2</v>
      </c>
      <c r="D661" t="s">
        <v>4</v>
      </c>
    </row>
    <row r="662" spans="1:4" x14ac:dyDescent="0.25">
      <c r="A662" s="1">
        <v>43848</v>
      </c>
      <c r="B662" s="8">
        <v>4.4694617945169615E-2</v>
      </c>
      <c r="C662" s="8">
        <v>4.7041247631540592E-2</v>
      </c>
      <c r="D662" t="s">
        <v>4</v>
      </c>
    </row>
    <row r="663" spans="1:4" x14ac:dyDescent="0.25">
      <c r="A663" s="1">
        <v>43850</v>
      </c>
      <c r="B663" s="8">
        <v>3.0902378212504796E-2</v>
      </c>
      <c r="C663" s="8">
        <v>3.032291324928528E-2</v>
      </c>
      <c r="D663" t="s">
        <v>4</v>
      </c>
    </row>
    <row r="664" spans="1:4" x14ac:dyDescent="0.25">
      <c r="A664" s="1">
        <v>43851</v>
      </c>
      <c r="B664" s="8">
        <v>4.1163913124187858E-2</v>
      </c>
      <c r="C664" s="8">
        <v>3.9738704409363092E-2</v>
      </c>
      <c r="D664" t="s">
        <v>4</v>
      </c>
    </row>
    <row r="665" spans="1:4" x14ac:dyDescent="0.25">
      <c r="A665" s="1">
        <v>43852</v>
      </c>
      <c r="B665" s="8">
        <v>3.7683374083129585E-2</v>
      </c>
      <c r="C665" s="8">
        <v>3.8145882642240184E-2</v>
      </c>
      <c r="D665" t="s">
        <v>4</v>
      </c>
    </row>
    <row r="666" spans="1:4" x14ac:dyDescent="0.25">
      <c r="A666" s="1">
        <v>43853</v>
      </c>
      <c r="B666" s="8">
        <v>3.788817795048742E-2</v>
      </c>
      <c r="C666" s="8">
        <v>3.9808027349528284E-2</v>
      </c>
      <c r="D666" t="s">
        <v>4</v>
      </c>
    </row>
    <row r="667" spans="1:4" x14ac:dyDescent="0.25">
      <c r="A667" s="1">
        <v>43854</v>
      </c>
      <c r="B667" s="8">
        <v>3.5826969008934624E-2</v>
      </c>
      <c r="C667" s="8">
        <v>3.05389765807253E-2</v>
      </c>
      <c r="D667" t="s">
        <v>4</v>
      </c>
    </row>
    <row r="668" spans="1:4" x14ac:dyDescent="0.25">
      <c r="A668" s="1">
        <v>43855</v>
      </c>
      <c r="B668" s="8">
        <v>5.5458710017432196E-2</v>
      </c>
      <c r="C668" s="8">
        <v>5.0262660222735872E-2</v>
      </c>
      <c r="D668" t="s">
        <v>4</v>
      </c>
    </row>
    <row r="669" spans="1:4" x14ac:dyDescent="0.25">
      <c r="A669" s="1">
        <v>43857</v>
      </c>
      <c r="B669" s="8">
        <v>3.4538014002563851E-2</v>
      </c>
      <c r="C669" s="8">
        <v>3.5617360098687899E-2</v>
      </c>
      <c r="D669" t="s">
        <v>4</v>
      </c>
    </row>
    <row r="670" spans="1:4" x14ac:dyDescent="0.25">
      <c r="A670" s="1">
        <v>43858</v>
      </c>
      <c r="B670" s="8">
        <v>4.4391013211303294E-2</v>
      </c>
      <c r="C670" s="8">
        <v>4.366717944565892E-2</v>
      </c>
      <c r="D670" t="s">
        <v>4</v>
      </c>
    </row>
    <row r="671" spans="1:4" x14ac:dyDescent="0.25">
      <c r="A671" s="1">
        <v>43859</v>
      </c>
      <c r="B671" s="8">
        <v>4.1443053070960051E-2</v>
      </c>
      <c r="C671" s="8">
        <v>4.8600808308180282E-2</v>
      </c>
      <c r="D671" t="s">
        <v>4</v>
      </c>
    </row>
    <row r="672" spans="1:4" x14ac:dyDescent="0.25">
      <c r="A672" s="1">
        <v>43860</v>
      </c>
      <c r="B672" s="8">
        <v>3.8261559833300256E-2</v>
      </c>
      <c r="C672" s="8">
        <v>3.9283858849858133E-2</v>
      </c>
      <c r="D672" t="s">
        <v>4</v>
      </c>
    </row>
    <row r="673" spans="1:4" x14ac:dyDescent="0.25">
      <c r="A673" s="1">
        <v>43861</v>
      </c>
      <c r="B673" s="8">
        <v>4.1105031362605099E-2</v>
      </c>
      <c r="C673" s="8">
        <v>4.0816733067729087E-2</v>
      </c>
      <c r="D673" t="s">
        <v>4</v>
      </c>
    </row>
    <row r="674" spans="1:4" x14ac:dyDescent="0.25">
      <c r="A674" s="1">
        <v>43862</v>
      </c>
      <c r="B674" s="8">
        <v>4.1387595735095359E-2</v>
      </c>
      <c r="C674" s="8">
        <v>8.7768899815611562E-2</v>
      </c>
      <c r="D674" t="s">
        <v>4</v>
      </c>
    </row>
    <row r="675" spans="1:4" x14ac:dyDescent="0.25">
      <c r="A675" s="1">
        <v>43864</v>
      </c>
      <c r="B675" s="8">
        <v>3.9395489787083314E-2</v>
      </c>
      <c r="C675" s="8">
        <v>3.7471972029035079E-2</v>
      </c>
      <c r="D675" t="s">
        <v>4</v>
      </c>
    </row>
    <row r="676" spans="1:4" x14ac:dyDescent="0.25">
      <c r="A676" s="1">
        <v>43865</v>
      </c>
      <c r="B676" s="8">
        <v>3.9770647797974866E-2</v>
      </c>
      <c r="C676" s="8">
        <v>6.3094320226162945E-2</v>
      </c>
      <c r="D676" t="s">
        <v>4</v>
      </c>
    </row>
    <row r="677" spans="1:4" x14ac:dyDescent="0.25">
      <c r="A677" s="1">
        <v>43867</v>
      </c>
      <c r="B677" s="8">
        <v>4.0823479927092586E-2</v>
      </c>
      <c r="C677" s="8">
        <v>4.0466801173881142E-2</v>
      </c>
      <c r="D677" t="s">
        <v>4</v>
      </c>
    </row>
    <row r="678" spans="1:4" x14ac:dyDescent="0.25">
      <c r="A678" s="1">
        <v>43868</v>
      </c>
      <c r="B678" s="8">
        <v>3.1563732958318685E-2</v>
      </c>
      <c r="C678" s="8">
        <v>3.1493911957539804E-2</v>
      </c>
      <c r="D678" t="s">
        <v>4</v>
      </c>
    </row>
    <row r="679" spans="1:4" x14ac:dyDescent="0.25">
      <c r="A679" s="1">
        <v>43869</v>
      </c>
      <c r="B679" s="8">
        <v>5.7684159554506384E-2</v>
      </c>
      <c r="C679" s="8">
        <v>5.5671381078492142E-2</v>
      </c>
      <c r="D679" t="s">
        <v>4</v>
      </c>
    </row>
    <row r="680" spans="1:4" x14ac:dyDescent="0.25">
      <c r="A680" s="1">
        <v>43871</v>
      </c>
      <c r="B680" s="8">
        <v>3.1996353691886963E-2</v>
      </c>
      <c r="C680" s="8">
        <v>4.074714631615358E-2</v>
      </c>
      <c r="D680" t="s">
        <v>4</v>
      </c>
    </row>
    <row r="681" spans="1:4" x14ac:dyDescent="0.25">
      <c r="A681" s="1">
        <v>43872</v>
      </c>
      <c r="B681" s="8">
        <v>3.7531517381060635E-2</v>
      </c>
      <c r="C681" s="8">
        <v>4.1441755180219399E-2</v>
      </c>
      <c r="D681" t="s">
        <v>4</v>
      </c>
    </row>
    <row r="682" spans="1:4" x14ac:dyDescent="0.25">
      <c r="A682" s="1">
        <v>43873</v>
      </c>
      <c r="B682" s="8">
        <v>3.094889214510901E-2</v>
      </c>
      <c r="C682" s="8">
        <v>2.5769911504424779E-2</v>
      </c>
      <c r="D682" t="s">
        <v>4</v>
      </c>
    </row>
    <row r="683" spans="1:4" x14ac:dyDescent="0.25">
      <c r="A683" s="1">
        <v>43874</v>
      </c>
      <c r="B683" s="8">
        <v>2.2651473040578098E-2</v>
      </c>
      <c r="C683" s="8">
        <v>3.3410932919468873E-2</v>
      </c>
      <c r="D683" t="s">
        <v>4</v>
      </c>
    </row>
    <row r="684" spans="1:4" x14ac:dyDescent="0.25">
      <c r="A684" s="1">
        <v>43875</v>
      </c>
      <c r="B684" s="8">
        <v>3.586766343247972E-2</v>
      </c>
      <c r="C684" s="8">
        <v>4.3895118596023179E-2</v>
      </c>
      <c r="D684" t="s">
        <v>4</v>
      </c>
    </row>
    <row r="685" spans="1:4" x14ac:dyDescent="0.25">
      <c r="A685" s="1">
        <v>43876</v>
      </c>
      <c r="B685" s="8">
        <v>3.1201769729396027E-2</v>
      </c>
      <c r="C685" s="8">
        <v>3.2127633662160517E-2</v>
      </c>
      <c r="D685" t="s">
        <v>4</v>
      </c>
    </row>
    <row r="686" spans="1:4" x14ac:dyDescent="0.25">
      <c r="A686" s="1">
        <v>43878</v>
      </c>
      <c r="B686" s="8">
        <v>2.6636984724034696E-2</v>
      </c>
      <c r="C686" s="8">
        <v>6.4073731093178113E-2</v>
      </c>
      <c r="D686" t="s">
        <v>4</v>
      </c>
    </row>
    <row r="687" spans="1:4" x14ac:dyDescent="0.25">
      <c r="A687" s="1">
        <v>43879</v>
      </c>
      <c r="B687" s="8">
        <v>3.0133798720186154E-2</v>
      </c>
      <c r="C687" s="8">
        <v>2.6382627468410694E-2</v>
      </c>
      <c r="D687" t="s">
        <v>4</v>
      </c>
    </row>
    <row r="688" spans="1:4" x14ac:dyDescent="0.25">
      <c r="A688" s="1">
        <v>43880</v>
      </c>
      <c r="B688" s="8">
        <v>3.109202587378377E-2</v>
      </c>
      <c r="C688" s="8">
        <v>6.0183718720304084E-2</v>
      </c>
      <c r="D688" t="s">
        <v>4</v>
      </c>
    </row>
    <row r="689" spans="1:4" x14ac:dyDescent="0.25">
      <c r="A689" s="1">
        <v>43881</v>
      </c>
      <c r="B689" s="8">
        <v>3.6625604927408711E-2</v>
      </c>
      <c r="C689" s="8">
        <v>3.732584736951549E-2</v>
      </c>
      <c r="D689" t="s">
        <v>4</v>
      </c>
    </row>
    <row r="690" spans="1:4" x14ac:dyDescent="0.25">
      <c r="A690" s="1">
        <v>43882</v>
      </c>
      <c r="B690" s="8">
        <v>4.0905410638222971E-2</v>
      </c>
      <c r="C690" s="8">
        <v>5.0377833753148617E-2</v>
      </c>
      <c r="D690" t="s">
        <v>4</v>
      </c>
    </row>
    <row r="691" spans="1:4" x14ac:dyDescent="0.25">
      <c r="A691" s="1">
        <v>43883</v>
      </c>
      <c r="B691" s="8">
        <v>3.3101258092097227E-2</v>
      </c>
      <c r="C691" s="8">
        <v>2.7394217598933845E-2</v>
      </c>
      <c r="D691" t="s">
        <v>4</v>
      </c>
    </row>
    <row r="692" spans="1:4" x14ac:dyDescent="0.25">
      <c r="A692" s="1">
        <v>43885</v>
      </c>
      <c r="B692" s="8">
        <v>3.0236312931161014E-2</v>
      </c>
      <c r="C692" s="8">
        <v>3.4190177638453501E-2</v>
      </c>
      <c r="D692" t="s">
        <v>4</v>
      </c>
    </row>
    <row r="693" spans="1:4" x14ac:dyDescent="0.25">
      <c r="A693" s="1">
        <v>43886</v>
      </c>
      <c r="B693" s="8">
        <v>1.8620917812751075E-2</v>
      </c>
      <c r="C693" s="8">
        <v>1.9211109217924689E-2</v>
      </c>
      <c r="D693" t="s">
        <v>4</v>
      </c>
    </row>
    <row r="694" spans="1:4" x14ac:dyDescent="0.25">
      <c r="A694" s="1">
        <v>43887</v>
      </c>
      <c r="B694" s="8">
        <v>3.2897684839432409E-2</v>
      </c>
      <c r="C694" s="8">
        <v>3.4048240310570868E-2</v>
      </c>
      <c r="D694" t="s">
        <v>4</v>
      </c>
    </row>
    <row r="695" spans="1:4" x14ac:dyDescent="0.25">
      <c r="A695" s="1">
        <v>43888</v>
      </c>
      <c r="B695" s="8">
        <v>2.969008753252898E-2</v>
      </c>
      <c r="C695" s="8">
        <v>3.1959813628421666E-2</v>
      </c>
      <c r="D695" t="s">
        <v>4</v>
      </c>
    </row>
    <row r="696" spans="1:4" x14ac:dyDescent="0.25">
      <c r="A696" s="1">
        <v>43889</v>
      </c>
      <c r="B696" s="8">
        <v>3.6911136514048495E-2</v>
      </c>
      <c r="C696" s="8">
        <v>3.6558219178082191E-2</v>
      </c>
      <c r="D696" t="s">
        <v>4</v>
      </c>
    </row>
    <row r="697" spans="1:4" x14ac:dyDescent="0.25">
      <c r="A697" s="1">
        <v>43890</v>
      </c>
      <c r="B697" s="8">
        <v>3.7207890743550832E-2</v>
      </c>
      <c r="C697" s="8">
        <v>3.9088568977023549E-2</v>
      </c>
      <c r="D697" t="s">
        <v>4</v>
      </c>
    </row>
    <row r="698" spans="1:4" x14ac:dyDescent="0.25">
      <c r="A698" s="1">
        <v>43892</v>
      </c>
      <c r="B698" s="8">
        <v>3.1211625051166599E-2</v>
      </c>
      <c r="C698" s="8">
        <v>3.2714412024756855E-2</v>
      </c>
      <c r="D698" t="s">
        <v>4</v>
      </c>
    </row>
    <row r="699" spans="1:4" x14ac:dyDescent="0.25">
      <c r="A699" s="1">
        <v>43893</v>
      </c>
      <c r="B699" s="8">
        <v>2.9978786395319021E-2</v>
      </c>
      <c r="C699" s="8">
        <v>3.1039252982880856E-2</v>
      </c>
      <c r="D699" t="s">
        <v>4</v>
      </c>
    </row>
    <row r="700" spans="1:4" x14ac:dyDescent="0.25">
      <c r="A700" s="1">
        <v>43894</v>
      </c>
      <c r="B700" s="8">
        <v>3.7159999051435889E-2</v>
      </c>
      <c r="C700" s="8">
        <v>3.6679668788065424E-2</v>
      </c>
      <c r="D700" t="s">
        <v>4</v>
      </c>
    </row>
    <row r="701" spans="1:4" x14ac:dyDescent="0.25">
      <c r="A701" s="1">
        <v>43895</v>
      </c>
      <c r="B701" s="8">
        <v>3.3564911693312126E-2</v>
      </c>
      <c r="C701" s="8">
        <v>3.6069471425671955E-2</v>
      </c>
      <c r="D701" t="s">
        <v>4</v>
      </c>
    </row>
    <row r="702" spans="1:4" x14ac:dyDescent="0.25">
      <c r="A702" s="1">
        <v>43896</v>
      </c>
      <c r="B702" s="8">
        <v>3.0808193253924077E-2</v>
      </c>
      <c r="C702" s="8">
        <v>3.4999725922271553E-2</v>
      </c>
      <c r="D702" t="s">
        <v>4</v>
      </c>
    </row>
    <row r="703" spans="1:4" x14ac:dyDescent="0.25">
      <c r="A703" s="1">
        <v>43897</v>
      </c>
      <c r="B703" s="8">
        <v>4.2755396793896498E-2</v>
      </c>
      <c r="C703" s="8">
        <v>4.1208733032632401E-2</v>
      </c>
      <c r="D703" t="s">
        <v>4</v>
      </c>
    </row>
    <row r="704" spans="1:4" x14ac:dyDescent="0.25">
      <c r="A704" s="1">
        <v>43899</v>
      </c>
      <c r="B704" s="8">
        <v>3.1205449073340726E-2</v>
      </c>
      <c r="C704" s="8">
        <v>3.2980787283309346E-2</v>
      </c>
      <c r="D704" t="s">
        <v>4</v>
      </c>
    </row>
    <row r="705" spans="1:4" x14ac:dyDescent="0.25">
      <c r="A705" s="1">
        <v>43900</v>
      </c>
      <c r="B705" s="8">
        <v>2.251896333754741E-2</v>
      </c>
      <c r="C705" s="8">
        <v>2.4127069231284767E-2</v>
      </c>
      <c r="D705" t="s">
        <v>4</v>
      </c>
    </row>
    <row r="706" spans="1:4" x14ac:dyDescent="0.25">
      <c r="A706" s="1">
        <v>43901</v>
      </c>
      <c r="B706" s="8">
        <v>2.8317059161401495E-2</v>
      </c>
      <c r="C706" s="8">
        <v>2.8308321964529332E-2</v>
      </c>
      <c r="D706" t="s">
        <v>4</v>
      </c>
    </row>
    <row r="707" spans="1:4" x14ac:dyDescent="0.25">
      <c r="A707" s="1">
        <v>43902</v>
      </c>
      <c r="B707" s="8">
        <v>2.2916859335984464E-2</v>
      </c>
      <c r="C707" s="8">
        <v>2.5077039470042257E-2</v>
      </c>
      <c r="D707" t="s">
        <v>4</v>
      </c>
    </row>
    <row r="708" spans="1:4" x14ac:dyDescent="0.25">
      <c r="A708" s="1">
        <v>43903</v>
      </c>
      <c r="B708" s="8">
        <v>3.0038256269777547E-2</v>
      </c>
      <c r="C708" s="8">
        <v>3.2088751043779076E-2</v>
      </c>
      <c r="D708" t="s">
        <v>4</v>
      </c>
    </row>
    <row r="709" spans="1:4" x14ac:dyDescent="0.25">
      <c r="A709" s="1">
        <v>43904</v>
      </c>
      <c r="B709" s="8">
        <v>2.3989851413642814E-2</v>
      </c>
      <c r="C709" s="8">
        <v>2.5064476550567143E-2</v>
      </c>
      <c r="D709" t="s">
        <v>4</v>
      </c>
    </row>
    <row r="710" spans="1:4" x14ac:dyDescent="0.25">
      <c r="A710" s="1">
        <v>43906</v>
      </c>
      <c r="B710" s="8">
        <v>3.2714879346795948E-2</v>
      </c>
      <c r="C710" s="8">
        <v>3.0901525658807213E-2</v>
      </c>
      <c r="D710" t="s">
        <v>4</v>
      </c>
    </row>
    <row r="711" spans="1:4" x14ac:dyDescent="0.25">
      <c r="A711" s="1">
        <v>43907</v>
      </c>
      <c r="B711" s="8">
        <v>2.5541060628779928E-2</v>
      </c>
      <c r="C711" s="8">
        <v>2.5123223429200363E-2</v>
      </c>
      <c r="D711" t="s">
        <v>4</v>
      </c>
    </row>
    <row r="712" spans="1:4" x14ac:dyDescent="0.25">
      <c r="A712" s="1">
        <v>43908</v>
      </c>
      <c r="B712" s="8">
        <v>3.3976225398979841E-2</v>
      </c>
      <c r="C712" s="8">
        <v>2.9144653538837707E-2</v>
      </c>
      <c r="D712" t="s">
        <v>4</v>
      </c>
    </row>
    <row r="713" spans="1:4" x14ac:dyDescent="0.25">
      <c r="A713" s="1">
        <v>43909</v>
      </c>
      <c r="B713" s="8">
        <v>2.6981555333998007E-2</v>
      </c>
      <c r="C713" s="8">
        <v>2.747821180011286E-2</v>
      </c>
      <c r="D713" t="s">
        <v>4</v>
      </c>
    </row>
    <row r="714" spans="1:4" x14ac:dyDescent="0.25">
      <c r="A714" s="1">
        <v>43910</v>
      </c>
      <c r="B714" s="8">
        <v>2.2652472098111682E-2</v>
      </c>
      <c r="C714" s="8">
        <v>2.3711885103978713E-2</v>
      </c>
      <c r="D714" t="s">
        <v>4</v>
      </c>
    </row>
    <row r="715" spans="1:4" x14ac:dyDescent="0.25">
      <c r="A715" s="1">
        <v>43911</v>
      </c>
      <c r="B715" s="8">
        <v>2.7469102632993014E-2</v>
      </c>
      <c r="C715" s="8">
        <v>2.4086511553530022E-2</v>
      </c>
      <c r="D715" t="s">
        <v>4</v>
      </c>
    </row>
    <row r="716" spans="1:4" x14ac:dyDescent="0.25">
      <c r="A716" s="1">
        <v>43925</v>
      </c>
      <c r="B716" s="8">
        <v>2.7469102632993014E-2</v>
      </c>
      <c r="C716" s="8">
        <v>0</v>
      </c>
      <c r="D716" t="s">
        <v>4</v>
      </c>
    </row>
    <row r="717" spans="1:4" x14ac:dyDescent="0.25">
      <c r="A717" s="1">
        <v>43927</v>
      </c>
      <c r="B717" s="8">
        <v>3.3515583974299573E-2</v>
      </c>
      <c r="C717" s="8">
        <v>2.6597902300515733E-2</v>
      </c>
      <c r="D717" t="s">
        <v>4</v>
      </c>
    </row>
    <row r="718" spans="1:4" x14ac:dyDescent="0.25">
      <c r="A718" s="1">
        <v>43928</v>
      </c>
      <c r="B718" s="8">
        <v>3.3515583974299573E-2</v>
      </c>
      <c r="C718" s="8">
        <v>6.2040995286638166E-2</v>
      </c>
      <c r="D718" t="s">
        <v>4</v>
      </c>
    </row>
    <row r="719" spans="1:4" x14ac:dyDescent="0.25">
      <c r="A719" s="1">
        <v>43938</v>
      </c>
      <c r="B719" s="8">
        <v>3.3515583974299573E-2</v>
      </c>
      <c r="C719" s="8">
        <v>2.1631644004944377E-2</v>
      </c>
      <c r="D719" t="s">
        <v>4</v>
      </c>
    </row>
    <row r="720" spans="1:4" x14ac:dyDescent="0.25">
      <c r="A720" s="1">
        <v>43941</v>
      </c>
      <c r="B720" s="8">
        <v>3.4516765285996058E-2</v>
      </c>
      <c r="C720" s="8">
        <v>5.6016203557187165E-2</v>
      </c>
      <c r="D720" t="s">
        <v>4</v>
      </c>
    </row>
    <row r="721" spans="1:4" x14ac:dyDescent="0.25">
      <c r="A721" s="1">
        <v>43942</v>
      </c>
      <c r="B721" s="8">
        <v>2.5258639665419327E-2</v>
      </c>
      <c r="C721" s="8">
        <v>2.5208602656011284E-2</v>
      </c>
      <c r="D721" t="s">
        <v>4</v>
      </c>
    </row>
    <row r="722" spans="1:4" x14ac:dyDescent="0.25">
      <c r="A722" s="1">
        <v>43943</v>
      </c>
      <c r="B722" s="8">
        <v>2.2633223545308674E-2</v>
      </c>
      <c r="C722" s="8">
        <v>2.3560095631384483E-2</v>
      </c>
      <c r="D722" t="s">
        <v>4</v>
      </c>
    </row>
    <row r="723" spans="1:4" x14ac:dyDescent="0.25">
      <c r="A723" s="1">
        <v>43944</v>
      </c>
      <c r="B723" s="8">
        <v>2.5452841973766398E-2</v>
      </c>
      <c r="C723" s="8">
        <v>2.4708528141090133E-2</v>
      </c>
      <c r="D723" t="s">
        <v>4</v>
      </c>
    </row>
    <row r="724" spans="1:4" x14ac:dyDescent="0.25">
      <c r="A724" s="1">
        <v>43945</v>
      </c>
      <c r="B724" s="8">
        <v>2.7849101323326093E-2</v>
      </c>
      <c r="C724" s="8">
        <v>2.6606179499754783E-2</v>
      </c>
      <c r="D724" t="s">
        <v>4</v>
      </c>
    </row>
    <row r="725" spans="1:4" x14ac:dyDescent="0.25">
      <c r="A725" s="1">
        <v>43946</v>
      </c>
      <c r="B725" s="8">
        <v>2.2621216834807341E-2</v>
      </c>
      <c r="C725" s="8">
        <v>2.2371751876933729E-2</v>
      </c>
      <c r="D725" t="s">
        <v>4</v>
      </c>
    </row>
    <row r="726" spans="1:4" x14ac:dyDescent="0.25">
      <c r="A726" s="1">
        <v>43948</v>
      </c>
      <c r="B726" s="8">
        <v>2.4391088937393897E-2</v>
      </c>
      <c r="C726" s="8">
        <v>2.8376686604534705E-2</v>
      </c>
      <c r="D726" t="s">
        <v>4</v>
      </c>
    </row>
    <row r="727" spans="1:4" x14ac:dyDescent="0.25">
      <c r="A727" s="1">
        <v>43949</v>
      </c>
      <c r="B727" s="8">
        <v>2.6585168274541573E-2</v>
      </c>
      <c r="C727" s="8">
        <v>2.6799869146178816E-2</v>
      </c>
      <c r="D727" t="s">
        <v>4</v>
      </c>
    </row>
    <row r="728" spans="1:4" x14ac:dyDescent="0.25">
      <c r="A728" s="1">
        <v>43950</v>
      </c>
      <c r="B728" s="8">
        <v>2.3706535224491166E-2</v>
      </c>
      <c r="C728" s="8">
        <v>2.2209755131674478E-2</v>
      </c>
      <c r="D728" t="s">
        <v>4</v>
      </c>
    </row>
    <row r="729" spans="1:4" x14ac:dyDescent="0.25">
      <c r="A729" s="1">
        <v>43951</v>
      </c>
      <c r="B729" s="8">
        <v>2.2494657518839275E-2</v>
      </c>
      <c r="C729" s="8">
        <v>2.1976558337773042E-2</v>
      </c>
      <c r="D729" t="s">
        <v>4</v>
      </c>
    </row>
    <row r="730" spans="1:4" x14ac:dyDescent="0.25">
      <c r="A730" s="1">
        <v>43952</v>
      </c>
      <c r="B730" s="8">
        <v>2.4827070480463637E-2</v>
      </c>
      <c r="C730" s="8">
        <v>2.9260566315613971E-2</v>
      </c>
      <c r="D730" t="s">
        <v>4</v>
      </c>
    </row>
    <row r="731" spans="1:4" x14ac:dyDescent="0.25">
      <c r="A731" s="1">
        <v>43953</v>
      </c>
      <c r="B731" s="8">
        <v>2.9974070872947279E-2</v>
      </c>
      <c r="C731" s="8">
        <v>3.2589076809947187E-2</v>
      </c>
      <c r="D731" t="s">
        <v>4</v>
      </c>
    </row>
    <row r="732" spans="1:4" x14ac:dyDescent="0.25">
      <c r="A732" s="1">
        <v>43955</v>
      </c>
      <c r="B732" s="8">
        <v>2.6383842351631805E-2</v>
      </c>
      <c r="C732" s="8">
        <v>2.4505244250569332E-2</v>
      </c>
      <c r="D732" t="s">
        <v>4</v>
      </c>
    </row>
    <row r="733" spans="1:4" x14ac:dyDescent="0.25">
      <c r="A733" s="1">
        <v>43956</v>
      </c>
      <c r="B733" s="8">
        <v>3.01052459818879E-2</v>
      </c>
      <c r="C733" s="8">
        <v>3.0802813485326219E-2</v>
      </c>
      <c r="D733" t="s">
        <v>4</v>
      </c>
    </row>
    <row r="734" spans="1:4" x14ac:dyDescent="0.25">
      <c r="A734" s="1">
        <v>43957</v>
      </c>
      <c r="B734" s="8">
        <v>3.7146808931041296E-2</v>
      </c>
      <c r="C734" s="8">
        <v>4.9537892791127539E-2</v>
      </c>
      <c r="D734" t="s">
        <v>4</v>
      </c>
    </row>
    <row r="735" spans="1:4" x14ac:dyDescent="0.25">
      <c r="A735" s="1">
        <v>43958</v>
      </c>
      <c r="B735" s="8">
        <v>3.2155245148589105E-2</v>
      </c>
      <c r="C735" s="8">
        <v>3.1645763699365247E-2</v>
      </c>
      <c r="D735" t="s">
        <v>4</v>
      </c>
    </row>
    <row r="736" spans="1:4" x14ac:dyDescent="0.25">
      <c r="A736" s="1">
        <v>43959</v>
      </c>
      <c r="B736" s="8">
        <v>2.6246719160104987E-2</v>
      </c>
      <c r="C736" s="8">
        <v>2.5533976963506913E-2</v>
      </c>
      <c r="D736" t="s">
        <v>4</v>
      </c>
    </row>
    <row r="737" spans="1:4" x14ac:dyDescent="0.25">
      <c r="A737" s="1">
        <v>43960</v>
      </c>
      <c r="B737" s="8">
        <v>2.7853260869565216E-2</v>
      </c>
      <c r="C737" s="8">
        <v>1.5742469347595742E-2</v>
      </c>
      <c r="D737" t="s">
        <v>4</v>
      </c>
    </row>
    <row r="738" spans="1:4" x14ac:dyDescent="0.25">
      <c r="A738" s="1">
        <v>43962</v>
      </c>
      <c r="B738" s="8">
        <v>2.1085822735627719E-2</v>
      </c>
      <c r="C738" s="8">
        <v>2.8197590161898059E-2</v>
      </c>
      <c r="D738" t="s">
        <v>4</v>
      </c>
    </row>
    <row r="739" spans="1:4" x14ac:dyDescent="0.25">
      <c r="A739" s="1">
        <v>43963</v>
      </c>
      <c r="B739" s="8">
        <v>2.8960396039603962E-2</v>
      </c>
      <c r="C739" s="8">
        <v>0.11342248637939574</v>
      </c>
      <c r="D739" t="s">
        <v>4</v>
      </c>
    </row>
    <row r="740" spans="1:4" x14ac:dyDescent="0.25">
      <c r="A740" s="1">
        <v>43964</v>
      </c>
      <c r="B740" s="8">
        <v>2.2010041240810473E-2</v>
      </c>
      <c r="C740" s="8">
        <v>2.2159846358398582E-2</v>
      </c>
      <c r="D740" t="s">
        <v>4</v>
      </c>
    </row>
    <row r="741" spans="1:4" x14ac:dyDescent="0.25">
      <c r="A741" s="1">
        <v>43965</v>
      </c>
      <c r="B741" s="8">
        <v>2.181062835381686E-2</v>
      </c>
      <c r="C741" s="8">
        <v>6.252951096121416E-2</v>
      </c>
      <c r="D741" t="s">
        <v>4</v>
      </c>
    </row>
    <row r="742" spans="1:4" x14ac:dyDescent="0.25">
      <c r="A742" s="1">
        <v>43966</v>
      </c>
      <c r="B742" s="8">
        <v>1.4294091775399502E-2</v>
      </c>
      <c r="C742" s="8">
        <v>1.8128368446839783E-2</v>
      </c>
      <c r="D742" t="s">
        <v>4</v>
      </c>
    </row>
    <row r="743" spans="1:4" x14ac:dyDescent="0.25">
      <c r="A743" s="1">
        <v>43967</v>
      </c>
      <c r="B743" s="8">
        <v>4.2489023552020645E-2</v>
      </c>
      <c r="C743" s="8">
        <v>4.0059187516814636E-2</v>
      </c>
      <c r="D743" t="s">
        <v>4</v>
      </c>
    </row>
    <row r="744" spans="1:4" x14ac:dyDescent="0.25">
      <c r="A744" s="1">
        <v>43969</v>
      </c>
      <c r="B744" s="8">
        <v>2.9274432579479474E-2</v>
      </c>
      <c r="C744" s="8">
        <v>2.8409661544641959E-2</v>
      </c>
      <c r="D744" t="s">
        <v>4</v>
      </c>
    </row>
    <row r="745" spans="1:4" x14ac:dyDescent="0.25">
      <c r="A745" s="1">
        <v>43970</v>
      </c>
      <c r="B745" s="8">
        <v>2.1268403586292881E-2</v>
      </c>
      <c r="C745" s="8">
        <v>2.467419344031626E-2</v>
      </c>
      <c r="D745" t="s">
        <v>4</v>
      </c>
    </row>
    <row r="746" spans="1:4" x14ac:dyDescent="0.25">
      <c r="A746" s="1">
        <v>43971</v>
      </c>
      <c r="B746" s="8">
        <v>3.3791411042944787E-2</v>
      </c>
      <c r="C746" s="8">
        <v>3.6131645075508062E-2</v>
      </c>
      <c r="D746" t="s">
        <v>4</v>
      </c>
    </row>
    <row r="747" spans="1:4" x14ac:dyDescent="0.25">
      <c r="A747" s="1">
        <v>43972</v>
      </c>
      <c r="B747" s="8">
        <v>2.877409967260822E-2</v>
      </c>
      <c r="C747" s="8">
        <v>1.5000922187839416E-2</v>
      </c>
      <c r="D747" t="s">
        <v>4</v>
      </c>
    </row>
    <row r="748" spans="1:4" x14ac:dyDescent="0.25">
      <c r="A748" s="1">
        <v>43973</v>
      </c>
      <c r="B748" s="8">
        <v>2.3428503355438193E-2</v>
      </c>
      <c r="C748" s="8">
        <v>1.5000922187839416E-2</v>
      </c>
      <c r="D748" t="s">
        <v>4</v>
      </c>
    </row>
    <row r="749" spans="1:4" x14ac:dyDescent="0.25">
      <c r="A749" s="1">
        <v>43979</v>
      </c>
      <c r="B749" s="8">
        <v>4.3110647181628395E-2</v>
      </c>
      <c r="C749" s="8">
        <v>0.19088032220943613</v>
      </c>
      <c r="D749" t="s">
        <v>4</v>
      </c>
    </row>
    <row r="750" spans="1:4" x14ac:dyDescent="0.25">
      <c r="A750" s="1">
        <v>43980</v>
      </c>
      <c r="B750" s="8">
        <v>2.4649199056252329E-2</v>
      </c>
      <c r="C750" s="8">
        <v>5.69520603724415E-2</v>
      </c>
      <c r="D750" t="s">
        <v>4</v>
      </c>
    </row>
    <row r="751" spans="1:4" x14ac:dyDescent="0.25">
      <c r="A751" s="1">
        <v>43981</v>
      </c>
      <c r="B751" s="8">
        <v>2.2651612979658568E-2</v>
      </c>
      <c r="C751" s="8">
        <v>3.2051282051282048E-2</v>
      </c>
      <c r="D751" t="s">
        <v>4</v>
      </c>
    </row>
    <row r="752" spans="1:4" x14ac:dyDescent="0.25">
      <c r="A752" s="1">
        <v>43983</v>
      </c>
      <c r="B752" s="8">
        <v>2.1569346152761723E-2</v>
      </c>
      <c r="C752" s="8">
        <v>4.1647398057724216E-2</v>
      </c>
      <c r="D752" t="s">
        <v>4</v>
      </c>
    </row>
    <row r="753" spans="1:4" x14ac:dyDescent="0.25">
      <c r="A753" s="1">
        <v>43984</v>
      </c>
      <c r="B753" s="8">
        <v>1.796651694569212E-2</v>
      </c>
      <c r="C753" s="8">
        <v>1.6879690581696166E-2</v>
      </c>
      <c r="D753" t="s">
        <v>4</v>
      </c>
    </row>
    <row r="754" spans="1:4" x14ac:dyDescent="0.25">
      <c r="A754" s="1">
        <v>43985</v>
      </c>
      <c r="B754" s="8">
        <v>1.6967481140091147E-2</v>
      </c>
      <c r="C754" s="8">
        <v>1.7240044390533459E-2</v>
      </c>
      <c r="D754" t="s">
        <v>4</v>
      </c>
    </row>
    <row r="755" spans="1:4" x14ac:dyDescent="0.25">
      <c r="A755" s="1">
        <v>43986</v>
      </c>
      <c r="B755" s="8">
        <v>2.0175949823772653E-2</v>
      </c>
      <c r="C755" s="8">
        <v>5.1774253892422364E-2</v>
      </c>
      <c r="D755" t="s">
        <v>4</v>
      </c>
    </row>
    <row r="756" spans="1:4" x14ac:dyDescent="0.25">
      <c r="A756" s="1">
        <v>43987</v>
      </c>
      <c r="B756" s="8">
        <v>2.2699188739053348E-2</v>
      </c>
      <c r="C756" s="8">
        <v>7.0091318699853022E-2</v>
      </c>
      <c r="D756" t="s">
        <v>4</v>
      </c>
    </row>
    <row r="757" spans="1:4" x14ac:dyDescent="0.25">
      <c r="A757" s="1">
        <v>43988</v>
      </c>
      <c r="B757" s="8">
        <v>2.3844282238442822E-2</v>
      </c>
      <c r="C757" s="8">
        <v>1.5670257767405032E-2</v>
      </c>
      <c r="D757" t="s">
        <v>4</v>
      </c>
    </row>
    <row r="758" spans="1:4" x14ac:dyDescent="0.25">
      <c r="A758" s="1">
        <v>43990</v>
      </c>
      <c r="B758" s="8">
        <v>2.3707512139388747E-2</v>
      </c>
      <c r="C758" s="8">
        <v>2.5658504662703824E-2</v>
      </c>
      <c r="D758" t="s">
        <v>4</v>
      </c>
    </row>
    <row r="759" spans="1:4" x14ac:dyDescent="0.25">
      <c r="A759" s="1">
        <v>43991</v>
      </c>
      <c r="B759" s="8">
        <v>1.620612970016104E-2</v>
      </c>
      <c r="C759" s="8">
        <v>2.9367595528116134E-2</v>
      </c>
      <c r="D759" t="s">
        <v>4</v>
      </c>
    </row>
    <row r="760" spans="1:4" x14ac:dyDescent="0.25">
      <c r="A760" s="1">
        <v>43992</v>
      </c>
      <c r="B760" s="8">
        <v>2.263758686403973E-2</v>
      </c>
      <c r="C760" s="8">
        <v>2.2180336608026808E-2</v>
      </c>
      <c r="D760" t="s">
        <v>4</v>
      </c>
    </row>
    <row r="761" spans="1:4" x14ac:dyDescent="0.25">
      <c r="A761" s="1">
        <v>43993</v>
      </c>
      <c r="B761" s="8">
        <v>1.7745426512882852E-2</v>
      </c>
      <c r="C761" s="8">
        <v>8.5973010112399134E-3</v>
      </c>
      <c r="D761" t="s">
        <v>4</v>
      </c>
    </row>
    <row r="762" spans="1:4" x14ac:dyDescent="0.25">
      <c r="A762" s="1">
        <v>43994</v>
      </c>
      <c r="B762" s="8">
        <v>4.0461620791549364E-2</v>
      </c>
      <c r="C762" s="8">
        <v>5.8445743750287743E-2</v>
      </c>
      <c r="D762" t="s">
        <v>4</v>
      </c>
    </row>
    <row r="763" spans="1:4" x14ac:dyDescent="0.25">
      <c r="A763" s="1">
        <v>43995</v>
      </c>
      <c r="B763" s="8">
        <v>2.5899280575539568E-2</v>
      </c>
      <c r="C763" s="8">
        <v>2.1914743094058997E-2</v>
      </c>
      <c r="D763" t="s">
        <v>4</v>
      </c>
    </row>
    <row r="764" spans="1:4" x14ac:dyDescent="0.25">
      <c r="A764" s="1">
        <v>43997</v>
      </c>
      <c r="B764" s="8">
        <v>2.6956614206720544E-2</v>
      </c>
      <c r="C764" s="8">
        <v>1.8541107587216395E-2</v>
      </c>
      <c r="D764" t="s">
        <v>4</v>
      </c>
    </row>
    <row r="765" spans="1:4" x14ac:dyDescent="0.25">
      <c r="A765" s="1">
        <v>43998</v>
      </c>
      <c r="B765" s="8">
        <v>2.4005871106046853E-2</v>
      </c>
      <c r="C765" s="8">
        <v>2.4387384218548483E-2</v>
      </c>
      <c r="D765" t="s">
        <v>4</v>
      </c>
    </row>
    <row r="766" spans="1:4" x14ac:dyDescent="0.25">
      <c r="A766" s="1">
        <v>43999</v>
      </c>
      <c r="B766" s="8">
        <v>2.3737707627468803E-2</v>
      </c>
      <c r="C766" s="8">
        <v>2.8310991957104556E-2</v>
      </c>
      <c r="D766" t="s">
        <v>4</v>
      </c>
    </row>
    <row r="767" spans="1:4" x14ac:dyDescent="0.25">
      <c r="A767" s="1">
        <v>44000</v>
      </c>
      <c r="B767" s="8">
        <v>2.5113597498412077E-2</v>
      </c>
      <c r="C767" s="8">
        <v>5.400292759824344E-2</v>
      </c>
      <c r="D767" t="s">
        <v>4</v>
      </c>
    </row>
    <row r="768" spans="1:4" x14ac:dyDescent="0.25">
      <c r="A768" s="1">
        <v>44001</v>
      </c>
      <c r="B768" s="8">
        <v>2.4335796258449928E-2</v>
      </c>
      <c r="C768" s="8">
        <v>2.5814713712802886E-2</v>
      </c>
      <c r="D768" t="s">
        <v>4</v>
      </c>
    </row>
    <row r="769" spans="1:4" x14ac:dyDescent="0.25">
      <c r="A769" s="1">
        <v>44002</v>
      </c>
      <c r="B769" s="8">
        <v>2.3995041615016824E-2</v>
      </c>
      <c r="C769" s="8">
        <v>2.125971759479613E-2</v>
      </c>
      <c r="D769" t="s">
        <v>4</v>
      </c>
    </row>
    <row r="770" spans="1:4" x14ac:dyDescent="0.25">
      <c r="A770" s="1">
        <v>44004</v>
      </c>
      <c r="B770" s="8">
        <v>1.9590293351569334E-2</v>
      </c>
      <c r="C770" s="8">
        <v>2.5916722418681704E-2</v>
      </c>
      <c r="D770" t="s">
        <v>4</v>
      </c>
    </row>
    <row r="771" spans="1:4" x14ac:dyDescent="0.25">
      <c r="A771" s="1">
        <v>44005</v>
      </c>
      <c r="B771" s="8">
        <v>2.4321089938322746E-2</v>
      </c>
      <c r="C771" s="8">
        <v>1.9172998763032339E-2</v>
      </c>
      <c r="D771" t="s">
        <v>4</v>
      </c>
    </row>
    <row r="772" spans="1:4" x14ac:dyDescent="0.25">
      <c r="A772" s="1">
        <v>44006</v>
      </c>
      <c r="B772" s="8">
        <v>2.9953870226990996E-2</v>
      </c>
      <c r="C772" s="8">
        <v>3.0876869579789686E-2</v>
      </c>
      <c r="D772" t="s">
        <v>4</v>
      </c>
    </row>
    <row r="773" spans="1:4" x14ac:dyDescent="0.25">
      <c r="A773" s="1">
        <v>44007</v>
      </c>
      <c r="B773" s="8">
        <v>3.0750262900242957E-2</v>
      </c>
      <c r="C773" s="8">
        <v>3.3467498490641984E-2</v>
      </c>
      <c r="D773" t="s">
        <v>4</v>
      </c>
    </row>
    <row r="774" spans="1:4" x14ac:dyDescent="0.25">
      <c r="A774" s="1">
        <v>44008</v>
      </c>
      <c r="B774" s="8">
        <v>2.7525154798761609E-2</v>
      </c>
      <c r="C774" s="8">
        <v>2.9184774464258954E-2</v>
      </c>
      <c r="D774" t="s">
        <v>4</v>
      </c>
    </row>
    <row r="775" spans="1:4" x14ac:dyDescent="0.25">
      <c r="A775" s="1">
        <v>44009</v>
      </c>
      <c r="B775" s="8">
        <v>2.5298988040478382E-2</v>
      </c>
      <c r="C775" s="8">
        <v>2.4321266968325792E-2</v>
      </c>
      <c r="D775" t="s">
        <v>4</v>
      </c>
    </row>
    <row r="776" spans="1:4" x14ac:dyDescent="0.25">
      <c r="A776" s="1">
        <v>44011</v>
      </c>
      <c r="B776" s="8">
        <v>2.3460680057765526E-2</v>
      </c>
      <c r="C776" s="8">
        <v>3.1348127820144074E-2</v>
      </c>
      <c r="D776" t="s">
        <v>4</v>
      </c>
    </row>
    <row r="777" spans="1:4" x14ac:dyDescent="0.25">
      <c r="A777" s="1">
        <v>44012</v>
      </c>
      <c r="B777" s="8">
        <v>2.5347069245118533E-2</v>
      </c>
      <c r="C777" s="8">
        <v>2.9970849766063248E-2</v>
      </c>
      <c r="D777" t="s">
        <v>4</v>
      </c>
    </row>
    <row r="778" spans="1:4" x14ac:dyDescent="0.25">
      <c r="A778" s="1">
        <v>44013</v>
      </c>
      <c r="B778" s="8">
        <v>3.0839777018521849E-2</v>
      </c>
      <c r="C778" s="8">
        <v>5.9744018814164898E-2</v>
      </c>
      <c r="D778" t="s">
        <v>4</v>
      </c>
    </row>
    <row r="779" spans="1:4" x14ac:dyDescent="0.25">
      <c r="A779" s="1">
        <v>44014</v>
      </c>
      <c r="B779" s="8">
        <v>2.1805376853795626E-2</v>
      </c>
      <c r="C779" s="8">
        <v>2.1478509477932874E-2</v>
      </c>
      <c r="D779" t="s">
        <v>4</v>
      </c>
    </row>
    <row r="780" spans="1:4" x14ac:dyDescent="0.25">
      <c r="A780" s="1">
        <v>44015</v>
      </c>
      <c r="B780" s="8">
        <v>3.1863232328969412E-2</v>
      </c>
      <c r="C780" s="8">
        <v>3.6755264509501798E-2</v>
      </c>
      <c r="D780" t="s">
        <v>4</v>
      </c>
    </row>
    <row r="781" spans="1:4" x14ac:dyDescent="0.25">
      <c r="A781" s="1">
        <v>44016</v>
      </c>
      <c r="B781" s="8">
        <v>3.1129456278715512E-2</v>
      </c>
      <c r="C781" s="8">
        <v>2.7867234573031373E-2</v>
      </c>
      <c r="D781" t="s">
        <v>4</v>
      </c>
    </row>
    <row r="782" spans="1:4" x14ac:dyDescent="0.25">
      <c r="A782" s="1">
        <v>44018</v>
      </c>
      <c r="B782" s="8">
        <v>2.0699148140452941E-2</v>
      </c>
      <c r="C782" s="8">
        <v>2.5941939468807906E-2</v>
      </c>
      <c r="D782" t="s">
        <v>4</v>
      </c>
    </row>
    <row r="783" spans="1:4" x14ac:dyDescent="0.25">
      <c r="A783" s="1">
        <v>44019</v>
      </c>
      <c r="B783" s="8">
        <v>2.4991028025186782E-2</v>
      </c>
      <c r="C783" s="8">
        <v>3.1059233916951767E-2</v>
      </c>
      <c r="D783" t="s">
        <v>4</v>
      </c>
    </row>
    <row r="784" spans="1:4" x14ac:dyDescent="0.25">
      <c r="A784" s="1">
        <v>44020</v>
      </c>
      <c r="B784" s="8">
        <v>3.3634192738899907E-2</v>
      </c>
      <c r="C784" s="8">
        <v>4.2401622135692367E-2</v>
      </c>
      <c r="D784" t="s">
        <v>4</v>
      </c>
    </row>
    <row r="785" spans="1:4" x14ac:dyDescent="0.25">
      <c r="A785" s="1">
        <v>44021</v>
      </c>
      <c r="B785" s="8">
        <v>2.5277496475447272E-2</v>
      </c>
      <c r="C785" s="8">
        <v>2.3817818441848951E-2</v>
      </c>
      <c r="D785" t="s">
        <v>4</v>
      </c>
    </row>
    <row r="786" spans="1:4" x14ac:dyDescent="0.25">
      <c r="A786" s="1">
        <v>44022</v>
      </c>
      <c r="B786" s="8">
        <v>2.2648344614378906E-2</v>
      </c>
      <c r="C786" s="8">
        <v>2.0612022761404815E-2</v>
      </c>
      <c r="D786" t="s">
        <v>4</v>
      </c>
    </row>
    <row r="787" spans="1:4" x14ac:dyDescent="0.25">
      <c r="A787" s="1">
        <v>44023</v>
      </c>
      <c r="B787" s="8">
        <v>3.6406957350488448E-2</v>
      </c>
      <c r="C787" s="8">
        <v>3.8621918140965952E-2</v>
      </c>
      <c r="D787" t="s">
        <v>4</v>
      </c>
    </row>
    <row r="788" spans="1:4" x14ac:dyDescent="0.25">
      <c r="A788" s="1">
        <v>44025</v>
      </c>
      <c r="B788" s="8">
        <v>2.4453184510392214E-2</v>
      </c>
      <c r="C788" s="8">
        <v>3.9892012548262551E-2</v>
      </c>
      <c r="D788" t="s">
        <v>4</v>
      </c>
    </row>
    <row r="789" spans="1:4" x14ac:dyDescent="0.25">
      <c r="A789" s="1">
        <v>44026</v>
      </c>
      <c r="B789" s="8">
        <v>2.9428144979839158E-2</v>
      </c>
      <c r="C789" s="8">
        <v>3.0849431305289762E-2</v>
      </c>
      <c r="D789" t="s">
        <v>4</v>
      </c>
    </row>
    <row r="790" spans="1:4" x14ac:dyDescent="0.25">
      <c r="A790" s="1">
        <v>44027</v>
      </c>
      <c r="B790" s="8">
        <v>2.8682531775745986E-2</v>
      </c>
      <c r="C790" s="8">
        <v>3.0379909438324929E-2</v>
      </c>
      <c r="D790" t="s">
        <v>4</v>
      </c>
    </row>
    <row r="791" spans="1:4" x14ac:dyDescent="0.25">
      <c r="A791" s="1">
        <v>44028</v>
      </c>
      <c r="B791" s="8">
        <v>2.8616723989681857E-2</v>
      </c>
      <c r="C791" s="8">
        <v>2.9460300284052481E-2</v>
      </c>
      <c r="D791" t="s">
        <v>4</v>
      </c>
    </row>
    <row r="792" spans="1:4" x14ac:dyDescent="0.25">
      <c r="A792" s="1">
        <v>44029</v>
      </c>
      <c r="B792" s="8">
        <v>2.3995451099317666E-2</v>
      </c>
      <c r="C792" s="8">
        <v>2.12455968869299E-2</v>
      </c>
      <c r="D792" t="s">
        <v>4</v>
      </c>
    </row>
    <row r="793" spans="1:4" x14ac:dyDescent="0.25">
      <c r="A793" s="1">
        <v>44030</v>
      </c>
      <c r="B793" s="8">
        <v>2.3849734316431191E-2</v>
      </c>
      <c r="C793" s="8">
        <v>2.9707913788799202E-2</v>
      </c>
      <c r="D793" t="s">
        <v>4</v>
      </c>
    </row>
    <row r="794" spans="1:4" x14ac:dyDescent="0.25">
      <c r="A794" s="1">
        <v>44032</v>
      </c>
      <c r="B794" s="8">
        <v>1.8668254046993071E-2</v>
      </c>
      <c r="C794" s="8">
        <v>2.0618556701030927E-2</v>
      </c>
      <c r="D794" t="s">
        <v>4</v>
      </c>
    </row>
    <row r="795" spans="1:4" x14ac:dyDescent="0.25">
      <c r="A795" s="1">
        <v>44033</v>
      </c>
      <c r="B795" s="8">
        <v>2.4674321042172664E-2</v>
      </c>
      <c r="C795" s="8">
        <v>2.6541540555545605E-2</v>
      </c>
      <c r="D795" t="s">
        <v>4</v>
      </c>
    </row>
    <row r="796" spans="1:4" x14ac:dyDescent="0.25">
      <c r="A796" s="1">
        <v>44034</v>
      </c>
      <c r="B796" s="8">
        <v>1.7929297060315073E-2</v>
      </c>
      <c r="C796" s="8">
        <v>1.8390993508094339E-2</v>
      </c>
      <c r="D796" t="s">
        <v>4</v>
      </c>
    </row>
    <row r="797" spans="1:4" x14ac:dyDescent="0.25">
      <c r="A797" s="1">
        <v>44035</v>
      </c>
      <c r="B797" s="8">
        <v>2.2349641632907449E-2</v>
      </c>
      <c r="C797" s="8">
        <v>2.2602445314738751E-2</v>
      </c>
      <c r="D797" t="s">
        <v>4</v>
      </c>
    </row>
    <row r="798" spans="1:4" x14ac:dyDescent="0.25">
      <c r="A798" s="1">
        <v>44036</v>
      </c>
      <c r="B798" s="8">
        <v>2.911002014098691E-2</v>
      </c>
      <c r="C798" s="8">
        <v>3.1708382747643718E-2</v>
      </c>
      <c r="D798" t="s">
        <v>4</v>
      </c>
    </row>
    <row r="799" spans="1:4" x14ac:dyDescent="0.25">
      <c r="A799" s="1">
        <v>44037</v>
      </c>
      <c r="B799" s="8">
        <v>2.6752559156494791E-2</v>
      </c>
      <c r="C799" s="8">
        <v>2.7130522741230446E-2</v>
      </c>
      <c r="D799" t="s">
        <v>4</v>
      </c>
    </row>
    <row r="800" spans="1:4" x14ac:dyDescent="0.25">
      <c r="A800" s="1">
        <v>44039</v>
      </c>
      <c r="B800" s="8">
        <v>2.697229523029859E-2</v>
      </c>
      <c r="C800" s="8">
        <v>2.7127510105267708E-2</v>
      </c>
      <c r="D800" t="s">
        <v>4</v>
      </c>
    </row>
    <row r="801" spans="1:4" x14ac:dyDescent="0.25">
      <c r="A801" s="1">
        <v>44040</v>
      </c>
      <c r="B801" s="8">
        <v>3.2636189771114814E-2</v>
      </c>
      <c r="C801" s="8">
        <v>3.2491652754590983E-2</v>
      </c>
      <c r="D801" t="s">
        <v>4</v>
      </c>
    </row>
    <row r="802" spans="1:4" x14ac:dyDescent="0.25">
      <c r="A802" s="1">
        <v>44041</v>
      </c>
      <c r="B802" s="8">
        <v>2.1701884637350087E-2</v>
      </c>
      <c r="C802" s="8">
        <v>2.0633381806430765E-2</v>
      </c>
      <c r="D802" t="s">
        <v>4</v>
      </c>
    </row>
    <row r="803" spans="1:4" x14ac:dyDescent="0.25">
      <c r="A803" s="1">
        <v>44042</v>
      </c>
      <c r="B803" s="8">
        <v>2.3645648312611012E-2</v>
      </c>
      <c r="C803" s="8">
        <v>3.0501980768873102E-2</v>
      </c>
      <c r="D803" t="s">
        <v>4</v>
      </c>
    </row>
    <row r="804" spans="1:4" x14ac:dyDescent="0.25">
      <c r="A804" s="1">
        <v>44047</v>
      </c>
      <c r="B804" s="8">
        <v>3.3336441626258859E-2</v>
      </c>
      <c r="C804" s="8">
        <v>4.5350091450546359E-2</v>
      </c>
      <c r="D804" t="s">
        <v>4</v>
      </c>
    </row>
    <row r="805" spans="1:4" x14ac:dyDescent="0.25">
      <c r="A805" s="1">
        <v>44048</v>
      </c>
      <c r="B805" s="8">
        <v>2.8564206268958545E-2</v>
      </c>
      <c r="C805" s="8">
        <v>3.2608132608132605E-2</v>
      </c>
      <c r="D805" t="s">
        <v>4</v>
      </c>
    </row>
    <row r="806" spans="1:4" x14ac:dyDescent="0.25">
      <c r="A806" s="1">
        <v>44049</v>
      </c>
      <c r="B806" s="8">
        <v>2.8896646815501512E-2</v>
      </c>
      <c r="C806" s="8">
        <v>3.0520059435364042E-2</v>
      </c>
      <c r="D806" t="s">
        <v>4</v>
      </c>
    </row>
    <row r="807" spans="1:4" x14ac:dyDescent="0.25">
      <c r="A807" s="1">
        <v>44050</v>
      </c>
      <c r="B807" s="8">
        <v>3.1127789847916254E-2</v>
      </c>
      <c r="C807" s="8">
        <v>3.2935542121378662E-2</v>
      </c>
      <c r="D807" t="s">
        <v>4</v>
      </c>
    </row>
    <row r="808" spans="1:4" x14ac:dyDescent="0.25">
      <c r="A808" s="1">
        <v>44051</v>
      </c>
      <c r="B808" s="8">
        <v>2.7883592768055691E-2</v>
      </c>
      <c r="C808" s="8">
        <v>2.4659513000412712E-2</v>
      </c>
      <c r="D808" t="s">
        <v>4</v>
      </c>
    </row>
    <row r="809" spans="1:4" x14ac:dyDescent="0.25">
      <c r="A809" s="1">
        <v>44053</v>
      </c>
      <c r="B809" s="8">
        <v>2.3755220044972696E-2</v>
      </c>
      <c r="C809" s="8">
        <v>2.8339047922813172E-2</v>
      </c>
      <c r="D809" t="s">
        <v>4</v>
      </c>
    </row>
    <row r="810" spans="1:4" x14ac:dyDescent="0.25">
      <c r="A810" s="1">
        <v>44054</v>
      </c>
      <c r="B810" s="8">
        <v>2.3238996811622784E-2</v>
      </c>
      <c r="C810" s="8">
        <v>2.908086785009862E-2</v>
      </c>
      <c r="D810" t="s">
        <v>4</v>
      </c>
    </row>
    <row r="811" spans="1:4" x14ac:dyDescent="0.25">
      <c r="A811" s="1">
        <v>44055</v>
      </c>
      <c r="B811" s="8">
        <v>3.3503491169395057E-2</v>
      </c>
      <c r="C811" s="8">
        <v>3.4267629458520528E-2</v>
      </c>
      <c r="D811" t="s">
        <v>4</v>
      </c>
    </row>
    <row r="812" spans="1:4" x14ac:dyDescent="0.25">
      <c r="A812" s="1">
        <v>44056</v>
      </c>
      <c r="B812" s="8">
        <v>2.9833517591207649E-2</v>
      </c>
      <c r="C812" s="8">
        <v>3.1926899908896834E-2</v>
      </c>
      <c r="D812" t="s">
        <v>4</v>
      </c>
    </row>
    <row r="813" spans="1:4" x14ac:dyDescent="0.25">
      <c r="A813" s="1">
        <v>44058</v>
      </c>
      <c r="B813" s="8">
        <v>3.0118649224216611E-2</v>
      </c>
      <c r="C813" s="8">
        <v>3.2077508807819073E-2</v>
      </c>
      <c r="D813" t="s">
        <v>4</v>
      </c>
    </row>
    <row r="814" spans="1:4" x14ac:dyDescent="0.25">
      <c r="A814" s="1">
        <v>44060</v>
      </c>
      <c r="B814" s="8">
        <v>3.1614340581988164E-2</v>
      </c>
      <c r="C814" s="8">
        <v>3.1026285966997431E-2</v>
      </c>
      <c r="D814" t="s">
        <v>4</v>
      </c>
    </row>
    <row r="815" spans="1:4" x14ac:dyDescent="0.25">
      <c r="A815" s="1">
        <v>44061</v>
      </c>
      <c r="B815" s="8">
        <v>3.2541528025796837E-2</v>
      </c>
      <c r="C815" s="8">
        <v>3.4035356604920332E-2</v>
      </c>
      <c r="D815" t="s">
        <v>4</v>
      </c>
    </row>
    <row r="816" spans="1:4" x14ac:dyDescent="0.25">
      <c r="A816" s="1">
        <v>44062</v>
      </c>
      <c r="B816" s="8">
        <v>2.8408554061289407E-2</v>
      </c>
      <c r="C816" s="8">
        <v>2.9176633513785723E-2</v>
      </c>
      <c r="D816" t="s">
        <v>4</v>
      </c>
    </row>
    <row r="817" spans="1:4" x14ac:dyDescent="0.25">
      <c r="A817" s="1">
        <v>44063</v>
      </c>
      <c r="B817" s="8">
        <v>3.2032301480484519E-2</v>
      </c>
      <c r="C817" s="8">
        <v>3.3378860519567399E-2</v>
      </c>
      <c r="D817" t="s">
        <v>4</v>
      </c>
    </row>
    <row r="818" spans="1:4" x14ac:dyDescent="0.25">
      <c r="A818" s="1">
        <v>44064</v>
      </c>
      <c r="B818" s="8">
        <v>3.1878770364483618E-2</v>
      </c>
      <c r="C818" s="8">
        <v>4.3176323013434652E-2</v>
      </c>
      <c r="D818" t="s">
        <v>4</v>
      </c>
    </row>
    <row r="819" spans="1:4" x14ac:dyDescent="0.25">
      <c r="A819" s="1">
        <v>44065</v>
      </c>
      <c r="B819" s="8">
        <v>3.2404518222666004E-2</v>
      </c>
      <c r="C819" s="8">
        <v>3.3589341692789966E-2</v>
      </c>
      <c r="D819" t="s">
        <v>4</v>
      </c>
    </row>
    <row r="820" spans="1:4" x14ac:dyDescent="0.25">
      <c r="A820" s="1">
        <v>44067</v>
      </c>
      <c r="B820" s="8">
        <v>3.0114412013261392E-2</v>
      </c>
      <c r="C820" s="8">
        <v>3.1347962382445138E-2</v>
      </c>
      <c r="D820" t="s">
        <v>4</v>
      </c>
    </row>
    <row r="821" spans="1:4" x14ac:dyDescent="0.25">
      <c r="A821" s="1">
        <v>44068</v>
      </c>
      <c r="B821" s="8">
        <v>2.4518894963751536E-2</v>
      </c>
      <c r="C821" s="8">
        <v>2.3218844838383351E-2</v>
      </c>
      <c r="D821" t="s">
        <v>4</v>
      </c>
    </row>
    <row r="822" spans="1:4" x14ac:dyDescent="0.25">
      <c r="A822" s="1">
        <v>44069</v>
      </c>
      <c r="B822" s="8">
        <v>2.7995660139088985E-2</v>
      </c>
      <c r="C822" s="8">
        <v>2.8484411034628454E-2</v>
      </c>
      <c r="D822" t="s">
        <v>4</v>
      </c>
    </row>
    <row r="823" spans="1:4" x14ac:dyDescent="0.25">
      <c r="A823" s="1">
        <v>44070</v>
      </c>
      <c r="B823" s="8">
        <v>2.8079212937550141E-2</v>
      </c>
      <c r="C823" s="8">
        <v>2.8221831740453434E-2</v>
      </c>
      <c r="D823" t="s">
        <v>4</v>
      </c>
    </row>
    <row r="824" spans="1:4" x14ac:dyDescent="0.25">
      <c r="A824" s="1">
        <v>44071</v>
      </c>
      <c r="B824" s="8">
        <v>2.4596910860407689E-2</v>
      </c>
      <c r="C824" s="8">
        <v>2.7741083223249668E-2</v>
      </c>
      <c r="D824" t="s">
        <v>4</v>
      </c>
    </row>
    <row r="825" spans="1:4" x14ac:dyDescent="0.25">
      <c r="A825" s="1">
        <v>44074</v>
      </c>
      <c r="B825" s="8">
        <v>2.7030201780260513E-2</v>
      </c>
      <c r="C825" s="8">
        <v>2.6753848249557281E-2</v>
      </c>
      <c r="D825" t="s">
        <v>4</v>
      </c>
    </row>
    <row r="826" spans="1:4" x14ac:dyDescent="0.25">
      <c r="A826" s="1">
        <v>44075</v>
      </c>
      <c r="B826" s="8">
        <v>3.5440353170394852E-2</v>
      </c>
      <c r="C826" s="8">
        <v>3.2839602416682906E-2</v>
      </c>
      <c r="D826" t="s">
        <v>4</v>
      </c>
    </row>
    <row r="827" spans="1:4" x14ac:dyDescent="0.25">
      <c r="A827" s="1">
        <v>44076</v>
      </c>
      <c r="B827" s="8">
        <v>3.8705870101017115E-2</v>
      </c>
      <c r="C827" s="8">
        <v>3.9021152468952505E-2</v>
      </c>
      <c r="D827" t="s">
        <v>4</v>
      </c>
    </row>
    <row r="828" spans="1:4" x14ac:dyDescent="0.25">
      <c r="A828" s="1">
        <v>44077</v>
      </c>
      <c r="B828" s="8">
        <v>2.9251722583553352E-2</v>
      </c>
      <c r="C828" s="8">
        <v>2.9380851511084521E-2</v>
      </c>
      <c r="D828" t="s">
        <v>4</v>
      </c>
    </row>
    <row r="829" spans="1:4" x14ac:dyDescent="0.25">
      <c r="A829" s="1">
        <v>44078</v>
      </c>
      <c r="B829" s="8">
        <v>2.6964507664687196E-2</v>
      </c>
      <c r="C829" s="8">
        <v>2.8605623356483041E-2</v>
      </c>
      <c r="D829" t="s">
        <v>4</v>
      </c>
    </row>
    <row r="830" spans="1:4" x14ac:dyDescent="0.25">
      <c r="A830" s="1">
        <v>44079</v>
      </c>
      <c r="B830" s="8">
        <v>2.6838283635513608E-2</v>
      </c>
      <c r="C830" s="8">
        <v>3.1310859161521161E-2</v>
      </c>
      <c r="D830" t="s">
        <v>4</v>
      </c>
    </row>
    <row r="831" spans="1:4" x14ac:dyDescent="0.25">
      <c r="A831" s="1">
        <v>44081</v>
      </c>
      <c r="B831" s="8">
        <v>3.1091140159767612E-2</v>
      </c>
      <c r="C831" s="8">
        <v>3.0315626522948141E-2</v>
      </c>
      <c r="D831" t="s">
        <v>4</v>
      </c>
    </row>
    <row r="832" spans="1:4" x14ac:dyDescent="0.25">
      <c r="A832" s="1">
        <v>44082</v>
      </c>
      <c r="B832" s="8">
        <v>2.5148203038162283E-2</v>
      </c>
      <c r="C832" s="8">
        <v>2.4235811215786319E-2</v>
      </c>
      <c r="D832" t="s">
        <v>4</v>
      </c>
    </row>
    <row r="833" spans="1:4" x14ac:dyDescent="0.25">
      <c r="A833" s="1">
        <v>44083</v>
      </c>
      <c r="B833" s="8">
        <v>2.8617794397798633E-2</v>
      </c>
      <c r="C833" s="8">
        <v>2.7347732122711393E-2</v>
      </c>
      <c r="D833" t="s">
        <v>4</v>
      </c>
    </row>
    <row r="834" spans="1:4" x14ac:dyDescent="0.25">
      <c r="A834" s="1">
        <v>44084</v>
      </c>
      <c r="B834" s="8">
        <v>3.4895605197839102E-2</v>
      </c>
      <c r="C834" s="8">
        <v>3.3906942103406376E-2</v>
      </c>
      <c r="D834" t="s">
        <v>4</v>
      </c>
    </row>
    <row r="835" spans="1:4" x14ac:dyDescent="0.25">
      <c r="A835" s="1">
        <v>44085</v>
      </c>
      <c r="B835" s="8">
        <v>2.9431509976100324E-2</v>
      </c>
      <c r="C835" s="8">
        <v>2.9215214763049863E-2</v>
      </c>
      <c r="D835" t="s">
        <v>4</v>
      </c>
    </row>
    <row r="836" spans="1:4" x14ac:dyDescent="0.25">
      <c r="A836" s="1">
        <v>44086</v>
      </c>
      <c r="B836" s="8">
        <v>2.768530613964856E-2</v>
      </c>
      <c r="C836" s="8">
        <v>2.5729770336982184E-2</v>
      </c>
      <c r="D836" t="s">
        <v>4</v>
      </c>
    </row>
    <row r="837" spans="1:4" x14ac:dyDescent="0.25">
      <c r="A837" s="1">
        <v>44088</v>
      </c>
      <c r="B837" s="8">
        <v>3.1488394741113458E-2</v>
      </c>
      <c r="C837" s="8">
        <v>3.4482758620689655E-2</v>
      </c>
      <c r="D837" t="s">
        <v>4</v>
      </c>
    </row>
    <row r="838" spans="1:4" x14ac:dyDescent="0.25">
      <c r="A838" s="1">
        <v>44089</v>
      </c>
      <c r="B838" s="8">
        <v>3.4980553649050561E-2</v>
      </c>
      <c r="C838" s="8">
        <v>3.9242406744427763E-2</v>
      </c>
      <c r="D838" t="s">
        <v>4</v>
      </c>
    </row>
    <row r="839" spans="1:4" x14ac:dyDescent="0.25">
      <c r="A839" s="1">
        <v>44090</v>
      </c>
      <c r="B839" s="8">
        <v>2.8754890436674327E-2</v>
      </c>
      <c r="C839" s="8">
        <v>2.8172426324259783E-2</v>
      </c>
      <c r="D839" t="s">
        <v>4</v>
      </c>
    </row>
    <row r="840" spans="1:4" x14ac:dyDescent="0.25">
      <c r="A840" s="1">
        <v>44091</v>
      </c>
      <c r="B840" s="8">
        <v>3.222587678776008E-2</v>
      </c>
      <c r="C840" s="8">
        <v>3.0174705310821462E-2</v>
      </c>
      <c r="D840" t="s">
        <v>4</v>
      </c>
    </row>
    <row r="841" spans="1:4" x14ac:dyDescent="0.25">
      <c r="A841" s="1">
        <v>44092</v>
      </c>
      <c r="B841" s="8">
        <v>4.0075281442088544E-2</v>
      </c>
      <c r="C841" s="8">
        <v>4.1608220243024456E-2</v>
      </c>
      <c r="D841" t="s">
        <v>4</v>
      </c>
    </row>
    <row r="842" spans="1:4" x14ac:dyDescent="0.25">
      <c r="A842" s="1">
        <v>44093</v>
      </c>
      <c r="B842" s="8">
        <v>3.0387395795434771E-2</v>
      </c>
      <c r="C842" s="8">
        <v>3.2728430436166828E-2</v>
      </c>
      <c r="D842" t="s">
        <v>4</v>
      </c>
    </row>
    <row r="843" spans="1:4" x14ac:dyDescent="0.25">
      <c r="A843" s="1">
        <v>44095</v>
      </c>
      <c r="B843" s="8">
        <v>2.8880788559842979E-2</v>
      </c>
      <c r="C843" s="8">
        <v>2.8978557237788586E-2</v>
      </c>
      <c r="D843" t="s">
        <v>4</v>
      </c>
    </row>
    <row r="844" spans="1:4" x14ac:dyDescent="0.25">
      <c r="A844" s="1">
        <v>44096</v>
      </c>
      <c r="B844" s="8">
        <v>3.2788947357386945E-2</v>
      </c>
      <c r="C844" s="8">
        <v>3.1993399642480637E-2</v>
      </c>
      <c r="D844" t="s">
        <v>4</v>
      </c>
    </row>
    <row r="845" spans="1:4" x14ac:dyDescent="0.25">
      <c r="A845" s="1">
        <v>44097</v>
      </c>
      <c r="B845" s="8">
        <v>3.5520494795767896E-2</v>
      </c>
      <c r="C845" s="8">
        <v>4.9273317341611403E-2</v>
      </c>
      <c r="D845" t="s">
        <v>4</v>
      </c>
    </row>
    <row r="846" spans="1:4" x14ac:dyDescent="0.25">
      <c r="A846" s="1">
        <v>44098</v>
      </c>
      <c r="B846" s="8">
        <v>3.4468743649466164E-2</v>
      </c>
      <c r="C846" s="8">
        <v>3.4421465887662678E-2</v>
      </c>
      <c r="D846" t="s">
        <v>4</v>
      </c>
    </row>
    <row r="847" spans="1:4" x14ac:dyDescent="0.25">
      <c r="A847" s="1">
        <v>44099</v>
      </c>
      <c r="B847" s="8">
        <v>3.6281977896173663E-2</v>
      </c>
      <c r="C847" s="8">
        <v>3.4186247456587784E-2</v>
      </c>
      <c r="D847" t="s">
        <v>4</v>
      </c>
    </row>
    <row r="848" spans="1:4" x14ac:dyDescent="0.25">
      <c r="A848" s="1">
        <v>44100</v>
      </c>
      <c r="B848" s="8">
        <v>3.7956807311581554E-2</v>
      </c>
      <c r="C848" s="8">
        <v>5.121557630750509E-2</v>
      </c>
      <c r="D848" t="s">
        <v>4</v>
      </c>
    </row>
    <row r="849" spans="1:4" x14ac:dyDescent="0.25">
      <c r="A849" s="1">
        <v>44102</v>
      </c>
      <c r="B849" s="8">
        <v>2.5707892909497723E-2</v>
      </c>
      <c r="C849" s="8">
        <v>2.4251415422810257E-2</v>
      </c>
      <c r="D849" t="s">
        <v>4</v>
      </c>
    </row>
    <row r="850" spans="1:4" x14ac:dyDescent="0.25">
      <c r="A850" s="1">
        <v>44103</v>
      </c>
      <c r="B850" s="8">
        <v>3.2390503272702799E-2</v>
      </c>
      <c r="C850" s="8">
        <v>3.1897981752833843E-2</v>
      </c>
      <c r="D850" t="s">
        <v>4</v>
      </c>
    </row>
    <row r="851" spans="1:4" x14ac:dyDescent="0.25">
      <c r="A851" s="1">
        <v>44104</v>
      </c>
      <c r="B851" s="8">
        <v>3.2651455546813535E-2</v>
      </c>
      <c r="C851" s="8">
        <v>4.427937951238254E-2</v>
      </c>
      <c r="D851" t="s">
        <v>4</v>
      </c>
    </row>
    <row r="852" spans="1:4" x14ac:dyDescent="0.25">
      <c r="A852" s="1">
        <v>44105</v>
      </c>
      <c r="B852" s="8">
        <v>2.4945883406732851E-2</v>
      </c>
      <c r="C852" s="8">
        <v>3.3106061736315216E-2</v>
      </c>
      <c r="D852" t="s">
        <v>4</v>
      </c>
    </row>
    <row r="853" spans="1:4" x14ac:dyDescent="0.25">
      <c r="A853" s="1">
        <v>44106</v>
      </c>
      <c r="B853" s="8">
        <v>3.1586925164413367E-2</v>
      </c>
      <c r="C853" s="8">
        <v>3.2006169864070184E-2</v>
      </c>
      <c r="D853" t="s">
        <v>4</v>
      </c>
    </row>
    <row r="854" spans="1:4" x14ac:dyDescent="0.25">
      <c r="A854" s="1">
        <v>44107</v>
      </c>
      <c r="B854" s="8">
        <v>4.0486441574137021E-2</v>
      </c>
      <c r="C854" s="8">
        <v>3.7324512770395987E-2</v>
      </c>
      <c r="D854" t="s">
        <v>4</v>
      </c>
    </row>
    <row r="855" spans="1:4" x14ac:dyDescent="0.25">
      <c r="A855" s="1">
        <v>44109</v>
      </c>
      <c r="B855" s="8">
        <v>2.4957403424485349E-2</v>
      </c>
      <c r="C855" s="8">
        <v>2.7124455972216115E-2</v>
      </c>
      <c r="D855" t="s">
        <v>4</v>
      </c>
    </row>
    <row r="856" spans="1:4" x14ac:dyDescent="0.25">
      <c r="A856" s="1">
        <v>44110</v>
      </c>
      <c r="B856" s="8">
        <v>3.0640982313844767E-2</v>
      </c>
      <c r="C856" s="8">
        <v>3.2319840499488446E-2</v>
      </c>
      <c r="D856" t="s">
        <v>4</v>
      </c>
    </row>
    <row r="857" spans="1:4" x14ac:dyDescent="0.25">
      <c r="A857" s="1">
        <v>44111</v>
      </c>
      <c r="B857" s="8">
        <v>2.9495876989368661E-2</v>
      </c>
      <c r="C857" s="8">
        <v>2.8722082794635839E-2</v>
      </c>
      <c r="D857" t="s">
        <v>4</v>
      </c>
    </row>
    <row r="858" spans="1:4" x14ac:dyDescent="0.25">
      <c r="A858" s="1">
        <v>44112</v>
      </c>
      <c r="B858" s="8">
        <v>2.7171086843473739E-2</v>
      </c>
      <c r="C858" s="8">
        <v>3.1686318547632417E-2</v>
      </c>
      <c r="D858" t="s">
        <v>4</v>
      </c>
    </row>
    <row r="859" spans="1:4" x14ac:dyDescent="0.25">
      <c r="A859" s="1">
        <v>44113</v>
      </c>
      <c r="B859" s="8">
        <v>3.6823379551677186E-2</v>
      </c>
      <c r="C859" s="8">
        <v>3.8468976392008684E-2</v>
      </c>
      <c r="D859" t="s">
        <v>4</v>
      </c>
    </row>
    <row r="860" spans="1:4" x14ac:dyDescent="0.25">
      <c r="A860" s="1">
        <v>44114</v>
      </c>
      <c r="B860" s="8">
        <v>2.9410836069714574E-2</v>
      </c>
      <c r="C860" s="8">
        <v>4.2027600215066609E-2</v>
      </c>
      <c r="D860" t="s">
        <v>4</v>
      </c>
    </row>
    <row r="861" spans="1:4" x14ac:dyDescent="0.25">
      <c r="A861" s="1">
        <v>44116</v>
      </c>
      <c r="B861" s="8">
        <v>3.2308150750458745E-2</v>
      </c>
      <c r="C861" s="8">
        <v>2.9716695916350819E-2</v>
      </c>
      <c r="D861" t="s">
        <v>4</v>
      </c>
    </row>
    <row r="862" spans="1:4" x14ac:dyDescent="0.25">
      <c r="A862" s="1">
        <v>44117</v>
      </c>
      <c r="B862" s="8">
        <v>3.2539153615461516E-2</v>
      </c>
      <c r="C862" s="8">
        <v>3.3609369044731642E-2</v>
      </c>
      <c r="D862" t="s">
        <v>4</v>
      </c>
    </row>
    <row r="863" spans="1:4" x14ac:dyDescent="0.25">
      <c r="A863" s="1">
        <v>44118</v>
      </c>
      <c r="B863" s="8">
        <v>2.823573676289506E-2</v>
      </c>
      <c r="C863" s="8">
        <v>2.792621961730736E-2</v>
      </c>
      <c r="D863" t="s">
        <v>4</v>
      </c>
    </row>
    <row r="864" spans="1:4" x14ac:dyDescent="0.25">
      <c r="A864" s="1">
        <v>44119</v>
      </c>
      <c r="B864" s="8">
        <v>2.677680261572879E-2</v>
      </c>
      <c r="C864" s="8">
        <v>3.011216566005177E-2</v>
      </c>
      <c r="D864" t="s">
        <v>4</v>
      </c>
    </row>
    <row r="865" spans="1:4" x14ac:dyDescent="0.25">
      <c r="A865" s="1">
        <v>44120</v>
      </c>
      <c r="B865" s="8">
        <v>3.1390419669351417E-2</v>
      </c>
      <c r="C865" s="8">
        <v>6.0187654320987653E-2</v>
      </c>
      <c r="D865" t="s">
        <v>4</v>
      </c>
    </row>
    <row r="866" spans="1:4" x14ac:dyDescent="0.25">
      <c r="A866" s="1">
        <v>44121</v>
      </c>
      <c r="B866" s="8">
        <v>3.3224082970412606E-2</v>
      </c>
      <c r="C866" s="8">
        <v>4.5528529487823058E-2</v>
      </c>
      <c r="D866" t="s">
        <v>4</v>
      </c>
    </row>
    <row r="867" spans="1:4" x14ac:dyDescent="0.25">
      <c r="A867" s="1">
        <v>44123</v>
      </c>
      <c r="B867" s="8">
        <v>3.7330341151846018E-2</v>
      </c>
      <c r="C867" s="8">
        <v>3.1336081022305985E-2</v>
      </c>
      <c r="D867" t="s">
        <v>4</v>
      </c>
    </row>
    <row r="868" spans="1:4" x14ac:dyDescent="0.25">
      <c r="A868" s="1">
        <v>44124</v>
      </c>
      <c r="B868" s="8">
        <v>2.9464256205175662E-2</v>
      </c>
      <c r="C868" s="8">
        <v>3.4305542530244773E-2</v>
      </c>
      <c r="D868" t="s">
        <v>4</v>
      </c>
    </row>
    <row r="869" spans="1:4" x14ac:dyDescent="0.25">
      <c r="A869" s="1">
        <v>44125</v>
      </c>
      <c r="B869" s="8">
        <v>3.6347450082665649E-2</v>
      </c>
      <c r="C869" s="8">
        <v>3.3514512213461661E-2</v>
      </c>
      <c r="D869" t="s">
        <v>4</v>
      </c>
    </row>
    <row r="870" spans="1:4" x14ac:dyDescent="0.25">
      <c r="A870" s="1">
        <v>44126</v>
      </c>
      <c r="B870" s="8">
        <v>4.6956634262329551E-2</v>
      </c>
      <c r="C870" s="8">
        <v>4.5598098586963599E-2</v>
      </c>
      <c r="D870" t="s">
        <v>4</v>
      </c>
    </row>
    <row r="871" spans="1:4" x14ac:dyDescent="0.25">
      <c r="A871" s="1">
        <v>44127</v>
      </c>
      <c r="B871" s="8">
        <v>2.7045036764705883E-2</v>
      </c>
      <c r="C871" s="8">
        <v>3.1063567167249537E-2</v>
      </c>
      <c r="D871" t="s">
        <v>4</v>
      </c>
    </row>
    <row r="872" spans="1:4" x14ac:dyDescent="0.25">
      <c r="A872" s="1">
        <v>44128</v>
      </c>
      <c r="B872" s="8">
        <v>3.6594567404426556E-2</v>
      </c>
      <c r="C872" s="8">
        <v>4.1566219199634581E-2</v>
      </c>
      <c r="D872" t="s">
        <v>4</v>
      </c>
    </row>
    <row r="873" spans="1:4" x14ac:dyDescent="0.25">
      <c r="A873" s="1">
        <v>44130</v>
      </c>
      <c r="B873" s="8">
        <v>3.4027137399552099E-2</v>
      </c>
      <c r="C873" s="8">
        <v>3.5037109648508612E-2</v>
      </c>
      <c r="D873" t="s">
        <v>4</v>
      </c>
    </row>
    <row r="874" spans="1:4" x14ac:dyDescent="0.25">
      <c r="A874" s="1">
        <v>44131</v>
      </c>
      <c r="B874" s="8">
        <v>2.436678973126127E-2</v>
      </c>
      <c r="C874" s="8">
        <v>5.4196218427662028E-2</v>
      </c>
      <c r="D874" t="s">
        <v>4</v>
      </c>
    </row>
    <row r="875" spans="1:4" x14ac:dyDescent="0.25">
      <c r="A875" s="1">
        <v>44132</v>
      </c>
      <c r="B875" s="8">
        <v>3.9265718219366683E-2</v>
      </c>
      <c r="C875" s="8">
        <v>4.151486276927676E-2</v>
      </c>
      <c r="D875" t="s">
        <v>4</v>
      </c>
    </row>
    <row r="876" spans="1:4" x14ac:dyDescent="0.25">
      <c r="A876" s="1">
        <v>44133</v>
      </c>
      <c r="B876" s="8">
        <v>2.3202585830348562E-2</v>
      </c>
      <c r="C876" s="8">
        <v>2.1107392557738826E-2</v>
      </c>
      <c r="D876" t="s">
        <v>4</v>
      </c>
    </row>
    <row r="877" spans="1:4" x14ac:dyDescent="0.25">
      <c r="A877" s="1">
        <v>44135</v>
      </c>
      <c r="B877" s="8">
        <v>2.7036559931296774E-2</v>
      </c>
      <c r="C877" s="8">
        <v>3.3488708874507854E-2</v>
      </c>
      <c r="D877" t="s">
        <v>4</v>
      </c>
    </row>
    <row r="878" spans="1:4" x14ac:dyDescent="0.25">
      <c r="A878" s="1">
        <v>44137</v>
      </c>
      <c r="B878" s="8">
        <v>3.4750422251769865E-2</v>
      </c>
      <c r="C878" s="8">
        <v>3.9583010785983384E-2</v>
      </c>
      <c r="D878" t="s">
        <v>4</v>
      </c>
    </row>
    <row r="879" spans="1:4" x14ac:dyDescent="0.25">
      <c r="A879" s="1">
        <v>44138</v>
      </c>
      <c r="B879" s="8">
        <v>3.4369641392678743E-2</v>
      </c>
      <c r="C879" s="8">
        <v>3.3019116330507137E-2</v>
      </c>
      <c r="D879" t="s">
        <v>4</v>
      </c>
    </row>
    <row r="880" spans="1:4" x14ac:dyDescent="0.25">
      <c r="A880" s="1">
        <v>44139</v>
      </c>
      <c r="B880" s="8">
        <v>3.2132138908319605E-2</v>
      </c>
      <c r="C880" s="8">
        <v>2.8951565686135956E-2</v>
      </c>
      <c r="D880" t="s">
        <v>4</v>
      </c>
    </row>
    <row r="881" spans="1:4" x14ac:dyDescent="0.25">
      <c r="A881" s="1">
        <v>44140</v>
      </c>
      <c r="B881" s="8">
        <v>3.7789774531597334E-2</v>
      </c>
      <c r="C881" s="8">
        <v>3.5734112490869246E-2</v>
      </c>
      <c r="D881" t="s">
        <v>4</v>
      </c>
    </row>
    <row r="882" spans="1:4" x14ac:dyDescent="0.25">
      <c r="A882" s="1">
        <v>44141</v>
      </c>
      <c r="B882" s="8">
        <v>3.7655652619662958E-2</v>
      </c>
      <c r="C882" s="8">
        <v>5.2200192316498008E-2</v>
      </c>
      <c r="D882" t="s">
        <v>4</v>
      </c>
    </row>
    <row r="883" spans="1:4" x14ac:dyDescent="0.25">
      <c r="A883" s="1">
        <v>44142</v>
      </c>
      <c r="B883" s="8">
        <v>2.4959810474659446E-2</v>
      </c>
      <c r="C883" s="8">
        <v>5.8675284027396704E-2</v>
      </c>
      <c r="D883" t="s">
        <v>4</v>
      </c>
    </row>
    <row r="884" spans="1:4" x14ac:dyDescent="0.25">
      <c r="A884" s="1">
        <v>44144</v>
      </c>
      <c r="B884" s="8">
        <v>2.4369226526954363E-2</v>
      </c>
      <c r="C884" s="8">
        <v>2.3272679324894515E-2</v>
      </c>
      <c r="D884" t="s">
        <v>4</v>
      </c>
    </row>
    <row r="885" spans="1:4" x14ac:dyDescent="0.25">
      <c r="A885" s="1">
        <v>44145</v>
      </c>
      <c r="B885" s="8">
        <v>2.372820742065266E-2</v>
      </c>
      <c r="C885" s="8">
        <v>2.6886618721770988E-2</v>
      </c>
      <c r="D885" t="s">
        <v>4</v>
      </c>
    </row>
    <row r="886" spans="1:4" x14ac:dyDescent="0.25">
      <c r="A886" s="1">
        <v>44146</v>
      </c>
      <c r="B886" s="8">
        <v>2.7534080172762855E-2</v>
      </c>
      <c r="C886" s="8">
        <v>2.6958207385990276E-2</v>
      </c>
      <c r="D886" t="s">
        <v>4</v>
      </c>
    </row>
    <row r="887" spans="1:4" x14ac:dyDescent="0.25">
      <c r="A887" s="1">
        <v>44147</v>
      </c>
      <c r="B887" s="8">
        <v>2.8941316313083026E-2</v>
      </c>
      <c r="C887" s="8">
        <v>6.053842934858418E-2</v>
      </c>
      <c r="D887" t="s">
        <v>4</v>
      </c>
    </row>
    <row r="888" spans="1:4" x14ac:dyDescent="0.25">
      <c r="A888" s="1">
        <v>44148</v>
      </c>
      <c r="B888" s="8">
        <v>2.5908249732151552E-2</v>
      </c>
      <c r="C888" s="8">
        <v>5.3177361476081493E-2</v>
      </c>
      <c r="D888" t="s">
        <v>4</v>
      </c>
    </row>
    <row r="889" spans="1:4" x14ac:dyDescent="0.25">
      <c r="A889" s="1">
        <v>44149</v>
      </c>
      <c r="B889" s="8">
        <v>2.0812794391499616E-2</v>
      </c>
      <c r="C889" s="8">
        <v>2.2364476136455716E-2</v>
      </c>
      <c r="D889" t="s">
        <v>4</v>
      </c>
    </row>
    <row r="890" spans="1:4" x14ac:dyDescent="0.25">
      <c r="A890" s="1">
        <v>44151</v>
      </c>
      <c r="B890" s="8">
        <v>2.5835633241337013E-2</v>
      </c>
      <c r="C890" s="8">
        <v>3.2386737905291667E-2</v>
      </c>
      <c r="D890" t="s">
        <v>4</v>
      </c>
    </row>
    <row r="891" spans="1:4" x14ac:dyDescent="0.25">
      <c r="A891" s="1">
        <v>44152</v>
      </c>
      <c r="B891" s="8">
        <v>3.0479554159117492E-2</v>
      </c>
      <c r="C891" s="8">
        <v>3.0123136145444426E-2</v>
      </c>
      <c r="D891" t="s">
        <v>4</v>
      </c>
    </row>
    <row r="892" spans="1:4" x14ac:dyDescent="0.25">
      <c r="A892" s="1">
        <v>44153</v>
      </c>
      <c r="B892" s="8">
        <v>3.7628039857849627E-2</v>
      </c>
      <c r="C892" s="8">
        <v>3.8550420168067229E-2</v>
      </c>
      <c r="D892" t="s">
        <v>4</v>
      </c>
    </row>
    <row r="893" spans="1:4" x14ac:dyDescent="0.25">
      <c r="A893" s="1">
        <v>44154</v>
      </c>
      <c r="B893" s="8">
        <v>3.0402424521425556E-2</v>
      </c>
      <c r="C893" s="8">
        <v>3.2312009841611561E-2</v>
      </c>
      <c r="D893" t="s">
        <v>4</v>
      </c>
    </row>
    <row r="894" spans="1:4" x14ac:dyDescent="0.25">
      <c r="A894" s="1">
        <v>44155</v>
      </c>
      <c r="B894" s="8">
        <v>2.8425571411996753E-2</v>
      </c>
      <c r="C894" s="8">
        <v>3.1326205214781466E-2</v>
      </c>
      <c r="D894" t="s">
        <v>4</v>
      </c>
    </row>
    <row r="895" spans="1:4" x14ac:dyDescent="0.25">
      <c r="A895" s="1">
        <v>44156</v>
      </c>
      <c r="B895" s="8">
        <v>2.5906087304765717E-2</v>
      </c>
      <c r="C895" s="8">
        <v>2.7878330819507292E-2</v>
      </c>
      <c r="D895" t="s">
        <v>4</v>
      </c>
    </row>
    <row r="896" spans="1:4" x14ac:dyDescent="0.25">
      <c r="A896" s="1">
        <v>44158</v>
      </c>
      <c r="B896" s="8">
        <v>2.5616168737698657E-2</v>
      </c>
      <c r="C896" s="8">
        <v>2.5316086506350897E-2</v>
      </c>
      <c r="D896" t="s">
        <v>4</v>
      </c>
    </row>
    <row r="897" spans="1:4" x14ac:dyDescent="0.25">
      <c r="A897" s="1">
        <v>44159</v>
      </c>
      <c r="B897" s="8">
        <v>2.4607608406491087E-2</v>
      </c>
      <c r="C897" s="8">
        <v>2.7389109614018924E-2</v>
      </c>
      <c r="D897" t="s">
        <v>4</v>
      </c>
    </row>
    <row r="898" spans="1:4" x14ac:dyDescent="0.25">
      <c r="A898" s="1">
        <v>44160</v>
      </c>
      <c r="B898" s="8">
        <v>2.6626836751170675E-2</v>
      </c>
      <c r="C898" s="8">
        <v>2.5199175712732641E-2</v>
      </c>
      <c r="D898" t="s">
        <v>4</v>
      </c>
    </row>
    <row r="899" spans="1:4" x14ac:dyDescent="0.25">
      <c r="A899" s="1">
        <v>44161</v>
      </c>
      <c r="B899" s="8">
        <v>2.5759036582925544E-2</v>
      </c>
      <c r="C899" s="8">
        <v>2.5226610408882057E-2</v>
      </c>
      <c r="D899" t="s">
        <v>4</v>
      </c>
    </row>
    <row r="900" spans="1:4" x14ac:dyDescent="0.25">
      <c r="A900" s="1">
        <v>44162</v>
      </c>
      <c r="B900" s="8">
        <v>2.8610671987975223E-2</v>
      </c>
      <c r="C900" s="8">
        <v>2.6180537123277756E-2</v>
      </c>
      <c r="D900" t="s">
        <v>4</v>
      </c>
    </row>
    <row r="901" spans="1:4" x14ac:dyDescent="0.25">
      <c r="A901" s="1">
        <v>44163</v>
      </c>
      <c r="B901" s="8">
        <v>3.1667176194843577E-2</v>
      </c>
      <c r="C901" s="8">
        <v>3.276705855881195E-2</v>
      </c>
      <c r="D901" t="s">
        <v>4</v>
      </c>
    </row>
    <row r="902" spans="1:4" x14ac:dyDescent="0.25">
      <c r="A902" s="1">
        <v>44165</v>
      </c>
      <c r="B902" s="8">
        <v>2.8960681990200375E-2</v>
      </c>
      <c r="C902" s="8">
        <v>2.7744966795285719E-2</v>
      </c>
      <c r="D902" t="s">
        <v>4</v>
      </c>
    </row>
    <row r="903" spans="1:4" x14ac:dyDescent="0.25">
      <c r="A903" s="1">
        <v>44166</v>
      </c>
      <c r="B903" s="8">
        <v>3.3012550225705643E-2</v>
      </c>
      <c r="C903" s="8">
        <v>3.3020363370320695E-2</v>
      </c>
      <c r="D903" t="s">
        <v>4</v>
      </c>
    </row>
    <row r="904" spans="1:4" x14ac:dyDescent="0.25">
      <c r="A904" s="1">
        <v>44167</v>
      </c>
      <c r="B904" s="8">
        <v>2.8367504659726327E-2</v>
      </c>
      <c r="C904" s="8">
        <v>3.3786868779106929E-2</v>
      </c>
      <c r="D904" t="s">
        <v>4</v>
      </c>
    </row>
    <row r="905" spans="1:4" x14ac:dyDescent="0.25">
      <c r="A905" s="1">
        <v>44168</v>
      </c>
      <c r="B905" s="8">
        <v>2.6336898395721925E-2</v>
      </c>
      <c r="C905" s="8">
        <v>2.6348487063294838E-2</v>
      </c>
      <c r="D905" t="s">
        <v>4</v>
      </c>
    </row>
    <row r="906" spans="1:4" x14ac:dyDescent="0.25">
      <c r="A906" s="1">
        <v>44169</v>
      </c>
      <c r="B906" s="8">
        <v>4.3717880147896661E-2</v>
      </c>
      <c r="C906" s="8">
        <v>5.2891347765202816E-2</v>
      </c>
      <c r="D906" t="s">
        <v>4</v>
      </c>
    </row>
    <row r="907" spans="1:4" x14ac:dyDescent="0.25">
      <c r="A907" s="1">
        <v>44170</v>
      </c>
      <c r="B907" s="8">
        <v>2.2764011182321284E-2</v>
      </c>
      <c r="C907" s="8">
        <v>2.2004082029351734E-2</v>
      </c>
      <c r="D907" t="s">
        <v>4</v>
      </c>
    </row>
    <row r="908" spans="1:4" x14ac:dyDescent="0.25">
      <c r="A908" s="1">
        <v>44172</v>
      </c>
      <c r="B908" s="8">
        <v>4.3568920105355576E-2</v>
      </c>
      <c r="C908" s="8">
        <v>4.2964018525115784E-2</v>
      </c>
      <c r="D908" t="s">
        <v>4</v>
      </c>
    </row>
    <row r="909" spans="1:4" x14ac:dyDescent="0.25">
      <c r="A909" s="1">
        <v>44173</v>
      </c>
      <c r="B909" s="8">
        <v>3.7730734827745104E-2</v>
      </c>
      <c r="C909" s="8">
        <v>3.3935634663790001E-2</v>
      </c>
      <c r="D909" t="s">
        <v>4</v>
      </c>
    </row>
    <row r="910" spans="1:4" x14ac:dyDescent="0.25">
      <c r="A910" s="1">
        <v>44174</v>
      </c>
      <c r="B910" s="8">
        <v>2.9716310287182815E-2</v>
      </c>
      <c r="C910" s="8">
        <v>3.3555703802535024E-2</v>
      </c>
      <c r="D910" t="s">
        <v>4</v>
      </c>
    </row>
    <row r="911" spans="1:4" x14ac:dyDescent="0.25">
      <c r="A911" s="1">
        <v>44175</v>
      </c>
      <c r="B911" s="8">
        <v>4.3633153630316217E-2</v>
      </c>
      <c r="C911" s="8">
        <v>4.2013257083441641E-2</v>
      </c>
      <c r="D911" t="s">
        <v>4</v>
      </c>
    </row>
    <row r="912" spans="1:4" x14ac:dyDescent="0.25">
      <c r="A912" s="1">
        <v>44176</v>
      </c>
      <c r="B912" s="8">
        <v>4.039652064885197E-2</v>
      </c>
      <c r="C912" s="8">
        <v>3.830936620254128E-2</v>
      </c>
      <c r="D912" t="s">
        <v>4</v>
      </c>
    </row>
    <row r="913" spans="1:4" x14ac:dyDescent="0.25">
      <c r="A913" s="1">
        <v>44177</v>
      </c>
      <c r="B913" s="8">
        <v>3.2453877642572758E-2</v>
      </c>
      <c r="C913" s="8">
        <v>3.7721280064060399E-2</v>
      </c>
      <c r="D913" t="s">
        <v>4</v>
      </c>
    </row>
    <row r="914" spans="1:4" x14ac:dyDescent="0.25">
      <c r="A914" s="1">
        <v>44179</v>
      </c>
      <c r="B914" s="8">
        <v>3.9008850907981077E-2</v>
      </c>
      <c r="C914" s="8">
        <v>3.8719581532863319E-2</v>
      </c>
      <c r="D914" t="s">
        <v>4</v>
      </c>
    </row>
    <row r="915" spans="1:4" x14ac:dyDescent="0.25">
      <c r="A915" s="1">
        <v>44180</v>
      </c>
      <c r="B915" s="8">
        <v>3.701331684370928E-2</v>
      </c>
      <c r="C915" s="8">
        <v>3.5939116936874786E-2</v>
      </c>
      <c r="D915" t="s">
        <v>4</v>
      </c>
    </row>
    <row r="916" spans="1:4" x14ac:dyDescent="0.25">
      <c r="A916" s="1">
        <v>44181</v>
      </c>
      <c r="B916" s="8">
        <v>5.5215914604560892E-2</v>
      </c>
      <c r="C916" s="8">
        <v>5.588651789638166E-2</v>
      </c>
      <c r="D916" t="s">
        <v>4</v>
      </c>
    </row>
    <row r="917" spans="1:4" x14ac:dyDescent="0.25">
      <c r="A917" s="1">
        <v>44182</v>
      </c>
      <c r="B917" s="8">
        <v>4.0803528501849956E-2</v>
      </c>
      <c r="C917" s="8">
        <v>4.1506468126686069E-2</v>
      </c>
      <c r="D917" t="s">
        <v>4</v>
      </c>
    </row>
    <row r="918" spans="1:4" x14ac:dyDescent="0.25">
      <c r="A918" s="1">
        <v>44183</v>
      </c>
      <c r="B918" s="8">
        <v>4.6133095581007248E-2</v>
      </c>
      <c r="C918" s="8">
        <v>5.0237446134904579E-2</v>
      </c>
      <c r="D918" t="s">
        <v>4</v>
      </c>
    </row>
    <row r="919" spans="1:4" x14ac:dyDescent="0.25">
      <c r="A919" s="1">
        <v>44184</v>
      </c>
      <c r="B919" s="8">
        <v>3.8668331252600913E-2</v>
      </c>
      <c r="C919" s="8">
        <v>3.7798584000529344E-2</v>
      </c>
      <c r="D919" t="s">
        <v>4</v>
      </c>
    </row>
    <row r="920" spans="1:4" x14ac:dyDescent="0.25">
      <c r="A920" s="1">
        <v>44186</v>
      </c>
      <c r="B920" s="8">
        <v>3.9937922840030067E-2</v>
      </c>
      <c r="C920" s="8">
        <v>4.2405978784956604E-2</v>
      </c>
      <c r="D920" t="s">
        <v>4</v>
      </c>
    </row>
    <row r="921" spans="1:4" x14ac:dyDescent="0.25">
      <c r="A921" s="1">
        <v>44187</v>
      </c>
      <c r="B921" s="8">
        <v>4.9554874219644642E-2</v>
      </c>
      <c r="C921" s="8">
        <v>4.8328501706359397E-2</v>
      </c>
      <c r="D921" t="s">
        <v>4</v>
      </c>
    </row>
    <row r="922" spans="1:4" x14ac:dyDescent="0.25">
      <c r="A922" s="1">
        <v>44188</v>
      </c>
      <c r="B922" s="8">
        <v>3.5805456280938536E-2</v>
      </c>
      <c r="C922" s="8">
        <v>3.7115814101882375E-2</v>
      </c>
      <c r="D922" t="s">
        <v>4</v>
      </c>
    </row>
    <row r="923" spans="1:4" x14ac:dyDescent="0.25">
      <c r="A923" s="1">
        <v>44189</v>
      </c>
      <c r="B923" s="8">
        <v>3.5917536268770679E-2</v>
      </c>
      <c r="C923" s="8">
        <v>3.2842105263157895E-2</v>
      </c>
      <c r="D923" t="s">
        <v>4</v>
      </c>
    </row>
    <row r="924" spans="1:4" x14ac:dyDescent="0.25">
      <c r="A924" s="1">
        <v>44191</v>
      </c>
      <c r="B924" s="8">
        <v>2.6911132345914954E-2</v>
      </c>
      <c r="C924" s="8">
        <v>2.9900481830053588E-2</v>
      </c>
      <c r="D924" t="s">
        <v>4</v>
      </c>
    </row>
    <row r="925" spans="1:4" x14ac:dyDescent="0.25">
      <c r="A925" s="1">
        <v>44193</v>
      </c>
      <c r="B925" s="8">
        <v>2.9119866880608546E-2</v>
      </c>
      <c r="C925" s="8">
        <v>2.9963764749605128E-2</v>
      </c>
      <c r="D925" t="s">
        <v>4</v>
      </c>
    </row>
    <row r="926" spans="1:4" x14ac:dyDescent="0.25">
      <c r="A926" s="1">
        <v>44194</v>
      </c>
      <c r="B926" s="8">
        <v>3.1337770179509096E-2</v>
      </c>
      <c r="C926" s="8">
        <v>2.5534378475554946E-2</v>
      </c>
      <c r="D926" t="s">
        <v>4</v>
      </c>
    </row>
    <row r="927" spans="1:4" x14ac:dyDescent="0.25">
      <c r="A927" s="1">
        <v>44195</v>
      </c>
      <c r="B927" s="8">
        <v>3.0424172366181806E-2</v>
      </c>
      <c r="C927" s="8">
        <v>4.2137503022487303E-2</v>
      </c>
      <c r="D927" t="s">
        <v>4</v>
      </c>
    </row>
    <row r="928" spans="1:4" x14ac:dyDescent="0.25">
      <c r="A928" s="1">
        <v>44196</v>
      </c>
      <c r="B928" s="8">
        <v>3.0424172366181806E-2</v>
      </c>
      <c r="C928" s="8">
        <v>4.2137503022487303E-2</v>
      </c>
      <c r="D928" t="s">
        <v>4</v>
      </c>
    </row>
    <row r="929" spans="1:4" x14ac:dyDescent="0.25">
      <c r="A929" s="1">
        <v>44047</v>
      </c>
      <c r="B929" s="8">
        <v>1.5053725309408135E-2</v>
      </c>
      <c r="C929" s="8">
        <v>1.7509970089730809E-2</v>
      </c>
      <c r="D929" t="s">
        <v>5</v>
      </c>
    </row>
    <row r="930" spans="1:4" x14ac:dyDescent="0.25">
      <c r="A930" s="1">
        <v>44048</v>
      </c>
      <c r="B930" s="8">
        <v>2.1157008154088788E-2</v>
      </c>
      <c r="C930" s="8">
        <v>1.3217760132177601E-2</v>
      </c>
      <c r="D930" t="s">
        <v>5</v>
      </c>
    </row>
    <row r="931" spans="1:4" x14ac:dyDescent="0.25">
      <c r="A931" s="1">
        <v>44049</v>
      </c>
      <c r="B931" s="8">
        <v>2.1402692910831127E-2</v>
      </c>
      <c r="C931" s="8">
        <v>1.2079450984768175E-2</v>
      </c>
      <c r="D931" t="s">
        <v>5</v>
      </c>
    </row>
    <row r="932" spans="1:4" x14ac:dyDescent="0.25">
      <c r="A932" s="1">
        <v>44050</v>
      </c>
      <c r="B932" s="8">
        <v>1.8814662555669749E-2</v>
      </c>
      <c r="C932" s="8">
        <v>3.7903123547064543E-2</v>
      </c>
      <c r="D932" t="s">
        <v>5</v>
      </c>
    </row>
    <row r="933" spans="1:4" x14ac:dyDescent="0.25">
      <c r="A933" s="1">
        <v>44051</v>
      </c>
      <c r="B933" s="8">
        <v>2.1716649431230611E-2</v>
      </c>
      <c r="C933" s="8">
        <v>0.53233580508474576</v>
      </c>
      <c r="D933" t="s">
        <v>5</v>
      </c>
    </row>
    <row r="934" spans="1:4" x14ac:dyDescent="0.25">
      <c r="A934" s="1">
        <v>44052</v>
      </c>
      <c r="B934" s="8">
        <v>2.1716649431230611E-2</v>
      </c>
      <c r="C934" s="8">
        <v>0.53233580508474576</v>
      </c>
      <c r="D934" t="s">
        <v>5</v>
      </c>
    </row>
    <row r="935" spans="1:4" x14ac:dyDescent="0.25">
      <c r="A935" s="1">
        <v>44053</v>
      </c>
      <c r="B935" s="8">
        <v>2.1947500915956555E-2</v>
      </c>
      <c r="C935" s="8">
        <v>1.2575710912637306E-2</v>
      </c>
      <c r="D935" t="s">
        <v>5</v>
      </c>
    </row>
    <row r="936" spans="1:4" x14ac:dyDescent="0.25">
      <c r="A936" s="1">
        <v>44054</v>
      </c>
      <c r="B936" s="8">
        <v>1.7935190499315704E-2</v>
      </c>
      <c r="C936" s="8">
        <v>2.0201858762795975E-2</v>
      </c>
      <c r="D936" t="s">
        <v>5</v>
      </c>
    </row>
    <row r="937" spans="1:4" x14ac:dyDescent="0.25">
      <c r="A937" s="1">
        <v>44055</v>
      </c>
      <c r="B937" s="8">
        <v>1.9404300138746822E-2</v>
      </c>
      <c r="C937" s="8">
        <v>1.513901822535586E-2</v>
      </c>
      <c r="D937" t="s">
        <v>5</v>
      </c>
    </row>
    <row r="938" spans="1:4" x14ac:dyDescent="0.25">
      <c r="A938" s="1">
        <v>44056</v>
      </c>
      <c r="B938" s="8">
        <v>1.641123375420207E-2</v>
      </c>
      <c r="C938" s="8">
        <v>5.4618218651625141E-3</v>
      </c>
      <c r="D938" t="s">
        <v>5</v>
      </c>
    </row>
    <row r="939" spans="1:4" x14ac:dyDescent="0.25">
      <c r="A939" s="1">
        <v>44057</v>
      </c>
      <c r="B939" s="8">
        <v>1.641123375420207E-2</v>
      </c>
      <c r="C939" s="8">
        <v>5.4618218651625141E-3</v>
      </c>
      <c r="D939" t="s">
        <v>5</v>
      </c>
    </row>
    <row r="940" spans="1:4" x14ac:dyDescent="0.25">
      <c r="A940" s="1">
        <v>44058</v>
      </c>
      <c r="B940" s="8">
        <v>1.6443750424332947E-2</v>
      </c>
      <c r="C940" s="8">
        <v>1.2631162146109681E-2</v>
      </c>
      <c r="D940" t="s">
        <v>5</v>
      </c>
    </row>
    <row r="941" spans="1:4" x14ac:dyDescent="0.25">
      <c r="A941" s="1">
        <v>44059</v>
      </c>
      <c r="B941" s="8">
        <v>1.6443750424332947E-2</v>
      </c>
      <c r="C941" s="8">
        <v>1.2631162146109681E-2</v>
      </c>
      <c r="D941" t="s">
        <v>5</v>
      </c>
    </row>
    <row r="942" spans="1:4" x14ac:dyDescent="0.25">
      <c r="A942" s="1">
        <v>44060</v>
      </c>
      <c r="B942" s="8">
        <v>1.7493382437564736E-2</v>
      </c>
      <c r="C942" s="8">
        <v>2.338003416170532E-2</v>
      </c>
      <c r="D942" t="s">
        <v>5</v>
      </c>
    </row>
    <row r="943" spans="1:4" x14ac:dyDescent="0.25">
      <c r="A943" s="1">
        <v>44061</v>
      </c>
      <c r="B943" s="8">
        <v>1.6284849306402782E-2</v>
      </c>
      <c r="C943" s="8">
        <v>7.1199715201139199E-3</v>
      </c>
      <c r="D943" t="s">
        <v>5</v>
      </c>
    </row>
    <row r="944" spans="1:4" x14ac:dyDescent="0.25">
      <c r="A944" s="1">
        <v>44062</v>
      </c>
      <c r="B944" s="8">
        <v>1.7230582386094085E-2</v>
      </c>
      <c r="C944" s="8">
        <v>6.1731891034717112E-3</v>
      </c>
      <c r="D944" t="s">
        <v>5</v>
      </c>
    </row>
    <row r="945" spans="1:4" x14ac:dyDescent="0.25">
      <c r="A945" s="1">
        <v>44063</v>
      </c>
      <c r="B945" s="8">
        <v>1.76007547392317E-2</v>
      </c>
      <c r="C945" s="8">
        <v>1.5653016719166465E-2</v>
      </c>
      <c r="D945" t="s">
        <v>5</v>
      </c>
    </row>
    <row r="946" spans="1:4" x14ac:dyDescent="0.25">
      <c r="A946" s="1">
        <v>44064</v>
      </c>
      <c r="B946" s="8">
        <v>1.6832890070921987E-2</v>
      </c>
      <c r="C946" s="8">
        <v>1.0378780431862118E-2</v>
      </c>
      <c r="D946" t="s">
        <v>5</v>
      </c>
    </row>
    <row r="947" spans="1:4" x14ac:dyDescent="0.25">
      <c r="A947" s="1">
        <v>44065</v>
      </c>
      <c r="B947" s="8">
        <v>1.9266370317817513E-2</v>
      </c>
      <c r="C947" s="8">
        <v>3.285387529269241E-2</v>
      </c>
      <c r="D947" t="s">
        <v>5</v>
      </c>
    </row>
    <row r="948" spans="1:4" x14ac:dyDescent="0.25">
      <c r="A948" s="1">
        <v>44066</v>
      </c>
      <c r="B948" s="8">
        <v>1.9266370317817513E-2</v>
      </c>
      <c r="C948" s="8">
        <v>3.285387529269241E-2</v>
      </c>
      <c r="D948" t="s">
        <v>5</v>
      </c>
    </row>
    <row r="949" spans="1:4" x14ac:dyDescent="0.25">
      <c r="A949" s="1">
        <v>44067</v>
      </c>
      <c r="B949" s="8">
        <v>1.5819589363850556E-2</v>
      </c>
      <c r="C949" s="8">
        <v>4.279697315819532E-2</v>
      </c>
      <c r="D949" t="s">
        <v>5</v>
      </c>
    </row>
    <row r="950" spans="1:4" x14ac:dyDescent="0.25">
      <c r="A950" s="1">
        <v>44068</v>
      </c>
      <c r="B950" s="8">
        <v>1.4412191582002902E-2</v>
      </c>
      <c r="C950" s="8">
        <v>1.8598107923232791E-2</v>
      </c>
      <c r="D950" t="s">
        <v>5</v>
      </c>
    </row>
    <row r="951" spans="1:4" x14ac:dyDescent="0.25">
      <c r="A951" s="1">
        <v>44069</v>
      </c>
      <c r="B951" s="8">
        <v>1.8398927744608263E-2</v>
      </c>
      <c r="C951" s="8">
        <v>1.8364854530720325E-2</v>
      </c>
      <c r="D951" t="s">
        <v>5</v>
      </c>
    </row>
    <row r="952" spans="1:4" x14ac:dyDescent="0.25">
      <c r="A952" s="1">
        <v>44070</v>
      </c>
      <c r="B952" s="8">
        <v>1.7660138544428289E-2</v>
      </c>
      <c r="C952" s="8">
        <v>2.5733525733525733E-2</v>
      </c>
      <c r="D952" t="s">
        <v>5</v>
      </c>
    </row>
    <row r="953" spans="1:4" x14ac:dyDescent="0.25">
      <c r="A953" s="1">
        <v>44071</v>
      </c>
      <c r="B953" s="8">
        <v>1.5760907382923944E-2</v>
      </c>
      <c r="C953" s="8">
        <v>3.1530269058295964E-3</v>
      </c>
      <c r="D953" t="s">
        <v>5</v>
      </c>
    </row>
    <row r="954" spans="1:4" x14ac:dyDescent="0.25">
      <c r="A954" s="1">
        <v>44072</v>
      </c>
      <c r="B954" s="8">
        <v>1.5760907382923944E-2</v>
      </c>
      <c r="C954" s="8">
        <v>3.1530269058295964E-3</v>
      </c>
      <c r="D954" t="s">
        <v>5</v>
      </c>
    </row>
    <row r="955" spans="1:4" x14ac:dyDescent="0.25">
      <c r="A955" s="1">
        <v>44073</v>
      </c>
      <c r="B955" s="8">
        <v>1.5760907382923944E-2</v>
      </c>
      <c r="C955" s="8">
        <v>3.1530269058295964E-3</v>
      </c>
      <c r="D955" t="s">
        <v>5</v>
      </c>
    </row>
    <row r="956" spans="1:4" x14ac:dyDescent="0.25">
      <c r="A956" s="1">
        <v>44074</v>
      </c>
      <c r="B956" s="8">
        <v>1.7435122718430528E-2</v>
      </c>
      <c r="C956" s="8">
        <v>1.9781886542549216E-2</v>
      </c>
      <c r="D956" t="s">
        <v>5</v>
      </c>
    </row>
    <row r="957" spans="1:4" x14ac:dyDescent="0.25">
      <c r="A957" s="1">
        <v>44075</v>
      </c>
      <c r="B957" s="8">
        <v>1.9176487385913078E-2</v>
      </c>
      <c r="C957" s="8">
        <v>1.8216468283542363E-2</v>
      </c>
      <c r="D957" t="s">
        <v>5</v>
      </c>
    </row>
    <row r="958" spans="1:4" x14ac:dyDescent="0.25">
      <c r="A958" s="1">
        <v>44076</v>
      </c>
      <c r="B958" s="8">
        <v>1.5765620982257651E-2</v>
      </c>
      <c r="C958" s="8">
        <v>4.8700647168012846E-2</v>
      </c>
      <c r="D958" t="s">
        <v>5</v>
      </c>
    </row>
    <row r="959" spans="1:4" x14ac:dyDescent="0.25">
      <c r="A959" s="1">
        <v>44077</v>
      </c>
      <c r="B959" s="8">
        <v>1.7113657004672336E-2</v>
      </c>
      <c r="C959" s="8">
        <v>1.5414761593729589E-2</v>
      </c>
      <c r="D959" t="s">
        <v>5</v>
      </c>
    </row>
    <row r="960" spans="1:4" x14ac:dyDescent="0.25">
      <c r="A960" s="1">
        <v>44078</v>
      </c>
      <c r="B960" s="8">
        <v>2.3040604343720492E-2</v>
      </c>
      <c r="C960" s="8">
        <v>1.3412249277469151E-2</v>
      </c>
      <c r="D960" t="s">
        <v>5</v>
      </c>
    </row>
    <row r="961" spans="1:4" x14ac:dyDescent="0.25">
      <c r="A961" s="1">
        <v>44079</v>
      </c>
      <c r="B961" s="8">
        <v>1.7485549132947979E-2</v>
      </c>
      <c r="C961" s="8">
        <v>1.7771860256447364E-2</v>
      </c>
      <c r="D961" t="s">
        <v>5</v>
      </c>
    </row>
    <row r="962" spans="1:4" x14ac:dyDescent="0.25">
      <c r="A962" s="1">
        <v>44080</v>
      </c>
      <c r="B962" s="8">
        <v>1.7485549132947979E-2</v>
      </c>
      <c r="C962" s="8">
        <v>1.7771860256447364E-2</v>
      </c>
      <c r="D962" t="s">
        <v>5</v>
      </c>
    </row>
    <row r="963" spans="1:4" x14ac:dyDescent="0.25">
      <c r="A963" s="1">
        <v>44081</v>
      </c>
      <c r="B963" s="8">
        <v>1.8206686537890811E-2</v>
      </c>
      <c r="C963" s="8">
        <v>1.3266977760127086E-2</v>
      </c>
      <c r="D963" t="s">
        <v>5</v>
      </c>
    </row>
    <row r="964" spans="1:4" x14ac:dyDescent="0.25">
      <c r="A964" s="1">
        <v>44082</v>
      </c>
      <c r="B964" s="8">
        <v>1.762425675897638E-2</v>
      </c>
      <c r="C964" s="8">
        <v>1.1922314704716608E-2</v>
      </c>
      <c r="D964" t="s">
        <v>5</v>
      </c>
    </row>
    <row r="965" spans="1:4" x14ac:dyDescent="0.25">
      <c r="A965" s="1">
        <v>44083</v>
      </c>
      <c r="B965" s="8">
        <v>1.3124618060452217E-2</v>
      </c>
      <c r="C965" s="8">
        <v>2.7744943525085369E-3</v>
      </c>
      <c r="D965" t="s">
        <v>5</v>
      </c>
    </row>
    <row r="966" spans="1:4" x14ac:dyDescent="0.25">
      <c r="A966" s="1">
        <v>44084</v>
      </c>
      <c r="B966" s="8">
        <v>1.7557417500474525E-2</v>
      </c>
      <c r="C966" s="8">
        <v>1.8379630253006044E-2</v>
      </c>
      <c r="D966" t="s">
        <v>5</v>
      </c>
    </row>
    <row r="967" spans="1:4" x14ac:dyDescent="0.25">
      <c r="A967" s="1">
        <v>44085</v>
      </c>
      <c r="B967" s="8">
        <v>1.5105627684134747E-2</v>
      </c>
      <c r="C967" s="8">
        <v>2.4675785890103968E-2</v>
      </c>
      <c r="D967" t="s">
        <v>5</v>
      </c>
    </row>
    <row r="968" spans="1:4" x14ac:dyDescent="0.25">
      <c r="A968" s="1">
        <v>44086</v>
      </c>
      <c r="B968" s="8">
        <v>3.4063553201733272E-2</v>
      </c>
      <c r="C968" s="8">
        <v>2.0130940186166658E-2</v>
      </c>
      <c r="D968" t="s">
        <v>5</v>
      </c>
    </row>
    <row r="969" spans="1:4" x14ac:dyDescent="0.25">
      <c r="A969" s="1">
        <v>44087</v>
      </c>
      <c r="B969" s="8">
        <v>3.4063553201733272E-2</v>
      </c>
      <c r="C969" s="8">
        <v>2.0130940186166658E-2</v>
      </c>
      <c r="D969" t="s">
        <v>5</v>
      </c>
    </row>
    <row r="970" spans="1:4" x14ac:dyDescent="0.25">
      <c r="A970" s="1">
        <v>44088</v>
      </c>
      <c r="B970" s="8">
        <v>1.5085869394999217E-2</v>
      </c>
      <c r="C970" s="8">
        <v>3.336615015837685E-2</v>
      </c>
      <c r="D970" t="s">
        <v>5</v>
      </c>
    </row>
    <row r="971" spans="1:4" x14ac:dyDescent="0.25">
      <c r="A971" s="1">
        <v>44089</v>
      </c>
      <c r="B971" s="8">
        <v>1.4492228104527764E-2</v>
      </c>
      <c r="C971" s="8">
        <v>1.8222277166522437E-2</v>
      </c>
      <c r="D971" t="s">
        <v>5</v>
      </c>
    </row>
    <row r="972" spans="1:4" x14ac:dyDescent="0.25">
      <c r="A972" s="1">
        <v>44090</v>
      </c>
      <c r="B972" s="8">
        <v>1.6376073170351672E-2</v>
      </c>
      <c r="C972" s="8">
        <v>1.2850904553961323E-2</v>
      </c>
      <c r="D972" t="s">
        <v>5</v>
      </c>
    </row>
    <row r="973" spans="1:4" x14ac:dyDescent="0.25">
      <c r="A973" s="1">
        <v>44091</v>
      </c>
      <c r="B973" s="8">
        <v>1.321491184545665E-2</v>
      </c>
      <c r="C973" s="8">
        <v>8.4099108725439672E-3</v>
      </c>
      <c r="D973" t="s">
        <v>5</v>
      </c>
    </row>
    <row r="974" spans="1:4" x14ac:dyDescent="0.25">
      <c r="A974" s="1">
        <v>44092</v>
      </c>
      <c r="B974" s="8">
        <v>1.5629474445733923E-2</v>
      </c>
      <c r="C974" s="8">
        <v>1.5583563831304001E-2</v>
      </c>
      <c r="D974" t="s">
        <v>5</v>
      </c>
    </row>
    <row r="975" spans="1:4" x14ac:dyDescent="0.25">
      <c r="A975" s="1">
        <v>44093</v>
      </c>
      <c r="B975" s="8">
        <v>1.5102709728462038E-2</v>
      </c>
      <c r="C975" s="8">
        <v>0</v>
      </c>
      <c r="D975" t="s">
        <v>5</v>
      </c>
    </row>
    <row r="976" spans="1:4" x14ac:dyDescent="0.25">
      <c r="A976" s="1">
        <v>44094</v>
      </c>
      <c r="B976" s="8">
        <v>1.5102709728462038E-2</v>
      </c>
      <c r="C976" s="8">
        <v>1.5583563831304001E-2</v>
      </c>
      <c r="D976" t="s">
        <v>5</v>
      </c>
    </row>
    <row r="977" spans="1:4" x14ac:dyDescent="0.25">
      <c r="A977" s="1">
        <v>44095</v>
      </c>
      <c r="B977" s="8">
        <v>1.5102709728462038E-2</v>
      </c>
      <c r="C977" s="8">
        <v>9.9206634893666042E-3</v>
      </c>
      <c r="D977" t="s">
        <v>5</v>
      </c>
    </row>
    <row r="978" spans="1:4" x14ac:dyDescent="0.25">
      <c r="A978" s="1">
        <v>44096</v>
      </c>
      <c r="B978" s="8">
        <v>1.6603176173749568E-2</v>
      </c>
      <c r="C978" s="8">
        <v>2.3222045796423198E-2</v>
      </c>
      <c r="D978" t="s">
        <v>5</v>
      </c>
    </row>
    <row r="979" spans="1:4" x14ac:dyDescent="0.25">
      <c r="A979" s="1">
        <v>44097</v>
      </c>
      <c r="B979" s="8">
        <v>2.1962724188730756E-2</v>
      </c>
      <c r="C979" s="8">
        <v>1.9593470394545474E-2</v>
      </c>
      <c r="D979" t="s">
        <v>5</v>
      </c>
    </row>
    <row r="980" spans="1:4" x14ac:dyDescent="0.25">
      <c r="A980" s="1">
        <v>44098</v>
      </c>
      <c r="B980" s="8">
        <v>1.5305617755236015E-2</v>
      </c>
      <c r="C980" s="8">
        <v>1.5024439514456289E-2</v>
      </c>
      <c r="D980" t="s">
        <v>5</v>
      </c>
    </row>
    <row r="981" spans="1:4" x14ac:dyDescent="0.25">
      <c r="A981" s="1">
        <v>44099</v>
      </c>
      <c r="B981" s="8">
        <v>1.5041928001866517E-2</v>
      </c>
      <c r="C981" s="8">
        <v>1.403769105208488E-2</v>
      </c>
      <c r="D981" t="s">
        <v>5</v>
      </c>
    </row>
    <row r="982" spans="1:4" x14ac:dyDescent="0.25">
      <c r="A982" s="1">
        <v>44100</v>
      </c>
      <c r="B982" s="8">
        <v>1.3211901939991267E-2</v>
      </c>
      <c r="C982" s="8">
        <v>1.2205298095724409E-2</v>
      </c>
      <c r="D982" t="s">
        <v>5</v>
      </c>
    </row>
    <row r="983" spans="1:4" x14ac:dyDescent="0.25">
      <c r="A983" s="1">
        <v>44101</v>
      </c>
      <c r="B983" s="8">
        <v>1.3211901939991267E-2</v>
      </c>
      <c r="C983" s="8">
        <v>1.2205298095724409E-2</v>
      </c>
      <c r="D983" t="s">
        <v>5</v>
      </c>
    </row>
    <row r="984" spans="1:4" x14ac:dyDescent="0.25">
      <c r="A984" s="1">
        <v>44102</v>
      </c>
      <c r="B984" s="8">
        <v>1.4951524354631469E-2</v>
      </c>
      <c r="C984" s="8">
        <v>1.4100252053869923E-2</v>
      </c>
      <c r="D984" t="s">
        <v>5</v>
      </c>
    </row>
    <row r="985" spans="1:4" x14ac:dyDescent="0.25">
      <c r="A985" s="1">
        <v>44103</v>
      </c>
      <c r="B985" s="8">
        <v>1.6394302193480731E-2</v>
      </c>
      <c r="C985" s="8">
        <v>1.4583216480637174E-2</v>
      </c>
      <c r="D985" t="s">
        <v>5</v>
      </c>
    </row>
    <row r="986" spans="1:4" x14ac:dyDescent="0.25">
      <c r="A986" s="1">
        <v>44104</v>
      </c>
      <c r="B986" s="8">
        <v>1.6027964527949631E-2</v>
      </c>
      <c r="C986" s="8">
        <v>1.423590150197771E-2</v>
      </c>
      <c r="D986" t="s">
        <v>5</v>
      </c>
    </row>
    <row r="987" spans="1:4" x14ac:dyDescent="0.25">
      <c r="A987" s="1">
        <v>44105</v>
      </c>
      <c r="B987" s="8">
        <v>1.6079036174013957E-2</v>
      </c>
      <c r="C987" s="8">
        <v>1.310895941535559E-2</v>
      </c>
      <c r="D987" t="s">
        <v>5</v>
      </c>
    </row>
    <row r="988" spans="1:4" x14ac:dyDescent="0.25">
      <c r="A988" s="1">
        <v>44106</v>
      </c>
      <c r="B988" s="8">
        <v>1.7208759359149828E-2</v>
      </c>
      <c r="C988" s="8">
        <v>1.995594786612126E-2</v>
      </c>
      <c r="D988" t="s">
        <v>5</v>
      </c>
    </row>
    <row r="989" spans="1:4" x14ac:dyDescent="0.25">
      <c r="A989" s="1">
        <v>44107</v>
      </c>
      <c r="B989" s="8">
        <v>1.5902004454342984E-2</v>
      </c>
      <c r="C989" s="8">
        <v>2.5435690195670584E-2</v>
      </c>
      <c r="D989" t="s">
        <v>5</v>
      </c>
    </row>
    <row r="990" spans="1:4" x14ac:dyDescent="0.25">
      <c r="A990" s="1">
        <v>44109</v>
      </c>
      <c r="B990" s="8">
        <v>1.1684377554454969E-2</v>
      </c>
      <c r="C990" s="8">
        <v>1.5064470828545895E-2</v>
      </c>
      <c r="D990" t="s">
        <v>5</v>
      </c>
    </row>
    <row r="991" spans="1:4" x14ac:dyDescent="0.25">
      <c r="A991" s="1">
        <v>44110</v>
      </c>
      <c r="B991" s="8">
        <v>1.5759344995096587E-2</v>
      </c>
      <c r="C991" s="8">
        <v>1.5365028427918658E-2</v>
      </c>
      <c r="D991" t="s">
        <v>5</v>
      </c>
    </row>
    <row r="992" spans="1:4" x14ac:dyDescent="0.25">
      <c r="A992" s="1">
        <v>44111</v>
      </c>
      <c r="B992" s="8">
        <v>1.5251135362299193E-2</v>
      </c>
      <c r="C992" s="8">
        <v>2.6653162027915754E-2</v>
      </c>
      <c r="D992" t="s">
        <v>5</v>
      </c>
    </row>
    <row r="993" spans="1:4" x14ac:dyDescent="0.25">
      <c r="A993" s="1">
        <v>44112</v>
      </c>
      <c r="B993" s="8">
        <v>1.0722586775904357E-2</v>
      </c>
      <c r="C993" s="8">
        <v>1.0037952683290179E-2</v>
      </c>
      <c r="D993" t="s">
        <v>5</v>
      </c>
    </row>
    <row r="994" spans="1:4" x14ac:dyDescent="0.25">
      <c r="A994" s="1">
        <v>44113</v>
      </c>
      <c r="B994" s="8">
        <v>2.5126573617952928E-2</v>
      </c>
      <c r="C994" s="8">
        <v>2.7626636311895277E-2</v>
      </c>
      <c r="D994" t="s">
        <v>5</v>
      </c>
    </row>
    <row r="995" spans="1:4" x14ac:dyDescent="0.25">
      <c r="A995" s="1">
        <v>44114</v>
      </c>
      <c r="B995" s="8">
        <v>2.0578224086550006E-2</v>
      </c>
      <c r="C995" s="8">
        <v>1.6944814859713636E-2</v>
      </c>
      <c r="D995" t="s">
        <v>5</v>
      </c>
    </row>
    <row r="996" spans="1:4" x14ac:dyDescent="0.25">
      <c r="A996" s="1">
        <v>44116</v>
      </c>
      <c r="B996" s="8">
        <v>1.6885826580620118E-2</v>
      </c>
      <c r="C996" s="8">
        <v>2.1167114957314933E-2</v>
      </c>
      <c r="D996" t="s">
        <v>5</v>
      </c>
    </row>
    <row r="997" spans="1:4" x14ac:dyDescent="0.25">
      <c r="A997" s="1">
        <v>44117</v>
      </c>
      <c r="B997" s="8">
        <v>1.5638538430651536E-2</v>
      </c>
      <c r="C997" s="8">
        <v>3.6725473321858867E-2</v>
      </c>
      <c r="D997" t="s">
        <v>5</v>
      </c>
    </row>
    <row r="998" spans="1:4" x14ac:dyDescent="0.25">
      <c r="A998" s="1">
        <v>44118</v>
      </c>
      <c r="B998" s="8">
        <v>1.7653837289698087E-2</v>
      </c>
      <c r="C998" s="8">
        <v>1.5732365187783315E-2</v>
      </c>
      <c r="D998" t="s">
        <v>5</v>
      </c>
    </row>
    <row r="999" spans="1:4" x14ac:dyDescent="0.25">
      <c r="A999" s="1">
        <v>44119</v>
      </c>
      <c r="B999" s="8">
        <v>1.811892174140069E-2</v>
      </c>
      <c r="C999" s="8">
        <v>1.226047223750628E-2</v>
      </c>
      <c r="D999" t="s">
        <v>5</v>
      </c>
    </row>
    <row r="1000" spans="1:4" x14ac:dyDescent="0.25">
      <c r="A1000" s="1">
        <v>44120</v>
      </c>
      <c r="B1000" s="8">
        <v>1.549116359430136E-2</v>
      </c>
      <c r="C1000" s="8">
        <v>1.5390655673341186E-2</v>
      </c>
      <c r="D1000" t="s">
        <v>5</v>
      </c>
    </row>
    <row r="1001" spans="1:4" x14ac:dyDescent="0.25">
      <c r="A1001" s="1">
        <v>44121</v>
      </c>
      <c r="B1001" s="8">
        <v>1.7365536089913862E-2</v>
      </c>
      <c r="C1001" s="8">
        <v>2.3980815347721823E-2</v>
      </c>
      <c r="D1001" t="s">
        <v>5</v>
      </c>
    </row>
    <row r="1002" spans="1:4" x14ac:dyDescent="0.25">
      <c r="A1002" s="1">
        <v>44123</v>
      </c>
      <c r="B1002" s="8">
        <v>1.4224567575491058E-2</v>
      </c>
      <c r="C1002" s="8">
        <v>2.667832684073641E-2</v>
      </c>
      <c r="D1002" t="s">
        <v>5</v>
      </c>
    </row>
    <row r="1003" spans="1:4" x14ac:dyDescent="0.25">
      <c r="A1003" s="1">
        <v>44124</v>
      </c>
      <c r="B1003" s="8">
        <v>1.6824598723651132E-2</v>
      </c>
      <c r="C1003" s="8">
        <v>1.9345675384464689E-2</v>
      </c>
      <c r="D1003" t="s">
        <v>5</v>
      </c>
    </row>
    <row r="1004" spans="1:4" x14ac:dyDescent="0.25">
      <c r="A1004" s="1">
        <v>44125</v>
      </c>
      <c r="B1004" s="8">
        <v>1.5997879967083701E-2</v>
      </c>
      <c r="C1004" s="8">
        <v>2.3813849667774088E-2</v>
      </c>
      <c r="D1004" t="s">
        <v>5</v>
      </c>
    </row>
    <row r="1005" spans="1:4" x14ac:dyDescent="0.25">
      <c r="A1005" s="1">
        <v>44126</v>
      </c>
      <c r="B1005" s="8">
        <v>1.6126221531119721E-2</v>
      </c>
      <c r="C1005" s="8">
        <v>8.9686376596008435E-2</v>
      </c>
      <c r="D1005" t="s">
        <v>5</v>
      </c>
    </row>
    <row r="1006" spans="1:4" x14ac:dyDescent="0.25">
      <c r="A1006" s="1">
        <v>44127</v>
      </c>
      <c r="B1006" s="8">
        <v>1.4351582876991731E-2</v>
      </c>
      <c r="C1006" s="8">
        <v>1.6001998891918612E-2</v>
      </c>
      <c r="D1006" t="s">
        <v>5</v>
      </c>
    </row>
    <row r="1007" spans="1:4" x14ac:dyDescent="0.25">
      <c r="A1007" s="1">
        <v>44128</v>
      </c>
      <c r="B1007" s="8">
        <v>1.6783624833008309E-2</v>
      </c>
      <c r="C1007" s="8">
        <v>2.5699964408589394E-2</v>
      </c>
      <c r="D1007" t="s">
        <v>5</v>
      </c>
    </row>
    <row r="1008" spans="1:4" x14ac:dyDescent="0.25">
      <c r="A1008" s="1">
        <v>44130</v>
      </c>
      <c r="B1008" s="8">
        <v>1.5141523121158565E-2</v>
      </c>
      <c r="C1008" s="8">
        <v>1.1311034791697774E-2</v>
      </c>
      <c r="D1008" t="s">
        <v>5</v>
      </c>
    </row>
    <row r="1009" spans="1:4" x14ac:dyDescent="0.25">
      <c r="A1009" s="1">
        <v>44131</v>
      </c>
      <c r="B1009" s="8">
        <v>1.6162153021042205E-2</v>
      </c>
      <c r="C1009" s="8">
        <v>1.2792878537636816E-2</v>
      </c>
      <c r="D1009" t="s">
        <v>5</v>
      </c>
    </row>
    <row r="1010" spans="1:4" x14ac:dyDescent="0.25">
      <c r="A1010" s="1">
        <v>44132</v>
      </c>
      <c r="B1010" s="8">
        <v>1.3734626099439179E-2</v>
      </c>
      <c r="C1010" s="8">
        <v>2.6986120142610488E-2</v>
      </c>
      <c r="D1010" t="s">
        <v>5</v>
      </c>
    </row>
    <row r="1011" spans="1:4" x14ac:dyDescent="0.25">
      <c r="A1011" s="1">
        <v>44133</v>
      </c>
      <c r="B1011" s="8">
        <v>1.5528170679786178E-2</v>
      </c>
      <c r="C1011" s="8">
        <v>1.657452078271179E-2</v>
      </c>
      <c r="D1011" t="s">
        <v>5</v>
      </c>
    </row>
    <row r="1012" spans="1:4" x14ac:dyDescent="0.25">
      <c r="A1012" s="1">
        <v>44135</v>
      </c>
      <c r="B1012" s="8">
        <v>1.5865363922007488E-2</v>
      </c>
      <c r="C1012" s="8">
        <v>1.7319800138916895E-2</v>
      </c>
      <c r="D1012" t="s">
        <v>5</v>
      </c>
    </row>
    <row r="1013" spans="1:4" x14ac:dyDescent="0.25">
      <c r="A1013" s="1">
        <v>44137</v>
      </c>
      <c r="B1013" s="8">
        <v>1.6315848659258426E-2</v>
      </c>
      <c r="C1013" s="8">
        <v>9.117198590882801E-3</v>
      </c>
      <c r="D1013" t="s">
        <v>5</v>
      </c>
    </row>
    <row r="1014" spans="1:4" x14ac:dyDescent="0.25">
      <c r="A1014" s="1">
        <v>44138</v>
      </c>
      <c r="B1014" s="8">
        <v>2.5163278857493979E-2</v>
      </c>
      <c r="C1014" s="8">
        <v>3.3352350421545454E-2</v>
      </c>
      <c r="D1014" t="s">
        <v>5</v>
      </c>
    </row>
    <row r="1015" spans="1:4" x14ac:dyDescent="0.25">
      <c r="A1015" s="1">
        <v>44139</v>
      </c>
      <c r="B1015" s="8">
        <v>1.5016150092777129E-2</v>
      </c>
      <c r="C1015" s="8">
        <v>2.6994148754348218E-2</v>
      </c>
      <c r="D1015" t="s">
        <v>5</v>
      </c>
    </row>
    <row r="1016" spans="1:4" x14ac:dyDescent="0.25">
      <c r="A1016" s="1">
        <v>44140</v>
      </c>
      <c r="B1016" s="8">
        <v>1.5593117100654788E-2</v>
      </c>
      <c r="C1016" s="8">
        <v>9.5187483392988326E-3</v>
      </c>
      <c r="D1016" t="s">
        <v>5</v>
      </c>
    </row>
    <row r="1017" spans="1:4" x14ac:dyDescent="0.25">
      <c r="A1017" s="1">
        <v>44141</v>
      </c>
      <c r="B1017" s="8">
        <v>1.8405355345866087E-2</v>
      </c>
      <c r="C1017" s="8">
        <v>1.2798103629920506E-2</v>
      </c>
      <c r="D1017" t="s">
        <v>5</v>
      </c>
    </row>
    <row r="1018" spans="1:4" x14ac:dyDescent="0.25">
      <c r="A1018" s="1">
        <v>44142</v>
      </c>
      <c r="B1018" s="8">
        <v>1.3298333374606869E-2</v>
      </c>
      <c r="C1018" s="8">
        <v>6.71389815953315E-3</v>
      </c>
      <c r="D1018" t="s">
        <v>5</v>
      </c>
    </row>
    <row r="1019" spans="1:4" x14ac:dyDescent="0.25">
      <c r="A1019" s="1">
        <v>44144</v>
      </c>
      <c r="B1019" s="8">
        <v>1.3186358420646714E-2</v>
      </c>
      <c r="C1019" s="8">
        <v>4.0647223853330722E-2</v>
      </c>
      <c r="D1019" t="s">
        <v>5</v>
      </c>
    </row>
    <row r="1020" spans="1:4" x14ac:dyDescent="0.25">
      <c r="A1020" s="1">
        <v>44145</v>
      </c>
      <c r="B1020" s="8">
        <v>1.4979499769450295E-2</v>
      </c>
      <c r="C1020" s="8">
        <v>1.7132097488529983E-2</v>
      </c>
      <c r="D1020" t="s">
        <v>5</v>
      </c>
    </row>
    <row r="1021" spans="1:4" x14ac:dyDescent="0.25">
      <c r="A1021" s="1">
        <v>44146</v>
      </c>
      <c r="B1021" s="8">
        <v>1.6702530997028384E-2</v>
      </c>
      <c r="C1021" s="8">
        <v>2.3773165822169779E-2</v>
      </c>
      <c r="D1021" t="s">
        <v>5</v>
      </c>
    </row>
    <row r="1022" spans="1:4" x14ac:dyDescent="0.25">
      <c r="A1022" s="1">
        <v>44147</v>
      </c>
      <c r="B1022" s="8">
        <v>1.3771029468422456E-2</v>
      </c>
      <c r="C1022" s="8">
        <v>8.1599779574621414E-3</v>
      </c>
      <c r="D1022" t="s">
        <v>5</v>
      </c>
    </row>
    <row r="1023" spans="1:4" x14ac:dyDescent="0.25">
      <c r="A1023" s="1">
        <v>44148</v>
      </c>
      <c r="B1023" s="8">
        <v>1.3182322065364016E-2</v>
      </c>
      <c r="C1023" s="8">
        <v>3.2729965643248232E-2</v>
      </c>
      <c r="D1023" t="s">
        <v>5</v>
      </c>
    </row>
    <row r="1024" spans="1:4" x14ac:dyDescent="0.25">
      <c r="A1024" s="1">
        <v>44149</v>
      </c>
      <c r="B1024" s="8">
        <v>1.3009093735426707E-2</v>
      </c>
      <c r="C1024" s="8">
        <v>3.6909279061745431E-2</v>
      </c>
      <c r="D1024" t="s">
        <v>5</v>
      </c>
    </row>
    <row r="1025" spans="1:4" x14ac:dyDescent="0.25">
      <c r="A1025" s="1">
        <v>44150</v>
      </c>
      <c r="B1025" s="8">
        <v>1.3009093735426707E-2</v>
      </c>
      <c r="C1025" s="8">
        <v>3.6909279061745431E-2</v>
      </c>
      <c r="D1025" t="s">
        <v>5</v>
      </c>
    </row>
    <row r="1026" spans="1:4" x14ac:dyDescent="0.25">
      <c r="A1026" s="1">
        <v>44151</v>
      </c>
      <c r="B1026" s="8">
        <v>1.9143911777517942E-2</v>
      </c>
      <c r="C1026" s="8">
        <v>2.8526424420183587E-2</v>
      </c>
      <c r="D1026" t="s">
        <v>5</v>
      </c>
    </row>
    <row r="1027" spans="1:4" x14ac:dyDescent="0.25">
      <c r="A1027" s="1">
        <v>44152</v>
      </c>
      <c r="B1027" s="8">
        <v>1.483430238984812E-2</v>
      </c>
      <c r="C1027" s="8">
        <v>1.15458761006617E-2</v>
      </c>
      <c r="D1027" t="s">
        <v>5</v>
      </c>
    </row>
    <row r="1028" spans="1:4" x14ac:dyDescent="0.25">
      <c r="A1028" s="1">
        <v>44153</v>
      </c>
      <c r="B1028" s="8">
        <v>1.1798054087183023E-2</v>
      </c>
      <c r="C1028" s="8">
        <v>1.6236033519553071E-2</v>
      </c>
      <c r="D1028" t="s">
        <v>5</v>
      </c>
    </row>
    <row r="1029" spans="1:4" x14ac:dyDescent="0.25">
      <c r="A1029" s="1">
        <v>44154</v>
      </c>
      <c r="B1029" s="8">
        <v>1.1346684146286335E-2</v>
      </c>
      <c r="C1029" s="8">
        <v>5.4228269409327907E-2</v>
      </c>
      <c r="D1029" t="s">
        <v>5</v>
      </c>
    </row>
    <row r="1030" spans="1:4" x14ac:dyDescent="0.25">
      <c r="A1030" s="1">
        <v>44155</v>
      </c>
      <c r="B1030" s="8">
        <v>1.7445592659257114E-2</v>
      </c>
      <c r="C1030" s="8">
        <v>1.2334094338892543E-2</v>
      </c>
      <c r="D1030" t="s">
        <v>5</v>
      </c>
    </row>
    <row r="1031" spans="1:4" x14ac:dyDescent="0.25">
      <c r="A1031" s="1">
        <v>44156</v>
      </c>
      <c r="B1031" s="8">
        <v>1.3527140863577562E-2</v>
      </c>
      <c r="C1031" s="8">
        <v>3.3767328587485948E-2</v>
      </c>
      <c r="D1031" t="s">
        <v>5</v>
      </c>
    </row>
    <row r="1032" spans="1:4" x14ac:dyDescent="0.25">
      <c r="A1032" s="1">
        <v>44157</v>
      </c>
      <c r="B1032" s="8">
        <v>1.3527140863577562E-2</v>
      </c>
      <c r="C1032" s="8">
        <v>3.3767328587485948E-2</v>
      </c>
      <c r="D1032" t="s">
        <v>5</v>
      </c>
    </row>
    <row r="1033" spans="1:4" x14ac:dyDescent="0.25">
      <c r="A1033" s="1">
        <v>44158</v>
      </c>
      <c r="B1033" s="8">
        <v>1.3061781033904358E-2</v>
      </c>
      <c r="C1033" s="8">
        <v>2.5682734907095155E-2</v>
      </c>
      <c r="D1033" t="s">
        <v>5</v>
      </c>
    </row>
    <row r="1034" spans="1:4" x14ac:dyDescent="0.25">
      <c r="A1034" s="1">
        <v>44159</v>
      </c>
      <c r="B1034" s="8">
        <v>1.2032979740837746E-2</v>
      </c>
      <c r="C1034" s="8">
        <v>2.1698925281037729E-2</v>
      </c>
      <c r="D1034" t="s">
        <v>5</v>
      </c>
    </row>
    <row r="1035" spans="1:4" x14ac:dyDescent="0.25">
      <c r="A1035" s="1">
        <v>44160</v>
      </c>
      <c r="B1035" s="8">
        <v>1.0864495284467753E-2</v>
      </c>
      <c r="C1035" s="8">
        <v>9.8816154139033264E-3</v>
      </c>
      <c r="D1035" t="s">
        <v>5</v>
      </c>
    </row>
    <row r="1036" spans="1:4" x14ac:dyDescent="0.25">
      <c r="A1036" s="1">
        <v>44161</v>
      </c>
      <c r="B1036" s="8">
        <v>1.2836158985750284E-2</v>
      </c>
      <c r="C1036" s="8">
        <v>2.5676315765954975E-2</v>
      </c>
      <c r="D1036" t="s">
        <v>5</v>
      </c>
    </row>
    <row r="1037" spans="1:4" x14ac:dyDescent="0.25">
      <c r="A1037" s="1">
        <v>44162</v>
      </c>
      <c r="B1037" s="8">
        <v>1.2732365673542145E-2</v>
      </c>
      <c r="C1037" s="8">
        <v>6.1663795462961468E-3</v>
      </c>
      <c r="D1037" t="s">
        <v>5</v>
      </c>
    </row>
    <row r="1038" spans="1:4" x14ac:dyDescent="0.25">
      <c r="A1038" s="1">
        <v>44163</v>
      </c>
      <c r="B1038" s="8">
        <v>1.516821005743758E-2</v>
      </c>
      <c r="C1038" s="8">
        <v>8.7839368186786674E-3</v>
      </c>
      <c r="D1038" t="s">
        <v>5</v>
      </c>
    </row>
    <row r="1039" spans="1:4" x14ac:dyDescent="0.25">
      <c r="A1039" s="1">
        <v>44164</v>
      </c>
      <c r="B1039" s="8">
        <v>1.516821005743758E-2</v>
      </c>
      <c r="C1039" s="8">
        <v>8.7839368186786674E-3</v>
      </c>
      <c r="D1039" t="s">
        <v>5</v>
      </c>
    </row>
    <row r="1040" spans="1:4" x14ac:dyDescent="0.25">
      <c r="A1040" s="1">
        <v>44165</v>
      </c>
      <c r="B1040" s="8">
        <v>1.516821005743758E-2</v>
      </c>
      <c r="C1040" s="8">
        <v>9.8426115107242487E-3</v>
      </c>
      <c r="D1040" t="s">
        <v>5</v>
      </c>
    </row>
    <row r="1041" spans="1:4" x14ac:dyDescent="0.25">
      <c r="A1041" s="1">
        <v>44166</v>
      </c>
      <c r="B1041" s="8">
        <v>1.2715851228691609E-2</v>
      </c>
      <c r="C1041" s="8">
        <v>8.2824193578339422E-3</v>
      </c>
      <c r="D1041" t="s">
        <v>5</v>
      </c>
    </row>
    <row r="1042" spans="1:4" x14ac:dyDescent="0.25">
      <c r="A1042" s="1">
        <v>44167</v>
      </c>
      <c r="B1042" s="8">
        <v>1.1232486345286155E-2</v>
      </c>
      <c r="C1042" s="8">
        <v>2.4711148121161652E-2</v>
      </c>
      <c r="D1042" t="s">
        <v>5</v>
      </c>
    </row>
    <row r="1043" spans="1:4" x14ac:dyDescent="0.25">
      <c r="A1043" s="1">
        <v>44168</v>
      </c>
      <c r="B1043" s="8">
        <v>1.2057595846925532E-2</v>
      </c>
      <c r="C1043" s="8">
        <v>1.0029440097953599E-2</v>
      </c>
      <c r="D1043" t="s">
        <v>5</v>
      </c>
    </row>
    <row r="1044" spans="1:4" x14ac:dyDescent="0.25">
      <c r="A1044" s="1">
        <v>44169</v>
      </c>
      <c r="B1044" s="8">
        <v>1.2191436638202713E-2</v>
      </c>
      <c r="C1044" s="8">
        <v>1.0095701720418212E-2</v>
      </c>
      <c r="D1044" t="s">
        <v>5</v>
      </c>
    </row>
    <row r="1045" spans="1:4" x14ac:dyDescent="0.25">
      <c r="A1045" s="1">
        <v>44170</v>
      </c>
      <c r="B1045" s="8">
        <v>1.4497763916676475E-2</v>
      </c>
      <c r="C1045" s="8">
        <v>1.4196160694684977E-2</v>
      </c>
      <c r="D1045" t="s">
        <v>5</v>
      </c>
    </row>
    <row r="1046" spans="1:4" x14ac:dyDescent="0.25">
      <c r="A1046" s="1">
        <v>44171</v>
      </c>
      <c r="B1046" s="8">
        <v>1.4497763916676475E-2</v>
      </c>
      <c r="C1046" s="8">
        <v>1.4196160694684977E-2</v>
      </c>
      <c r="D1046" t="s">
        <v>5</v>
      </c>
    </row>
    <row r="1047" spans="1:4" x14ac:dyDescent="0.25">
      <c r="A1047" s="1">
        <v>44172</v>
      </c>
      <c r="B1047" s="8">
        <v>1.1820656856325603E-2</v>
      </c>
      <c r="C1047" s="8">
        <v>1.1110321675340592E-2</v>
      </c>
      <c r="D1047" t="s">
        <v>5</v>
      </c>
    </row>
    <row r="1048" spans="1:4" x14ac:dyDescent="0.25">
      <c r="A1048" s="1">
        <v>44173</v>
      </c>
      <c r="B1048" s="8">
        <v>1.470792879392843E-2</v>
      </c>
      <c r="C1048" s="8">
        <v>1.5152478052057704E-2</v>
      </c>
      <c r="D1048" t="s">
        <v>5</v>
      </c>
    </row>
    <row r="1049" spans="1:4" x14ac:dyDescent="0.25">
      <c r="A1049" s="1">
        <v>44174</v>
      </c>
      <c r="B1049" s="8">
        <v>1.7400025764184104E-2</v>
      </c>
      <c r="C1049" s="8">
        <v>3.6144379011447098E-2</v>
      </c>
      <c r="D1049" t="s">
        <v>5</v>
      </c>
    </row>
    <row r="1050" spans="1:4" x14ac:dyDescent="0.25">
      <c r="A1050" s="1">
        <v>44175</v>
      </c>
      <c r="B1050" s="8">
        <v>1.7127872625277995E-2</v>
      </c>
      <c r="C1050" s="8">
        <v>5.0232625109113326E-2</v>
      </c>
      <c r="D1050" t="s">
        <v>5</v>
      </c>
    </row>
    <row r="1051" spans="1:4" x14ac:dyDescent="0.25">
      <c r="A1051" s="1">
        <v>44176</v>
      </c>
      <c r="B1051" s="8">
        <v>1.6600093375525236E-2</v>
      </c>
      <c r="C1051" s="8">
        <v>1.1715348689939049E-2</v>
      </c>
      <c r="D1051" t="s">
        <v>5</v>
      </c>
    </row>
    <row r="1052" spans="1:4" x14ac:dyDescent="0.25">
      <c r="A1052" s="1">
        <v>44177</v>
      </c>
      <c r="B1052" s="8">
        <v>1.4384893085254096E-2</v>
      </c>
      <c r="C1052" s="8">
        <v>5.1351419685975071E-2</v>
      </c>
      <c r="D1052" t="s">
        <v>5</v>
      </c>
    </row>
    <row r="1053" spans="1:4" x14ac:dyDescent="0.25">
      <c r="A1053" s="1">
        <v>44178</v>
      </c>
      <c r="B1053" s="8">
        <v>1.4384893085254096E-2</v>
      </c>
      <c r="C1053" s="8">
        <v>5.1351419685975071E-2</v>
      </c>
      <c r="D1053" t="s">
        <v>5</v>
      </c>
    </row>
    <row r="1054" spans="1:4" x14ac:dyDescent="0.25">
      <c r="A1054" s="1">
        <v>44179</v>
      </c>
      <c r="B1054" s="8">
        <v>1.3483285696532869E-2</v>
      </c>
      <c r="C1054" s="8">
        <v>3.1393213298776194E-2</v>
      </c>
      <c r="D1054" t="s">
        <v>5</v>
      </c>
    </row>
    <row r="1055" spans="1:4" x14ac:dyDescent="0.25">
      <c r="A1055" s="1">
        <v>44180</v>
      </c>
      <c r="B1055" s="8">
        <v>1.3645342040553069E-2</v>
      </c>
      <c r="C1055" s="8">
        <v>1.1728017737072761E-2</v>
      </c>
      <c r="D1055" t="s">
        <v>5</v>
      </c>
    </row>
    <row r="1056" spans="1:4" x14ac:dyDescent="0.25">
      <c r="A1056" s="1">
        <v>44181</v>
      </c>
      <c r="B1056" s="8">
        <v>1.383185649448887E-2</v>
      </c>
      <c r="C1056" s="8">
        <v>3.5335046547711406E-2</v>
      </c>
      <c r="D1056" t="s">
        <v>5</v>
      </c>
    </row>
    <row r="1057" spans="1:4" x14ac:dyDescent="0.25">
      <c r="A1057" s="1">
        <v>44182</v>
      </c>
      <c r="B1057" s="8">
        <v>1.3809272610046304E-2</v>
      </c>
      <c r="C1057" s="8">
        <v>2.8379918527629514E-2</v>
      </c>
      <c r="D1057" t="s">
        <v>5</v>
      </c>
    </row>
    <row r="1058" spans="1:4" x14ac:dyDescent="0.25">
      <c r="A1058" s="1">
        <v>44183</v>
      </c>
      <c r="B1058" s="8">
        <v>1.2844249016431381E-2</v>
      </c>
      <c r="C1058" s="8">
        <v>2.3951445771242474E-2</v>
      </c>
      <c r="D1058" t="s">
        <v>5</v>
      </c>
    </row>
    <row r="1059" spans="1:4" x14ac:dyDescent="0.25">
      <c r="A1059" s="1">
        <v>44184</v>
      </c>
      <c r="B1059" s="8">
        <v>1.6010004050936118E-2</v>
      </c>
      <c r="C1059" s="8">
        <v>2.3325928276737545E-2</v>
      </c>
      <c r="D1059" t="s">
        <v>5</v>
      </c>
    </row>
    <row r="1060" spans="1:4" x14ac:dyDescent="0.25">
      <c r="A1060" s="1">
        <v>44185</v>
      </c>
      <c r="B1060" s="8">
        <v>1.6010004050936118E-2</v>
      </c>
      <c r="C1060" s="8">
        <v>2.3325928276737545E-2</v>
      </c>
      <c r="D1060" t="s">
        <v>5</v>
      </c>
    </row>
    <row r="1061" spans="1:4" x14ac:dyDescent="0.25">
      <c r="A1061" s="1">
        <v>44186</v>
      </c>
      <c r="B1061" s="8">
        <v>1.4586572737177249E-2</v>
      </c>
      <c r="C1061" s="8">
        <v>1.0709545686574782E-2</v>
      </c>
      <c r="D1061" t="s">
        <v>5</v>
      </c>
    </row>
    <row r="1062" spans="1:4" x14ac:dyDescent="0.25">
      <c r="A1062" s="1">
        <v>44187</v>
      </c>
      <c r="B1062" s="8">
        <v>1.8217165188043383E-2</v>
      </c>
      <c r="C1062" s="8">
        <v>1.8605096595014844E-2</v>
      </c>
      <c r="D1062" t="s">
        <v>5</v>
      </c>
    </row>
    <row r="1063" spans="1:4" x14ac:dyDescent="0.25">
      <c r="A1063" s="1">
        <v>44188</v>
      </c>
      <c r="B1063" s="8">
        <v>1.5806132940868127E-2</v>
      </c>
      <c r="C1063" s="8">
        <v>1.9211840185951637E-2</v>
      </c>
      <c r="D1063" t="s">
        <v>5</v>
      </c>
    </row>
    <row r="1064" spans="1:4" x14ac:dyDescent="0.25">
      <c r="A1064" s="1">
        <v>44189</v>
      </c>
      <c r="B1064" s="8">
        <v>1.487007011571944E-2</v>
      </c>
      <c r="C1064" s="8">
        <v>1.3393555216089106E-2</v>
      </c>
      <c r="D1064" t="s">
        <v>5</v>
      </c>
    </row>
    <row r="1065" spans="1:4" x14ac:dyDescent="0.25">
      <c r="A1065" s="1">
        <v>44190</v>
      </c>
      <c r="B1065" s="8">
        <v>1.487007011571944E-2</v>
      </c>
      <c r="C1065" s="8">
        <v>1.3393555216089106E-2</v>
      </c>
      <c r="D1065" t="s">
        <v>5</v>
      </c>
    </row>
    <row r="1066" spans="1:4" x14ac:dyDescent="0.25">
      <c r="A1066" s="1">
        <v>44191</v>
      </c>
      <c r="B1066" s="8">
        <v>1.6334173195733961E-2</v>
      </c>
      <c r="C1066" s="8">
        <v>2.5880582889452417E-2</v>
      </c>
      <c r="D1066" t="s">
        <v>5</v>
      </c>
    </row>
    <row r="1067" spans="1:4" x14ac:dyDescent="0.25">
      <c r="A1067" s="1">
        <v>44192</v>
      </c>
      <c r="B1067" s="8">
        <v>1.6334173195733961E-2</v>
      </c>
      <c r="C1067" s="8">
        <v>2.5880582889452417E-2</v>
      </c>
      <c r="D1067" t="s">
        <v>5</v>
      </c>
    </row>
    <row r="1068" spans="1:4" x14ac:dyDescent="0.25">
      <c r="A1068" s="1">
        <v>44193</v>
      </c>
      <c r="B1068" s="8">
        <v>1.2354547835522131E-2</v>
      </c>
      <c r="C1068" s="8">
        <v>5.3857826739438452E-2</v>
      </c>
      <c r="D1068" t="s">
        <v>5</v>
      </c>
    </row>
    <row r="1069" spans="1:4" x14ac:dyDescent="0.25">
      <c r="A1069" s="1">
        <v>44194</v>
      </c>
      <c r="B1069" s="8">
        <v>1.4087199854000643E-2</v>
      </c>
      <c r="C1069" s="8">
        <v>1.2941823285154159E-2</v>
      </c>
      <c r="D1069" t="s">
        <v>5</v>
      </c>
    </row>
    <row r="1070" spans="1:4" x14ac:dyDescent="0.25">
      <c r="A1070" s="1">
        <v>44195</v>
      </c>
      <c r="B1070" s="8">
        <v>1.9101900314602939E-2</v>
      </c>
      <c r="C1070" s="8">
        <v>4.269473384098172E-2</v>
      </c>
      <c r="D1070" t="s">
        <v>5</v>
      </c>
    </row>
    <row r="1071" spans="1:4" x14ac:dyDescent="0.25">
      <c r="A1071" s="1">
        <v>44196</v>
      </c>
      <c r="B1071" s="8">
        <v>1.9101900314602939E-2</v>
      </c>
      <c r="C1071" s="8">
        <v>4.269473384098172E-2</v>
      </c>
      <c r="D1071" t="s">
        <v>5</v>
      </c>
    </row>
    <row r="1072" spans="1:4" x14ac:dyDescent="0.25">
      <c r="A1072" s="1">
        <v>44197</v>
      </c>
      <c r="B1072" s="8">
        <v>3.04E-2</v>
      </c>
      <c r="C1072" s="8">
        <v>3.6600000000000001E-2</v>
      </c>
      <c r="D1072" t="s">
        <v>6</v>
      </c>
    </row>
    <row r="1073" spans="1:4" x14ac:dyDescent="0.25">
      <c r="A1073" s="1">
        <v>44198</v>
      </c>
      <c r="B1073" s="8">
        <v>3.49E-2</v>
      </c>
      <c r="C1073" s="8">
        <v>4.1600000000000005E-2</v>
      </c>
      <c r="D1073" t="s">
        <v>6</v>
      </c>
    </row>
    <row r="1074" spans="1:4" x14ac:dyDescent="0.25">
      <c r="A1074" s="1">
        <v>44199</v>
      </c>
      <c r="B1074" s="8">
        <v>3.49E-2</v>
      </c>
      <c r="C1074" s="8">
        <v>4.1600000000000005E-2</v>
      </c>
      <c r="D1074" t="s">
        <v>6</v>
      </c>
    </row>
    <row r="1075" spans="1:4" x14ac:dyDescent="0.25">
      <c r="A1075" s="1">
        <v>44200</v>
      </c>
      <c r="B1075" s="8">
        <v>4.41E-2</v>
      </c>
      <c r="C1075" s="8">
        <v>6.0900000000000003E-2</v>
      </c>
      <c r="D1075" t="s">
        <v>6</v>
      </c>
    </row>
    <row r="1076" spans="1:4" x14ac:dyDescent="0.25">
      <c r="A1076" s="1">
        <v>44201</v>
      </c>
      <c r="B1076" s="8">
        <v>4.41E-2</v>
      </c>
      <c r="C1076" s="8">
        <v>4.2500000000000003E-2</v>
      </c>
      <c r="D1076" t="s">
        <v>6</v>
      </c>
    </row>
    <row r="1077" spans="1:4" x14ac:dyDescent="0.25">
      <c r="A1077" s="1">
        <v>44202</v>
      </c>
      <c r="B1077" s="8">
        <v>3.1899999999999998E-2</v>
      </c>
      <c r="C1077" s="8">
        <v>4.0800000000000003E-2</v>
      </c>
      <c r="D1077" t="s">
        <v>6</v>
      </c>
    </row>
    <row r="1078" spans="1:4" x14ac:dyDescent="0.25">
      <c r="A1078" s="1">
        <v>44203</v>
      </c>
      <c r="B1078" s="8">
        <v>3.0200000000000001E-2</v>
      </c>
      <c r="C1078" s="8">
        <v>3.1899999999999998E-2</v>
      </c>
      <c r="D1078" t="s">
        <v>6</v>
      </c>
    </row>
    <row r="1079" spans="1:4" x14ac:dyDescent="0.25">
      <c r="A1079" s="1">
        <v>44204</v>
      </c>
      <c r="B1079" s="8">
        <v>3.4599999999999999E-2</v>
      </c>
      <c r="C1079" s="8">
        <v>4.3799999999999999E-2</v>
      </c>
      <c r="D1079" t="s">
        <v>6</v>
      </c>
    </row>
    <row r="1080" spans="1:4" x14ac:dyDescent="0.25">
      <c r="A1080" s="1">
        <v>44205</v>
      </c>
      <c r="B1080" s="8">
        <v>2.3300000000000001E-2</v>
      </c>
      <c r="C1080" s="8">
        <v>3.3100000000000004E-2</v>
      </c>
      <c r="D1080" t="s">
        <v>6</v>
      </c>
    </row>
    <row r="1081" spans="1:4" x14ac:dyDescent="0.25">
      <c r="A1081" s="1">
        <v>44206</v>
      </c>
      <c r="B1081" s="8">
        <v>2.9100000000000001E-2</v>
      </c>
      <c r="C1081" s="8">
        <v>2.5499999999999998E-2</v>
      </c>
      <c r="D1081" t="s">
        <v>6</v>
      </c>
    </row>
    <row r="1082" spans="1:4" x14ac:dyDescent="0.25">
      <c r="A1082" s="1">
        <v>44207</v>
      </c>
      <c r="B1082" s="8">
        <v>2.4799999999999999E-2</v>
      </c>
      <c r="C1082" s="8">
        <v>2.6800000000000001E-2</v>
      </c>
      <c r="D1082" t="s">
        <v>6</v>
      </c>
    </row>
    <row r="1083" spans="1:4" x14ac:dyDescent="0.25">
      <c r="A1083" s="1">
        <v>44208</v>
      </c>
      <c r="B1083" s="8">
        <v>2.7700000000000002E-2</v>
      </c>
      <c r="C1083" s="8">
        <v>3.3799999999999997E-2</v>
      </c>
      <c r="D1083" t="s">
        <v>6</v>
      </c>
    </row>
    <row r="1084" spans="1:4" x14ac:dyDescent="0.25">
      <c r="A1084" s="1">
        <v>44209</v>
      </c>
      <c r="B1084" s="8">
        <v>3.1699999999999999E-2</v>
      </c>
      <c r="C1084" s="8">
        <v>3.6400000000000002E-2</v>
      </c>
      <c r="D1084" t="s">
        <v>6</v>
      </c>
    </row>
    <row r="1085" spans="1:4" x14ac:dyDescent="0.25">
      <c r="A1085" s="1">
        <v>44210</v>
      </c>
      <c r="B1085" s="8">
        <v>2.8500000000000001E-2</v>
      </c>
      <c r="C1085" s="8">
        <v>3.7000000000000005E-2</v>
      </c>
      <c r="D1085" t="s">
        <v>6</v>
      </c>
    </row>
    <row r="1086" spans="1:4" x14ac:dyDescent="0.25">
      <c r="A1086" s="1">
        <v>44211</v>
      </c>
      <c r="B1086" s="8">
        <v>3.73E-2</v>
      </c>
      <c r="C1086" s="8">
        <v>7.0099999999999996E-2</v>
      </c>
      <c r="D1086" t="s">
        <v>6</v>
      </c>
    </row>
    <row r="1087" spans="1:4" x14ac:dyDescent="0.25">
      <c r="A1087" s="1">
        <v>44212</v>
      </c>
      <c r="B1087" s="8">
        <v>3.5459999999999998E-2</v>
      </c>
      <c r="C1087" s="8">
        <v>6.3886666666666703E-2</v>
      </c>
      <c r="D1087" t="s">
        <v>6</v>
      </c>
    </row>
    <row r="1088" spans="1:4" x14ac:dyDescent="0.25">
      <c r="A1088" s="1">
        <v>44213</v>
      </c>
      <c r="B1088" s="8">
        <v>3.5459999999999998E-2</v>
      </c>
      <c r="C1088" s="8">
        <v>6.3886666666666703E-2</v>
      </c>
      <c r="D1088" t="s">
        <v>6</v>
      </c>
    </row>
    <row r="1089" spans="1:4" x14ac:dyDescent="0.25">
      <c r="A1089" s="1">
        <v>44214</v>
      </c>
      <c r="B1089" s="8">
        <v>3.56E-2</v>
      </c>
      <c r="C1089" s="8">
        <v>4.5700000000000005E-2</v>
      </c>
      <c r="D1089" t="s">
        <v>6</v>
      </c>
    </row>
    <row r="1090" spans="1:4" x14ac:dyDescent="0.25">
      <c r="A1090" s="1">
        <v>44215</v>
      </c>
      <c r="B1090" s="8">
        <v>4.4400000000000002E-2</v>
      </c>
      <c r="C1090" s="8">
        <v>5.1700000000000003E-2</v>
      </c>
      <c r="D1090" t="s">
        <v>6</v>
      </c>
    </row>
    <row r="1091" spans="1:4" x14ac:dyDescent="0.25">
      <c r="A1091" s="1">
        <v>44216</v>
      </c>
      <c r="B1091" s="8">
        <v>2.6400000000000003E-2</v>
      </c>
      <c r="C1091" s="8">
        <v>3.9100000000000003E-2</v>
      </c>
      <c r="D1091" t="s">
        <v>6</v>
      </c>
    </row>
    <row r="1092" spans="1:4" x14ac:dyDescent="0.25">
      <c r="A1092" s="1">
        <v>44217</v>
      </c>
      <c r="B1092" s="8">
        <v>2.6800000000000001E-2</v>
      </c>
      <c r="C1092" s="8">
        <v>2.6700000000000002E-2</v>
      </c>
      <c r="D1092" t="s">
        <v>6</v>
      </c>
    </row>
    <row r="1093" spans="1:4" x14ac:dyDescent="0.25">
      <c r="A1093" s="1">
        <v>44218</v>
      </c>
      <c r="B1093" s="8">
        <v>2.23E-2</v>
      </c>
      <c r="C1093" s="8">
        <v>3.5099999999999999E-2</v>
      </c>
      <c r="D1093" t="s">
        <v>6</v>
      </c>
    </row>
    <row r="1094" spans="1:4" x14ac:dyDescent="0.25">
      <c r="A1094" s="1">
        <v>44219</v>
      </c>
      <c r="B1094" s="8">
        <v>2.12E-2</v>
      </c>
      <c r="C1094" s="8">
        <v>2.7900000000000001E-2</v>
      </c>
      <c r="D1094" t="s">
        <v>6</v>
      </c>
    </row>
    <row r="1095" spans="1:4" x14ac:dyDescent="0.25">
      <c r="A1095" s="1">
        <v>44220</v>
      </c>
      <c r="B1095" s="8">
        <v>2.12E-2</v>
      </c>
      <c r="C1095" s="8">
        <v>2.7900000000000001E-2</v>
      </c>
      <c r="D1095" t="s">
        <v>6</v>
      </c>
    </row>
    <row r="1096" spans="1:4" x14ac:dyDescent="0.25">
      <c r="A1096" s="1">
        <v>44221</v>
      </c>
      <c r="B1096" s="8">
        <v>2.9100000000000001E-2</v>
      </c>
      <c r="C1096" s="8">
        <v>3.0499999999999999E-2</v>
      </c>
      <c r="D1096" t="s">
        <v>6</v>
      </c>
    </row>
    <row r="1097" spans="1:4" x14ac:dyDescent="0.25">
      <c r="A1097" s="1">
        <v>44222</v>
      </c>
      <c r="B1097" s="8">
        <v>3.6700000000000003E-2</v>
      </c>
      <c r="C1097" s="8">
        <v>4.3299999999999998E-2</v>
      </c>
      <c r="D1097" t="s">
        <v>6</v>
      </c>
    </row>
    <row r="1098" spans="1:4" x14ac:dyDescent="0.25">
      <c r="A1098" s="1">
        <v>44223</v>
      </c>
      <c r="B1098" s="8">
        <v>1.83E-2</v>
      </c>
      <c r="C1098" s="8">
        <v>2.0499999999999997E-2</v>
      </c>
      <c r="D1098" t="s">
        <v>6</v>
      </c>
    </row>
    <row r="1099" spans="1:4" x14ac:dyDescent="0.25">
      <c r="A1099" s="1">
        <v>44224</v>
      </c>
      <c r="B1099" s="8">
        <v>2.4799999999999999E-2</v>
      </c>
      <c r="C1099" s="8">
        <v>3.4700000000000002E-2</v>
      </c>
      <c r="D1099" t="s">
        <v>6</v>
      </c>
    </row>
    <row r="1100" spans="1:4" x14ac:dyDescent="0.25">
      <c r="A1100" s="1">
        <v>44225</v>
      </c>
      <c r="B1100" s="8">
        <v>2.1899999999999999E-2</v>
      </c>
      <c r="C1100" s="8">
        <v>2.9100000000000001E-2</v>
      </c>
      <c r="D1100" t="s">
        <v>6</v>
      </c>
    </row>
    <row r="1101" spans="1:4" x14ac:dyDescent="0.25">
      <c r="A1101" s="1">
        <v>44226</v>
      </c>
      <c r="B1101" s="8">
        <v>2.1899999999999999E-2</v>
      </c>
      <c r="C1101" s="8">
        <v>2.9100000000000001E-2</v>
      </c>
      <c r="D1101" t="s">
        <v>6</v>
      </c>
    </row>
    <row r="1102" spans="1:4" x14ac:dyDescent="0.25">
      <c r="A1102" s="1">
        <v>44227</v>
      </c>
      <c r="B1102" s="8">
        <v>2.1899999999999999E-2</v>
      </c>
      <c r="C1102" s="8">
        <v>2.9100000000000001E-2</v>
      </c>
      <c r="D1102" t="s">
        <v>6</v>
      </c>
    </row>
    <row r="1103" spans="1:4" x14ac:dyDescent="0.25">
      <c r="A1103" s="1">
        <v>44197</v>
      </c>
      <c r="B1103" s="8">
        <v>1.2200000000000001E-2</v>
      </c>
      <c r="C1103" s="8">
        <v>1.3100000000000001E-2</v>
      </c>
      <c r="D1103" t="s">
        <v>5</v>
      </c>
    </row>
    <row r="1104" spans="1:4" x14ac:dyDescent="0.25">
      <c r="A1104" s="1">
        <v>44198</v>
      </c>
      <c r="B1104" s="8">
        <v>1.46E-2</v>
      </c>
      <c r="C1104" s="8">
        <v>1.66E-2</v>
      </c>
      <c r="D1104" t="s">
        <v>5</v>
      </c>
    </row>
    <row r="1105" spans="1:4" x14ac:dyDescent="0.25">
      <c r="A1105" s="1">
        <v>44199</v>
      </c>
      <c r="B1105" s="8">
        <v>1.46E-2</v>
      </c>
      <c r="C1105" s="8">
        <v>1.66E-2</v>
      </c>
      <c r="D1105" t="s">
        <v>5</v>
      </c>
    </row>
    <row r="1106" spans="1:4" x14ac:dyDescent="0.25">
      <c r="A1106" s="1">
        <v>44200</v>
      </c>
      <c r="B1106" s="8">
        <v>1.46E-2</v>
      </c>
      <c r="C1106" s="8">
        <v>2.8199999999999999E-2</v>
      </c>
      <c r="D1106" t="s">
        <v>5</v>
      </c>
    </row>
    <row r="1107" spans="1:4" x14ac:dyDescent="0.25">
      <c r="A1107" s="1">
        <v>44201</v>
      </c>
      <c r="B1107" s="8">
        <v>1.24E-2</v>
      </c>
      <c r="C1107" s="8">
        <v>2.1299999999999999E-2</v>
      </c>
      <c r="D1107" t="s">
        <v>5</v>
      </c>
    </row>
    <row r="1108" spans="1:4" x14ac:dyDescent="0.25">
      <c r="A1108" s="1">
        <v>44202</v>
      </c>
      <c r="B1108" s="8">
        <v>1.43E-2</v>
      </c>
      <c r="C1108" s="8">
        <v>5.0700000000000002E-2</v>
      </c>
      <c r="D1108" t="s">
        <v>5</v>
      </c>
    </row>
    <row r="1109" spans="1:4" x14ac:dyDescent="0.25">
      <c r="A1109" s="1">
        <v>44203</v>
      </c>
      <c r="B1109" s="8">
        <v>1.54E-2</v>
      </c>
      <c r="C1109" s="8">
        <v>1.1599999999999999E-2</v>
      </c>
      <c r="D1109" t="s">
        <v>5</v>
      </c>
    </row>
    <row r="1110" spans="1:4" x14ac:dyDescent="0.25">
      <c r="A1110" s="1">
        <v>44204</v>
      </c>
      <c r="B1110" s="8">
        <v>1.5599999999999999E-2</v>
      </c>
      <c r="C1110" s="8">
        <v>1.1900000000000001E-2</v>
      </c>
      <c r="D1110" t="s">
        <v>5</v>
      </c>
    </row>
    <row r="1111" spans="1:4" x14ac:dyDescent="0.25">
      <c r="A1111" s="1">
        <v>44205</v>
      </c>
      <c r="B1111" s="8">
        <v>1.4999999999999999E-2</v>
      </c>
      <c r="C1111" s="8">
        <v>8.3000000000000001E-3</v>
      </c>
      <c r="D1111" t="s">
        <v>5</v>
      </c>
    </row>
    <row r="1112" spans="1:4" x14ac:dyDescent="0.25">
      <c r="A1112" s="1">
        <v>44206</v>
      </c>
      <c r="B1112" s="8">
        <v>1.4999999999999999E-2</v>
      </c>
      <c r="C1112" s="8">
        <v>8.3000000000000001E-3</v>
      </c>
      <c r="D1112" t="s">
        <v>5</v>
      </c>
    </row>
    <row r="1113" spans="1:4" x14ac:dyDescent="0.25">
      <c r="A1113" s="1">
        <v>44207</v>
      </c>
      <c r="B1113" s="8">
        <v>1.8100000000000002E-2</v>
      </c>
      <c r="C1113" s="8">
        <v>0.02</v>
      </c>
      <c r="D1113" t="s">
        <v>5</v>
      </c>
    </row>
    <row r="1114" spans="1:4" x14ac:dyDescent="0.25">
      <c r="A1114" s="1">
        <v>44208</v>
      </c>
      <c r="B1114" s="8">
        <v>1.2699999999999999E-2</v>
      </c>
      <c r="C1114" s="8">
        <v>2.64E-2</v>
      </c>
      <c r="D1114" t="s">
        <v>5</v>
      </c>
    </row>
    <row r="1115" spans="1:4" x14ac:dyDescent="0.25">
      <c r="A1115" s="1">
        <v>44209</v>
      </c>
      <c r="B1115" s="8">
        <v>2.06E-2</v>
      </c>
      <c r="C1115" s="8">
        <v>3.0800000000000001E-2</v>
      </c>
      <c r="D1115" t="s">
        <v>5</v>
      </c>
    </row>
    <row r="1116" spans="1:4" x14ac:dyDescent="0.25">
      <c r="A1116" s="1">
        <v>44210</v>
      </c>
      <c r="B1116" s="8">
        <v>1.29E-2</v>
      </c>
      <c r="C1116" s="8">
        <v>9.5999999999999992E-3</v>
      </c>
      <c r="D1116" t="s">
        <v>5</v>
      </c>
    </row>
    <row r="1117" spans="1:4" x14ac:dyDescent="0.25">
      <c r="A1117" s="1">
        <v>44211</v>
      </c>
      <c r="B1117" s="8">
        <v>1.9199999999999998E-2</v>
      </c>
      <c r="C1117" s="8">
        <v>1.66E-2</v>
      </c>
      <c r="D1117" t="s">
        <v>5</v>
      </c>
    </row>
    <row r="1118" spans="1:4" x14ac:dyDescent="0.25">
      <c r="A1118" s="1">
        <v>44212</v>
      </c>
      <c r="B1118" s="8">
        <v>2.4199999999999999E-2</v>
      </c>
      <c r="C1118" s="8">
        <v>2.0899999999999998E-2</v>
      </c>
      <c r="D1118" t="s">
        <v>5</v>
      </c>
    </row>
    <row r="1119" spans="1:4" x14ac:dyDescent="0.25">
      <c r="A1119" s="1">
        <v>44213</v>
      </c>
      <c r="B1119" s="8">
        <v>2.4199999999999999E-2</v>
      </c>
      <c r="C1119" s="8">
        <v>2.0899999999999998E-2</v>
      </c>
      <c r="D1119" t="s">
        <v>5</v>
      </c>
    </row>
    <row r="1120" spans="1:4" x14ac:dyDescent="0.25">
      <c r="A1120" s="1">
        <v>44214</v>
      </c>
      <c r="B1120" s="8">
        <v>1.47E-2</v>
      </c>
      <c r="C1120" s="8">
        <v>1.7600000000000001E-2</v>
      </c>
      <c r="D1120" t="s">
        <v>5</v>
      </c>
    </row>
    <row r="1121" spans="1:4" x14ac:dyDescent="0.25">
      <c r="A1121" s="1">
        <v>44215</v>
      </c>
      <c r="B1121" s="8">
        <v>1.78E-2</v>
      </c>
      <c r="C1121" s="8">
        <v>2.9000000000000001E-2</v>
      </c>
      <c r="D1121" t="s">
        <v>5</v>
      </c>
    </row>
    <row r="1122" spans="1:4" x14ac:dyDescent="0.25">
      <c r="A1122" s="1">
        <v>44216</v>
      </c>
      <c r="B1122" s="8">
        <v>1.21E-2</v>
      </c>
      <c r="C1122" s="8">
        <v>2.07E-2</v>
      </c>
      <c r="D1122" t="s">
        <v>5</v>
      </c>
    </row>
    <row r="1123" spans="1:4" x14ac:dyDescent="0.25">
      <c r="A1123" s="1">
        <v>44217</v>
      </c>
      <c r="B1123" s="8">
        <v>1.5599999999999999E-2</v>
      </c>
      <c r="C1123" s="8">
        <v>9.9000000000000008E-3</v>
      </c>
      <c r="D1123" t="s">
        <v>5</v>
      </c>
    </row>
    <row r="1124" spans="1:4" x14ac:dyDescent="0.25">
      <c r="A1124" s="1">
        <v>44218</v>
      </c>
      <c r="B1124" s="8">
        <v>1.61E-2</v>
      </c>
      <c r="C1124" s="8">
        <v>2.5100000000000001E-2</v>
      </c>
      <c r="D1124" t="s">
        <v>5</v>
      </c>
    </row>
    <row r="1125" spans="1:4" x14ac:dyDescent="0.25">
      <c r="A1125" s="1">
        <v>44219</v>
      </c>
      <c r="B1125" s="8">
        <v>1.4200000000000001E-2</v>
      </c>
      <c r="C1125" s="8">
        <v>2.0500000000000001E-2</v>
      </c>
      <c r="D1125" t="s">
        <v>5</v>
      </c>
    </row>
    <row r="1126" spans="1:4" x14ac:dyDescent="0.25">
      <c r="A1126" s="1">
        <v>44220</v>
      </c>
      <c r="B1126" s="8">
        <v>1.4200000000000001E-2</v>
      </c>
      <c r="C1126" s="8">
        <v>2.0500000000000001E-2</v>
      </c>
      <c r="D1126" t="s">
        <v>5</v>
      </c>
    </row>
    <row r="1127" spans="1:4" x14ac:dyDescent="0.25">
      <c r="A1127" s="1">
        <v>44221</v>
      </c>
      <c r="B1127" s="8">
        <v>1.43E-2</v>
      </c>
      <c r="C1127" s="8">
        <v>3.1E-2</v>
      </c>
      <c r="D1127" t="s">
        <v>5</v>
      </c>
    </row>
    <row r="1128" spans="1:4" x14ac:dyDescent="0.25">
      <c r="A1128" s="1">
        <v>44222</v>
      </c>
      <c r="B1128" s="8">
        <v>1.6199999999999999E-2</v>
      </c>
      <c r="C1128" s="8">
        <v>2.81E-2</v>
      </c>
      <c r="D1128" t="s">
        <v>5</v>
      </c>
    </row>
    <row r="1129" spans="1:4" x14ac:dyDescent="0.25">
      <c r="A1129" s="1">
        <v>44223</v>
      </c>
      <c r="B1129" s="8">
        <v>1.41E-2</v>
      </c>
      <c r="C1129" s="8">
        <v>2.8799999999999999E-2</v>
      </c>
      <c r="D1129" t="s">
        <v>5</v>
      </c>
    </row>
    <row r="1130" spans="1:4" x14ac:dyDescent="0.25">
      <c r="A1130" s="1">
        <v>44224</v>
      </c>
      <c r="B1130" s="8">
        <v>1.77E-2</v>
      </c>
      <c r="C1130" s="8">
        <v>3.2099999999999997E-2</v>
      </c>
      <c r="D1130" t="s">
        <v>5</v>
      </c>
    </row>
    <row r="1131" spans="1:4" x14ac:dyDescent="0.25">
      <c r="A1131" s="1">
        <v>44225</v>
      </c>
      <c r="B1131" s="8">
        <v>1.77E-2</v>
      </c>
      <c r="C1131" s="8">
        <v>3.2099999999999997E-2</v>
      </c>
      <c r="D1131" t="s">
        <v>5</v>
      </c>
    </row>
    <row r="1132" spans="1:4" x14ac:dyDescent="0.25">
      <c r="A1132" s="1">
        <v>44226</v>
      </c>
      <c r="B1132" s="8">
        <v>1.77E-2</v>
      </c>
      <c r="C1132" s="8">
        <v>3.2099999999999997E-2</v>
      </c>
      <c r="D1132" t="s">
        <v>5</v>
      </c>
    </row>
    <row r="1133" spans="1:4" x14ac:dyDescent="0.25">
      <c r="A1133" s="1">
        <v>44227</v>
      </c>
      <c r="B1133" s="8">
        <v>1.77E-2</v>
      </c>
      <c r="C1133" s="8">
        <v>3.2099999999999997E-2</v>
      </c>
      <c r="D1133" t="s">
        <v>5</v>
      </c>
    </row>
    <row r="1134" spans="1:4" x14ac:dyDescent="0.25">
      <c r="A1134" s="1">
        <v>44197</v>
      </c>
      <c r="B1134" s="8">
        <v>3.087732273273551E-2</v>
      </c>
      <c r="C1134" s="8">
        <v>4.1252435842388614E-2</v>
      </c>
      <c r="D1134" t="s">
        <v>4</v>
      </c>
    </row>
    <row r="1135" spans="1:4" x14ac:dyDescent="0.25">
      <c r="A1135" s="1">
        <v>44198</v>
      </c>
      <c r="B1135" s="8">
        <v>3.8459084722694797E-2</v>
      </c>
      <c r="C1135" s="8">
        <v>3.6164153143337728E-2</v>
      </c>
      <c r="D1135" t="s">
        <v>4</v>
      </c>
    </row>
    <row r="1136" spans="1:4" x14ac:dyDescent="0.25">
      <c r="A1136" s="1">
        <v>44199</v>
      </c>
      <c r="B1136" s="8">
        <v>3.8459084722694797E-2</v>
      </c>
      <c r="C1136" s="8">
        <v>3.6164153143337728E-2</v>
      </c>
      <c r="D1136" t="s">
        <v>4</v>
      </c>
    </row>
    <row r="1137" spans="1:4" x14ac:dyDescent="0.25">
      <c r="A1137" s="1">
        <v>44200</v>
      </c>
      <c r="B1137" s="8">
        <v>3.419247707746733E-2</v>
      </c>
      <c r="C1137" s="8">
        <v>3.3866239186632584E-2</v>
      </c>
      <c r="D1137" t="s">
        <v>4</v>
      </c>
    </row>
    <row r="1138" spans="1:4" x14ac:dyDescent="0.25">
      <c r="A1138" s="1">
        <v>44201</v>
      </c>
      <c r="B1138" s="8">
        <v>3.8771895296201536E-2</v>
      </c>
      <c r="C1138" s="8">
        <v>4.0003824789853877E-2</v>
      </c>
      <c r="D1138" t="s">
        <v>4</v>
      </c>
    </row>
    <row r="1139" spans="1:4" x14ac:dyDescent="0.25">
      <c r="A1139" s="1">
        <v>44202</v>
      </c>
      <c r="B1139" s="8">
        <v>3.7527740790057704E-2</v>
      </c>
      <c r="C1139" s="8">
        <v>4.6617365694262315E-2</v>
      </c>
      <c r="D1139" t="s">
        <v>4</v>
      </c>
    </row>
    <row r="1140" spans="1:4" x14ac:dyDescent="0.25">
      <c r="A1140" s="1">
        <v>44203</v>
      </c>
      <c r="B1140" s="8">
        <v>3.1319230817920575E-2</v>
      </c>
      <c r="C1140" s="8">
        <v>3.6164979544415193E-2</v>
      </c>
      <c r="D1140" t="s">
        <v>4</v>
      </c>
    </row>
    <row r="1141" spans="1:4" x14ac:dyDescent="0.25">
      <c r="A1141" s="1">
        <v>44204</v>
      </c>
      <c r="B1141" s="8">
        <v>3.1302582358749012E-2</v>
      </c>
      <c r="C1141" s="8">
        <v>3.1523118379218409E-2</v>
      </c>
      <c r="D1141" t="s">
        <v>4</v>
      </c>
    </row>
    <row r="1142" spans="1:4" x14ac:dyDescent="0.25">
      <c r="A1142" s="1">
        <v>44205</v>
      </c>
      <c r="B1142" s="8">
        <v>3.493375882409825E-2</v>
      </c>
      <c r="C1142" s="8">
        <v>4.2412925844066765E-2</v>
      </c>
      <c r="D1142" t="s">
        <v>4</v>
      </c>
    </row>
    <row r="1143" spans="1:4" x14ac:dyDescent="0.25">
      <c r="A1143" s="1">
        <v>44206</v>
      </c>
      <c r="B1143" s="8">
        <v>3.493375882409825E-2</v>
      </c>
      <c r="C1143" s="8">
        <v>4.2412925844066765E-2</v>
      </c>
      <c r="D1143" t="s">
        <v>4</v>
      </c>
    </row>
    <row r="1144" spans="1:4" x14ac:dyDescent="0.25">
      <c r="A1144" s="1">
        <v>44207</v>
      </c>
      <c r="B1144" s="8">
        <v>3.404472244802359E-2</v>
      </c>
      <c r="C1144" s="8">
        <v>4.2812165276380279E-2</v>
      </c>
      <c r="D1144" t="s">
        <v>4</v>
      </c>
    </row>
    <row r="1145" spans="1:4" x14ac:dyDescent="0.25">
      <c r="A1145" s="1">
        <v>44208</v>
      </c>
      <c r="B1145" s="8">
        <v>3.594385412567231E-2</v>
      </c>
      <c r="C1145" s="8">
        <v>3.6057692307692304E-2</v>
      </c>
      <c r="D1145" t="s">
        <v>4</v>
      </c>
    </row>
    <row r="1146" spans="1:4" x14ac:dyDescent="0.25">
      <c r="A1146" s="1">
        <v>44209</v>
      </c>
      <c r="B1146" s="8">
        <v>3.3269731661517962E-2</v>
      </c>
      <c r="C1146" s="8">
        <v>3.2575153166443375E-2</v>
      </c>
      <c r="D1146" t="s">
        <v>4</v>
      </c>
    </row>
    <row r="1147" spans="1:4" x14ac:dyDescent="0.25">
      <c r="A1147" s="1">
        <v>44210</v>
      </c>
      <c r="B1147" s="8">
        <v>3.1098565811156977E-2</v>
      </c>
      <c r="C1147" s="8">
        <v>3.3602955861793488E-2</v>
      </c>
      <c r="D1147" t="s">
        <v>4</v>
      </c>
    </row>
    <row r="1148" spans="1:4" x14ac:dyDescent="0.25">
      <c r="A1148" s="1">
        <v>44211</v>
      </c>
      <c r="B1148" s="8">
        <v>3.3995647986301857E-2</v>
      </c>
      <c r="C1148" s="8">
        <v>3.5770488904606136E-2</v>
      </c>
      <c r="D1148" t="s">
        <v>4</v>
      </c>
    </row>
    <row r="1149" spans="1:4" x14ac:dyDescent="0.25">
      <c r="A1149" s="1">
        <v>44212</v>
      </c>
      <c r="B1149" s="8">
        <v>2.9072304931865574E-2</v>
      </c>
      <c r="C1149" s="8">
        <v>2.9319302860901019E-2</v>
      </c>
      <c r="D1149" t="s">
        <v>4</v>
      </c>
    </row>
    <row r="1150" spans="1:4" x14ac:dyDescent="0.25">
      <c r="A1150" s="1">
        <v>44213</v>
      </c>
      <c r="B1150" s="8">
        <v>2.9072304931865574E-2</v>
      </c>
      <c r="C1150" s="8">
        <v>2.9319302860901019E-2</v>
      </c>
      <c r="D1150" t="s">
        <v>4</v>
      </c>
    </row>
    <row r="1151" spans="1:4" x14ac:dyDescent="0.25">
      <c r="A1151" s="1">
        <v>44214</v>
      </c>
      <c r="B1151" s="8">
        <v>2.7005568977054906E-2</v>
      </c>
      <c r="C1151" s="8">
        <v>2.1496543618648032E-2</v>
      </c>
      <c r="D1151" t="s">
        <v>4</v>
      </c>
    </row>
    <row r="1152" spans="1:4" x14ac:dyDescent="0.25">
      <c r="A1152" s="1">
        <v>44215</v>
      </c>
      <c r="B1152" s="8">
        <v>2.60067787897772E-2</v>
      </c>
      <c r="C1152" s="8">
        <v>2.1504766227871085E-2</v>
      </c>
      <c r="D1152" t="s">
        <v>4</v>
      </c>
    </row>
    <row r="1153" spans="1:4" x14ac:dyDescent="0.25">
      <c r="A1153" s="1">
        <v>44216</v>
      </c>
      <c r="B1153" s="8">
        <v>2.9257472802168786E-2</v>
      </c>
      <c r="C1153" s="8">
        <v>3.6341463414634144E-2</v>
      </c>
      <c r="D1153" t="s">
        <v>4</v>
      </c>
    </row>
    <row r="1154" spans="1:4" x14ac:dyDescent="0.25">
      <c r="A1154" s="1">
        <v>44217</v>
      </c>
      <c r="B1154" s="8">
        <v>2.8498530311394935E-2</v>
      </c>
      <c r="C1154" s="8">
        <v>2.8519033767547743E-2</v>
      </c>
      <c r="D1154" t="s">
        <v>4</v>
      </c>
    </row>
    <row r="1155" spans="1:4" x14ac:dyDescent="0.25">
      <c r="A1155" s="1">
        <v>44218</v>
      </c>
      <c r="B1155" s="8">
        <v>2.9605207825194706E-2</v>
      </c>
      <c r="C1155" s="8">
        <v>3.1963546534917876E-2</v>
      </c>
      <c r="D1155" t="s">
        <v>4</v>
      </c>
    </row>
    <row r="1156" spans="1:4" x14ac:dyDescent="0.25">
      <c r="A1156" s="1">
        <v>44219</v>
      </c>
      <c r="B1156" s="8">
        <v>2.8775192772280505E-2</v>
      </c>
      <c r="C1156" s="8">
        <v>3.08275735518992E-2</v>
      </c>
      <c r="D1156" t="s">
        <v>4</v>
      </c>
    </row>
    <row r="1157" spans="1:4" x14ac:dyDescent="0.25">
      <c r="A1157" s="1">
        <v>44220</v>
      </c>
      <c r="B1157" s="8">
        <v>2.8775192772280505E-2</v>
      </c>
      <c r="C1157" s="8">
        <v>3.08275735518992E-2</v>
      </c>
      <c r="D1157" t="s">
        <v>4</v>
      </c>
    </row>
    <row r="1158" spans="1:4" x14ac:dyDescent="0.25">
      <c r="A1158" s="1">
        <v>44221</v>
      </c>
      <c r="B1158" s="8">
        <v>2.7346195435661001E-2</v>
      </c>
      <c r="C1158" s="8">
        <v>3.1289419438205707E-2</v>
      </c>
      <c r="D1158" t="s">
        <v>4</v>
      </c>
    </row>
    <row r="1159" spans="1:4" x14ac:dyDescent="0.25">
      <c r="A1159" s="1">
        <v>44222</v>
      </c>
      <c r="B1159" s="8">
        <v>3.3860539869233298E-2</v>
      </c>
      <c r="C1159" s="8">
        <v>4.2150377969762419E-2</v>
      </c>
      <c r="D1159" t="s">
        <v>4</v>
      </c>
    </row>
    <row r="1160" spans="1:4" x14ac:dyDescent="0.25">
      <c r="A1160" s="1">
        <v>44223</v>
      </c>
      <c r="B1160" s="8">
        <v>2.389370306181398E-2</v>
      </c>
      <c r="C1160" s="8">
        <v>4.2233693101830123E-2</v>
      </c>
      <c r="D1160" t="s">
        <v>4</v>
      </c>
    </row>
    <row r="1161" spans="1:4" x14ac:dyDescent="0.25">
      <c r="A1161" s="1">
        <v>44224</v>
      </c>
      <c r="B1161" s="8">
        <v>2.894340811255381E-2</v>
      </c>
      <c r="C1161" s="8">
        <v>2.6642003257778636E-2</v>
      </c>
      <c r="D1161" t="s">
        <v>4</v>
      </c>
    </row>
    <row r="1162" spans="1:4" x14ac:dyDescent="0.25">
      <c r="A1162" s="1">
        <v>44225</v>
      </c>
      <c r="B1162" s="8">
        <v>3.0224568042623114E-2</v>
      </c>
      <c r="C1162" s="8">
        <v>3.2126139443212617E-2</v>
      </c>
      <c r="D1162" t="s">
        <v>4</v>
      </c>
    </row>
    <row r="1163" spans="1:4" x14ac:dyDescent="0.25">
      <c r="A1163" s="1">
        <v>44226</v>
      </c>
      <c r="B1163" s="8">
        <v>3.0224568042623114E-2</v>
      </c>
      <c r="C1163" s="8">
        <v>3.2126139443212617E-2</v>
      </c>
      <c r="D1163" t="s">
        <v>4</v>
      </c>
    </row>
    <row r="1164" spans="1:4" x14ac:dyDescent="0.25">
      <c r="A1164" s="1">
        <v>44227</v>
      </c>
      <c r="B1164" s="8">
        <v>3.0224568042623114E-2</v>
      </c>
      <c r="C1164" s="8">
        <v>3.2126139443212617E-2</v>
      </c>
      <c r="D1164" t="s">
        <v>4</v>
      </c>
    </row>
    <row r="1165" spans="1:4" x14ac:dyDescent="0.25">
      <c r="A1165" s="1">
        <v>43831</v>
      </c>
      <c r="B1165" s="8">
        <v>1.8229899285432959E-2</v>
      </c>
      <c r="C1165" s="8">
        <v>1.9116300366300368E-2</v>
      </c>
      <c r="D1165" t="s">
        <v>41</v>
      </c>
    </row>
    <row r="1166" spans="1:4" x14ac:dyDescent="0.25">
      <c r="A1166" s="1">
        <v>43832</v>
      </c>
      <c r="B1166" s="8">
        <v>4.0213350573783738E-2</v>
      </c>
      <c r="C1166" s="8">
        <v>4.9526394071445344E-2</v>
      </c>
      <c r="D1166" s="48" t="s">
        <v>41</v>
      </c>
    </row>
    <row r="1167" spans="1:4" x14ac:dyDescent="0.25">
      <c r="A1167" s="1">
        <v>43833</v>
      </c>
      <c r="B1167" s="8">
        <v>6.4074612403100778E-2</v>
      </c>
      <c r="C1167" s="8">
        <v>5.6455547965258125E-2</v>
      </c>
      <c r="D1167" s="48" t="s">
        <v>41</v>
      </c>
    </row>
    <row r="1168" spans="1:4" x14ac:dyDescent="0.25">
      <c r="A1168" s="1">
        <v>43834</v>
      </c>
      <c r="B1168" s="8">
        <v>3.3362359856318712E-2</v>
      </c>
      <c r="C1168" s="8">
        <v>3.4871442253382776E-2</v>
      </c>
      <c r="D1168" s="48" t="s">
        <v>41</v>
      </c>
    </row>
    <row r="1169" spans="1:4" x14ac:dyDescent="0.25">
      <c r="A1169" s="1">
        <v>43835</v>
      </c>
      <c r="B1169" s="8">
        <v>3.3362359856318712E-2</v>
      </c>
      <c r="C1169" s="8">
        <v>3.4871442253382776E-2</v>
      </c>
      <c r="D1169" s="48" t="s">
        <v>41</v>
      </c>
    </row>
    <row r="1170" spans="1:4" x14ac:dyDescent="0.25">
      <c r="A1170" s="1">
        <v>43836</v>
      </c>
      <c r="B1170" s="8">
        <v>2.1813744184272749E-2</v>
      </c>
      <c r="C1170" s="8">
        <v>2.2480666626701038E-2</v>
      </c>
      <c r="D1170" s="48" t="s">
        <v>41</v>
      </c>
    </row>
    <row r="1171" spans="1:4" x14ac:dyDescent="0.25">
      <c r="A1171" s="1">
        <v>43837</v>
      </c>
      <c r="B1171" s="8">
        <v>1.4066626041031892E-2</v>
      </c>
      <c r="C1171" s="8">
        <v>0.21519536118788274</v>
      </c>
      <c r="D1171" s="48" t="s">
        <v>41</v>
      </c>
    </row>
    <row r="1172" spans="1:4" x14ac:dyDescent="0.25">
      <c r="A1172" s="1">
        <v>43838</v>
      </c>
      <c r="B1172" s="8">
        <v>2.414565280887937E-2</v>
      </c>
      <c r="C1172" s="8">
        <v>2.3072252580449301E-2</v>
      </c>
      <c r="D1172" s="48" t="s">
        <v>41</v>
      </c>
    </row>
    <row r="1173" spans="1:4" x14ac:dyDescent="0.25">
      <c r="A1173" s="1">
        <v>43839</v>
      </c>
      <c r="B1173" s="8">
        <v>2.6331338145760011E-2</v>
      </c>
      <c r="C1173" s="8">
        <v>1.3618820521645075E-2</v>
      </c>
      <c r="D1173" s="48" t="s">
        <v>41</v>
      </c>
    </row>
    <row r="1174" spans="1:4" x14ac:dyDescent="0.25">
      <c r="A1174" s="1">
        <v>43840</v>
      </c>
      <c r="B1174" s="8">
        <v>0.2949548785658046</v>
      </c>
      <c r="C1174" s="8">
        <v>0.29052290992589502</v>
      </c>
      <c r="D1174" s="48" t="s">
        <v>41</v>
      </c>
    </row>
    <row r="1175" spans="1:4" x14ac:dyDescent="0.25">
      <c r="A1175" s="1">
        <v>43841</v>
      </c>
      <c r="B1175" s="8">
        <v>3.2809719105470869E-2</v>
      </c>
      <c r="C1175" s="8">
        <v>3.8800882293964306E-2</v>
      </c>
      <c r="D1175" s="48" t="s">
        <v>41</v>
      </c>
    </row>
    <row r="1176" spans="1:4" x14ac:dyDescent="0.25">
      <c r="A1176" s="1">
        <v>43842</v>
      </c>
      <c r="B1176" s="8">
        <v>3.2809719105470869E-2</v>
      </c>
      <c r="C1176" s="8">
        <v>3.8800882293964306E-2</v>
      </c>
      <c r="D1176" s="48" t="s">
        <v>41</v>
      </c>
    </row>
    <row r="1177" spans="1:4" x14ac:dyDescent="0.25">
      <c r="A1177" s="1">
        <v>43843</v>
      </c>
      <c r="B1177" s="8">
        <v>2.7734005672864798E-2</v>
      </c>
      <c r="C1177" s="8">
        <v>2.6097271648873072E-2</v>
      </c>
      <c r="D1177" s="48" t="s">
        <v>41</v>
      </c>
    </row>
    <row r="1178" spans="1:4" x14ac:dyDescent="0.25">
      <c r="A1178" s="1">
        <v>43844</v>
      </c>
      <c r="B1178" s="8">
        <v>6.2915414731858327E-2</v>
      </c>
      <c r="C1178" s="8">
        <v>9.5854047009990825E-2</v>
      </c>
      <c r="D1178" s="48" t="s">
        <v>41</v>
      </c>
    </row>
    <row r="1179" spans="1:4" x14ac:dyDescent="0.25">
      <c r="A1179" s="1">
        <v>43845</v>
      </c>
      <c r="B1179" s="8">
        <v>1.8711460769721456E-2</v>
      </c>
      <c r="C1179" s="8">
        <v>4.3043721807836319E-2</v>
      </c>
      <c r="D1179" s="48" t="s">
        <v>41</v>
      </c>
    </row>
    <row r="1180" spans="1:4" x14ac:dyDescent="0.25">
      <c r="A1180" s="1">
        <v>43846</v>
      </c>
      <c r="B1180" s="8">
        <v>2.5898520084566595E-2</v>
      </c>
      <c r="C1180" s="8">
        <v>5.476020042949177E-2</v>
      </c>
      <c r="D1180" s="48" t="s">
        <v>41</v>
      </c>
    </row>
    <row r="1181" spans="1:4" x14ac:dyDescent="0.25">
      <c r="A1181" s="1">
        <v>43847</v>
      </c>
      <c r="B1181" s="8">
        <v>2.1384928716904276E-2</v>
      </c>
      <c r="C1181" s="8">
        <v>1.2390598878945816E-2</v>
      </c>
      <c r="D1181" s="48" t="s">
        <v>41</v>
      </c>
    </row>
    <row r="1182" spans="1:4" x14ac:dyDescent="0.25">
      <c r="A1182" s="1">
        <v>43848</v>
      </c>
      <c r="B1182" s="8">
        <v>0.30802898758699865</v>
      </c>
      <c r="C1182" s="8">
        <v>0.13681161151594792</v>
      </c>
      <c r="D1182" s="48" t="s">
        <v>41</v>
      </c>
    </row>
    <row r="1183" spans="1:4" x14ac:dyDescent="0.25">
      <c r="A1183" s="1">
        <v>43849</v>
      </c>
      <c r="B1183" s="8">
        <v>0.30802898758699865</v>
      </c>
      <c r="C1183" s="8">
        <v>0.13681161151594792</v>
      </c>
      <c r="D1183" s="48" t="s">
        <v>41</v>
      </c>
    </row>
    <row r="1184" spans="1:4" x14ac:dyDescent="0.25">
      <c r="A1184" s="1">
        <v>43850</v>
      </c>
      <c r="B1184" s="8">
        <v>1.5737936827214253E-2</v>
      </c>
      <c r="C1184" s="8">
        <v>1.8344195027757665E-2</v>
      </c>
      <c r="D1184" s="48" t="s">
        <v>41</v>
      </c>
    </row>
    <row r="1185" spans="1:4" x14ac:dyDescent="0.25">
      <c r="A1185" s="1">
        <v>43851</v>
      </c>
      <c r="B1185" s="8">
        <v>8.7336244541484712E-3</v>
      </c>
      <c r="C1185" s="8">
        <v>1.087248322147651E-2</v>
      </c>
      <c r="D1185" s="48" t="s">
        <v>41</v>
      </c>
    </row>
    <row r="1186" spans="1:4" x14ac:dyDescent="0.25">
      <c r="A1186" s="1">
        <v>43852</v>
      </c>
      <c r="B1186" s="8">
        <v>1.4808148572363577E-2</v>
      </c>
      <c r="C1186" s="8">
        <v>8.21917808219178E-3</v>
      </c>
      <c r="D1186" s="48" t="s">
        <v>41</v>
      </c>
    </row>
    <row r="1187" spans="1:4" x14ac:dyDescent="0.25">
      <c r="A1187" s="1">
        <v>43853</v>
      </c>
      <c r="B1187" s="8">
        <v>1.615445232466509E-2</v>
      </c>
      <c r="C1187" s="8">
        <v>1.6526501075689419E-2</v>
      </c>
      <c r="D1187" s="48" t="s">
        <v>41</v>
      </c>
    </row>
    <row r="1188" spans="1:4" x14ac:dyDescent="0.25">
      <c r="A1188" s="1">
        <v>43854</v>
      </c>
      <c r="B1188" s="8">
        <v>1.280105575717585E-2</v>
      </c>
      <c r="C1188" s="8">
        <v>8.9757463874212233E-3</v>
      </c>
      <c r="D1188" s="48" t="s">
        <v>41</v>
      </c>
    </row>
    <row r="1189" spans="1:4" x14ac:dyDescent="0.25">
      <c r="A1189" s="1">
        <v>43855</v>
      </c>
      <c r="B1189" s="8">
        <v>1.9164619164619166E-2</v>
      </c>
      <c r="C1189" s="8">
        <v>4.4049398253755995E-3</v>
      </c>
      <c r="D1189" s="48" t="s">
        <v>41</v>
      </c>
    </row>
    <row r="1190" spans="1:4" x14ac:dyDescent="0.25">
      <c r="A1190" s="1">
        <v>43856</v>
      </c>
      <c r="B1190" s="8">
        <v>1.9164619164619166E-2</v>
      </c>
      <c r="C1190" s="8">
        <v>4.4049398253755995E-3</v>
      </c>
      <c r="D1190" s="48" t="s">
        <v>41</v>
      </c>
    </row>
    <row r="1191" spans="1:4" x14ac:dyDescent="0.25">
      <c r="A1191" s="1">
        <v>43857</v>
      </c>
      <c r="B1191" s="8">
        <v>2.3069846436911755E-2</v>
      </c>
      <c r="C1191" s="8">
        <v>0.1148723640399556</v>
      </c>
      <c r="D1191" s="48" t="s">
        <v>41</v>
      </c>
    </row>
    <row r="1192" spans="1:4" x14ac:dyDescent="0.25">
      <c r="A1192" s="1">
        <v>43858</v>
      </c>
      <c r="B1192" s="8">
        <v>2.0780202134693494E-2</v>
      </c>
      <c r="C1192" s="8">
        <v>2.0396956146544284E-2</v>
      </c>
      <c r="D1192" s="48" t="s">
        <v>41</v>
      </c>
    </row>
    <row r="1193" spans="1:4" x14ac:dyDescent="0.25">
      <c r="A1193" s="1">
        <v>43859</v>
      </c>
      <c r="B1193" s="8">
        <v>1.686719892049927E-2</v>
      </c>
      <c r="C1193" s="8">
        <v>1.1670399622774962E-2</v>
      </c>
      <c r="D1193" s="48" t="s">
        <v>41</v>
      </c>
    </row>
    <row r="1194" spans="1:4" x14ac:dyDescent="0.25">
      <c r="A1194" s="1">
        <v>43860</v>
      </c>
      <c r="B1194" s="8">
        <v>1.5169339359791964E-2</v>
      </c>
      <c r="C1194" s="8">
        <v>1.4316702819956615E-2</v>
      </c>
      <c r="D1194" s="48" t="s">
        <v>41</v>
      </c>
    </row>
    <row r="1195" spans="1:4" x14ac:dyDescent="0.25">
      <c r="A1195" s="1">
        <v>43861</v>
      </c>
      <c r="B1195" s="8">
        <v>1.3327316486161251E-2</v>
      </c>
      <c r="C1195" s="8">
        <v>1.3138614828563055E-2</v>
      </c>
      <c r="D1195" s="48" t="s">
        <v>41</v>
      </c>
    </row>
    <row r="1196" spans="1:4" x14ac:dyDescent="0.25">
      <c r="A1196" s="1">
        <v>43862</v>
      </c>
      <c r="B1196" s="8">
        <v>1.3142793676650253E-2</v>
      </c>
      <c r="C1196" s="8">
        <v>1.1124198403350346E-2</v>
      </c>
      <c r="D1196" s="48" t="s">
        <v>41</v>
      </c>
    </row>
    <row r="1197" spans="1:4" x14ac:dyDescent="0.25">
      <c r="A1197" s="1">
        <v>43863</v>
      </c>
      <c r="B1197" s="8">
        <v>2.8724849582713333E-2</v>
      </c>
      <c r="C1197" s="8">
        <v>2.1946450660388653E-2</v>
      </c>
      <c r="D1197" s="48" t="s">
        <v>41</v>
      </c>
    </row>
    <row r="1198" spans="1:4" x14ac:dyDescent="0.25">
      <c r="A1198" s="1">
        <v>43864</v>
      </c>
      <c r="B1198" s="8">
        <v>2.8724849582713333E-2</v>
      </c>
      <c r="C1198" s="8">
        <v>2.1946450660388653E-2</v>
      </c>
      <c r="D1198" s="48" t="s">
        <v>41</v>
      </c>
    </row>
    <row r="1199" spans="1:4" x14ac:dyDescent="0.25">
      <c r="A1199" s="1">
        <v>43865</v>
      </c>
      <c r="B1199" s="8">
        <v>2.8107620622275665E-2</v>
      </c>
      <c r="C1199" s="8">
        <v>9.594383775351014E-3</v>
      </c>
      <c r="D1199" s="48" t="s">
        <v>41</v>
      </c>
    </row>
    <row r="1200" spans="1:4" x14ac:dyDescent="0.25">
      <c r="A1200" s="1">
        <v>43866</v>
      </c>
      <c r="B1200" s="8">
        <v>2.8107620622275665E-2</v>
      </c>
      <c r="C1200" s="8">
        <v>9.594383775351014E-3</v>
      </c>
      <c r="D1200" s="48" t="s">
        <v>41</v>
      </c>
    </row>
    <row r="1201" spans="1:4" x14ac:dyDescent="0.25">
      <c r="A1201" s="1">
        <v>43867</v>
      </c>
      <c r="B1201" s="8">
        <v>1.9619946210484546E-2</v>
      </c>
      <c r="C1201" s="8">
        <v>1.4270079137902004E-2</v>
      </c>
      <c r="D1201" s="48" t="s">
        <v>41</v>
      </c>
    </row>
    <row r="1202" spans="1:4" x14ac:dyDescent="0.25">
      <c r="A1202" s="1">
        <v>43868</v>
      </c>
      <c r="B1202" s="8">
        <v>2.3191606847045829E-2</v>
      </c>
      <c r="C1202" s="8">
        <v>3.2218335878614709E-2</v>
      </c>
      <c r="D1202" s="48" t="s">
        <v>41</v>
      </c>
    </row>
    <row r="1203" spans="1:4" x14ac:dyDescent="0.25">
      <c r="A1203" s="1">
        <v>43869</v>
      </c>
      <c r="B1203" s="8">
        <v>1.4200695303753463E-2</v>
      </c>
      <c r="C1203" s="8">
        <v>1.6779580904364266E-2</v>
      </c>
      <c r="D1203" s="48" t="s">
        <v>41</v>
      </c>
    </row>
    <row r="1204" spans="1:4" x14ac:dyDescent="0.25">
      <c r="A1204" s="1">
        <v>43870</v>
      </c>
      <c r="B1204" s="8">
        <v>1.4200695303753463E-2</v>
      </c>
      <c r="C1204" s="8">
        <v>1.6779580904364266E-2</v>
      </c>
      <c r="D1204" s="48" t="s">
        <v>41</v>
      </c>
    </row>
    <row r="1205" spans="1:4" x14ac:dyDescent="0.25">
      <c r="A1205" s="1">
        <v>43871</v>
      </c>
      <c r="B1205" s="8">
        <v>2.5324987963408763E-2</v>
      </c>
      <c r="C1205" s="8">
        <v>7.8070263236913219E-3</v>
      </c>
      <c r="D1205" s="48" t="s">
        <v>41</v>
      </c>
    </row>
    <row r="1206" spans="1:4" x14ac:dyDescent="0.25">
      <c r="A1206" s="1">
        <v>43872</v>
      </c>
      <c r="B1206" s="8">
        <v>1.0236167792868135E-2</v>
      </c>
      <c r="C1206" s="8">
        <v>4.4927463480748955E-2</v>
      </c>
      <c r="D1206" s="48" t="s">
        <v>41</v>
      </c>
    </row>
    <row r="1207" spans="1:4" x14ac:dyDescent="0.25">
      <c r="A1207" s="1">
        <v>43873</v>
      </c>
      <c r="B1207" s="8">
        <v>2.3447363674622738E-2</v>
      </c>
      <c r="C1207" s="8">
        <v>2.1399456521739132E-2</v>
      </c>
      <c r="D1207" s="48" t="s">
        <v>41</v>
      </c>
    </row>
    <row r="1208" spans="1:4" x14ac:dyDescent="0.25">
      <c r="A1208" s="1">
        <v>43874</v>
      </c>
      <c r="B1208" s="8">
        <v>2.0657995409334353E-2</v>
      </c>
      <c r="C1208" s="8">
        <v>1.6138886060482638E-2</v>
      </c>
      <c r="D1208" s="48" t="s">
        <v>41</v>
      </c>
    </row>
    <row r="1209" spans="1:4" x14ac:dyDescent="0.25">
      <c r="A1209" s="1">
        <v>43875</v>
      </c>
      <c r="B1209" s="8">
        <v>2.2009165460684998E-2</v>
      </c>
      <c r="C1209" s="8">
        <v>1.3489736070381233E-2</v>
      </c>
      <c r="D1209" s="48" t="s">
        <v>41</v>
      </c>
    </row>
    <row r="1210" spans="1:4" x14ac:dyDescent="0.25">
      <c r="A1210" s="1">
        <v>43876</v>
      </c>
      <c r="B1210" s="8">
        <v>2.4105003397589499E-2</v>
      </c>
      <c r="C1210" s="8">
        <v>1.4889955147595703E-2</v>
      </c>
      <c r="D1210" s="48" t="s">
        <v>41</v>
      </c>
    </row>
    <row r="1211" spans="1:4" x14ac:dyDescent="0.25">
      <c r="A1211" s="1">
        <v>43877</v>
      </c>
      <c r="B1211" s="8">
        <v>2.4105003397589499E-2</v>
      </c>
      <c r="C1211" s="8">
        <v>1.4889955147595703E-2</v>
      </c>
      <c r="D1211" s="48" t="s">
        <v>41</v>
      </c>
    </row>
    <row r="1212" spans="1:4" x14ac:dyDescent="0.25">
      <c r="A1212" s="1">
        <v>43878</v>
      </c>
      <c r="B1212" s="8">
        <v>2.3419928025191182E-2</v>
      </c>
      <c r="C1212" s="8">
        <v>1.7311094263330808E-2</v>
      </c>
      <c r="D1212" s="48" t="s">
        <v>41</v>
      </c>
    </row>
    <row r="1213" spans="1:4" x14ac:dyDescent="0.25">
      <c r="A1213" s="1">
        <v>43879</v>
      </c>
      <c r="B1213" s="8">
        <v>2.3394701392007184E-2</v>
      </c>
      <c r="C1213" s="8">
        <v>8.6491530289979895E-3</v>
      </c>
      <c r="D1213" s="48" t="s">
        <v>41</v>
      </c>
    </row>
    <row r="1214" spans="1:4" x14ac:dyDescent="0.25">
      <c r="A1214" s="1">
        <v>43880</v>
      </c>
      <c r="B1214" s="8">
        <v>3.2130889020303567E-2</v>
      </c>
      <c r="C1214" s="8">
        <v>1.7839749833393141E-2</v>
      </c>
      <c r="D1214" s="48" t="s">
        <v>41</v>
      </c>
    </row>
    <row r="1215" spans="1:4" x14ac:dyDescent="0.25">
      <c r="A1215" s="1">
        <v>43881</v>
      </c>
      <c r="B1215" s="8">
        <v>2.2220053354154466E-2</v>
      </c>
      <c r="C1215" s="8">
        <v>1.3233292177161491E-2</v>
      </c>
      <c r="D1215" s="48" t="s">
        <v>41</v>
      </c>
    </row>
    <row r="1216" spans="1:4" x14ac:dyDescent="0.25">
      <c r="A1216" s="1">
        <v>43882</v>
      </c>
      <c r="B1216" s="8">
        <v>2.0076656324146742E-2</v>
      </c>
      <c r="C1216" s="8">
        <v>1.4874301675977654E-2</v>
      </c>
      <c r="D1216" s="48" t="s">
        <v>41</v>
      </c>
    </row>
    <row r="1217" spans="1:4" x14ac:dyDescent="0.25">
      <c r="A1217" s="1">
        <v>43883</v>
      </c>
      <c r="B1217" s="8">
        <v>2.7626967218747852E-2</v>
      </c>
      <c r="C1217" s="8">
        <v>0.12203092619161486</v>
      </c>
      <c r="D1217" s="48" t="s">
        <v>41</v>
      </c>
    </row>
    <row r="1218" spans="1:4" x14ac:dyDescent="0.25">
      <c r="A1218" s="1">
        <v>43884</v>
      </c>
      <c r="B1218" s="8">
        <v>2.7626967218747852E-2</v>
      </c>
      <c r="C1218" s="8">
        <v>0.12203092619161486</v>
      </c>
      <c r="D1218" s="48" t="s">
        <v>41</v>
      </c>
    </row>
    <row r="1219" spans="1:4" x14ac:dyDescent="0.25">
      <c r="A1219" s="1">
        <v>43885</v>
      </c>
      <c r="B1219" s="8">
        <v>5.9098089903777108E-2</v>
      </c>
      <c r="C1219" s="8">
        <v>6.3076844628014883E-2</v>
      </c>
      <c r="D1219" s="48" t="s">
        <v>41</v>
      </c>
    </row>
    <row r="1220" spans="1:4" x14ac:dyDescent="0.25">
      <c r="A1220" s="1">
        <v>43886</v>
      </c>
      <c r="B1220" s="8">
        <v>0.10664998212370397</v>
      </c>
      <c r="C1220" s="8">
        <v>8.2711558376038871E-2</v>
      </c>
      <c r="D1220" s="48" t="s">
        <v>41</v>
      </c>
    </row>
    <row r="1221" spans="1:4" x14ac:dyDescent="0.25">
      <c r="A1221" s="1">
        <v>43887</v>
      </c>
      <c r="B1221" s="8">
        <v>3.6280020439448134E-2</v>
      </c>
      <c r="C1221" s="8">
        <v>3.9135554478077164E-2</v>
      </c>
      <c r="D1221" s="48" t="s">
        <v>41</v>
      </c>
    </row>
    <row r="1222" spans="1:4" x14ac:dyDescent="0.25">
      <c r="A1222" s="1">
        <v>43888</v>
      </c>
      <c r="B1222" s="8">
        <v>6.5024595167139418E-2</v>
      </c>
      <c r="C1222" s="8">
        <v>8.7064878775565485E-2</v>
      </c>
      <c r="D1222" s="48" t="s">
        <v>41</v>
      </c>
    </row>
    <row r="1223" spans="1:4" x14ac:dyDescent="0.25">
      <c r="A1223" s="1">
        <v>43889</v>
      </c>
      <c r="B1223" s="8">
        <v>8.7424582988288188E-2</v>
      </c>
      <c r="C1223" s="8">
        <v>0.10242769369099355</v>
      </c>
      <c r="D1223" s="48" t="s">
        <v>41</v>
      </c>
    </row>
    <row r="1224" spans="1:4" x14ac:dyDescent="0.25">
      <c r="A1224" s="1">
        <v>43890</v>
      </c>
      <c r="B1224" s="8">
        <v>2.7953304059119631E-2</v>
      </c>
      <c r="C1224" s="8">
        <v>2.7710299460412324E-2</v>
      </c>
      <c r="D1224" s="48" t="s">
        <v>41</v>
      </c>
    </row>
    <row r="1225" spans="1:4" x14ac:dyDescent="0.25">
      <c r="A1225" s="1">
        <v>43891</v>
      </c>
      <c r="B1225" s="8">
        <v>2.7953304059119631E-2</v>
      </c>
      <c r="C1225" s="8">
        <v>2.7710299460412324E-2</v>
      </c>
      <c r="D1225" s="48" t="s">
        <v>41</v>
      </c>
    </row>
    <row r="1226" spans="1:4" x14ac:dyDescent="0.25">
      <c r="A1226" s="1">
        <v>43892</v>
      </c>
      <c r="B1226" s="8">
        <v>7.1627773937501485E-2</v>
      </c>
      <c r="C1226" s="8">
        <v>6.529116329577847E-2</v>
      </c>
      <c r="D1226" s="48" t="s">
        <v>41</v>
      </c>
    </row>
    <row r="1227" spans="1:4" x14ac:dyDescent="0.25">
      <c r="A1227" s="1">
        <v>43893</v>
      </c>
      <c r="B1227" s="8">
        <v>3.7656770916018413E-2</v>
      </c>
      <c r="C1227" s="8">
        <v>5.2161183450188768E-2</v>
      </c>
      <c r="D1227" s="48" t="s">
        <v>41</v>
      </c>
    </row>
    <row r="1228" spans="1:4" x14ac:dyDescent="0.25">
      <c r="A1228" s="1">
        <v>43894</v>
      </c>
      <c r="B1228" s="8">
        <v>2.6774018339244067E-2</v>
      </c>
      <c r="C1228" s="8">
        <v>0.10596555264058401</v>
      </c>
      <c r="D1228" s="48" t="s">
        <v>41</v>
      </c>
    </row>
    <row r="1229" spans="1:4" x14ac:dyDescent="0.25">
      <c r="A1229" s="1">
        <v>43895</v>
      </c>
      <c r="B1229" s="8">
        <v>1.0718879519794198E-2</v>
      </c>
      <c r="C1229" s="8">
        <v>1.7388888888888888E-2</v>
      </c>
      <c r="D1229" s="48" t="s">
        <v>41</v>
      </c>
    </row>
    <row r="1230" spans="1:4" x14ac:dyDescent="0.25">
      <c r="A1230" s="1">
        <v>43896</v>
      </c>
      <c r="B1230" s="8">
        <v>1.5334436763703631E-2</v>
      </c>
      <c r="C1230" s="8">
        <v>1.3249506390938377E-2</v>
      </c>
      <c r="D1230" s="48" t="s">
        <v>41</v>
      </c>
    </row>
    <row r="1231" spans="1:4" x14ac:dyDescent="0.25">
      <c r="A1231" s="1">
        <v>43897</v>
      </c>
      <c r="B1231" s="8">
        <v>3.1816664812548669E-2</v>
      </c>
      <c r="C1231" s="8">
        <v>1.7564762856483972E-2</v>
      </c>
      <c r="D1231" s="48" t="s">
        <v>41</v>
      </c>
    </row>
    <row r="1232" spans="1:4" x14ac:dyDescent="0.25">
      <c r="A1232" s="1">
        <v>43898</v>
      </c>
      <c r="B1232" s="8">
        <v>3.1816664812548669E-2</v>
      </c>
      <c r="C1232" s="8">
        <v>1.7564762856483972E-2</v>
      </c>
      <c r="D1232" s="48" t="s">
        <v>41</v>
      </c>
    </row>
    <row r="1233" spans="1:4" x14ac:dyDescent="0.25">
      <c r="A1233" s="1">
        <v>43899</v>
      </c>
      <c r="B1233" s="8">
        <v>5.1759060172634069E-2</v>
      </c>
      <c r="C1233" s="8">
        <v>6.98545019489792E-2</v>
      </c>
      <c r="D1233" s="48" t="s">
        <v>41</v>
      </c>
    </row>
    <row r="1234" spans="1:4" x14ac:dyDescent="0.25">
      <c r="A1234" s="1">
        <v>43900</v>
      </c>
      <c r="B1234" s="8">
        <v>3.2826976437943849E-2</v>
      </c>
      <c r="C1234" s="8">
        <v>3.1727835813996484E-2</v>
      </c>
      <c r="D1234" s="48" t="s">
        <v>41</v>
      </c>
    </row>
    <row r="1235" spans="1:4" x14ac:dyDescent="0.25">
      <c r="A1235" s="1">
        <v>43901</v>
      </c>
      <c r="B1235" s="8">
        <v>3.2861597505396981E-2</v>
      </c>
      <c r="C1235" s="8">
        <v>1.4204800863076508E-2</v>
      </c>
      <c r="D1235" s="48" t="s">
        <v>41</v>
      </c>
    </row>
    <row r="1236" spans="1:4" x14ac:dyDescent="0.25">
      <c r="A1236" s="1">
        <v>43902</v>
      </c>
      <c r="B1236" s="8">
        <v>8.1196030416290765E-3</v>
      </c>
      <c r="C1236" s="8">
        <v>1.4839797639123103E-2</v>
      </c>
      <c r="D1236" s="48" t="s">
        <v>41</v>
      </c>
    </row>
    <row r="1237" spans="1:4" x14ac:dyDescent="0.25">
      <c r="A1237" s="1">
        <v>43903</v>
      </c>
      <c r="B1237" s="8">
        <v>1.4670943216916131E-2</v>
      </c>
      <c r="C1237" s="8">
        <v>1.3275902761387775E-2</v>
      </c>
      <c r="D1237" s="48" t="s">
        <v>41</v>
      </c>
    </row>
    <row r="1238" spans="1:4" x14ac:dyDescent="0.25">
      <c r="A1238" s="1">
        <v>43904</v>
      </c>
      <c r="B1238" s="8">
        <v>8.7643367236528887E-3</v>
      </c>
      <c r="C1238" s="8">
        <v>6.8725049269796352E-3</v>
      </c>
      <c r="D1238" s="48" t="s">
        <v>41</v>
      </c>
    </row>
    <row r="1239" spans="1:4" x14ac:dyDescent="0.25">
      <c r="A1239" s="1">
        <v>43905</v>
      </c>
      <c r="B1239" s="8">
        <v>8.7643367236528887E-3</v>
      </c>
      <c r="C1239" s="8">
        <v>6.8725049269796352E-3</v>
      </c>
      <c r="D1239" s="48" t="s">
        <v>41</v>
      </c>
    </row>
    <row r="1240" spans="1:4" x14ac:dyDescent="0.25">
      <c r="A1240" s="1">
        <v>43906</v>
      </c>
      <c r="B1240" s="8">
        <v>2.3387369132049984E-2</v>
      </c>
      <c r="C1240" s="8">
        <v>2.8830620106872127E-2</v>
      </c>
      <c r="D1240" s="48" t="s">
        <v>41</v>
      </c>
    </row>
    <row r="1241" spans="1:4" x14ac:dyDescent="0.25">
      <c r="A1241" s="1">
        <v>43907</v>
      </c>
      <c r="B1241" s="8">
        <v>1.6082224909310761E-2</v>
      </c>
      <c r="C1241" s="8">
        <v>1.189905287135835E-2</v>
      </c>
      <c r="D1241" s="48" t="s">
        <v>41</v>
      </c>
    </row>
    <row r="1242" spans="1:4" x14ac:dyDescent="0.25">
      <c r="A1242" s="1">
        <v>43908</v>
      </c>
      <c r="B1242" s="8">
        <v>3.4200301046662232E-2</v>
      </c>
      <c r="C1242" s="8">
        <v>3.9115195428706076E-2</v>
      </c>
      <c r="D1242" s="48" t="s">
        <v>41</v>
      </c>
    </row>
    <row r="1243" spans="1:4" x14ac:dyDescent="0.25">
      <c r="A1243" s="1">
        <v>43909</v>
      </c>
      <c r="B1243" s="8">
        <v>1.3160492202408371E-2</v>
      </c>
      <c r="C1243" s="8">
        <v>1.0582612653618571E-2</v>
      </c>
      <c r="D1243" s="48" t="s">
        <v>41</v>
      </c>
    </row>
    <row r="1244" spans="1:4" x14ac:dyDescent="0.25">
      <c r="A1244" s="1">
        <v>43910</v>
      </c>
      <c r="B1244" s="8">
        <v>5.4268452850013131E-2</v>
      </c>
      <c r="C1244" s="8">
        <v>4.676753782668501E-2</v>
      </c>
      <c r="D1244" s="48" t="s">
        <v>41</v>
      </c>
    </row>
    <row r="1245" spans="1:4" x14ac:dyDescent="0.25">
      <c r="A1245" s="1">
        <v>43911</v>
      </c>
      <c r="B1245" s="8">
        <v>5.4268452850013131E-2</v>
      </c>
      <c r="C1245" s="8">
        <v>4.676753782668501E-2</v>
      </c>
      <c r="D1245" s="48" t="s">
        <v>41</v>
      </c>
    </row>
    <row r="1246" spans="1:4" x14ac:dyDescent="0.25">
      <c r="A1246" s="1">
        <v>43912</v>
      </c>
      <c r="B1246" s="8">
        <v>5.4268452850013131E-2</v>
      </c>
      <c r="C1246" s="8">
        <v>4.676753782668501E-2</v>
      </c>
      <c r="D1246" s="48" t="s">
        <v>41</v>
      </c>
    </row>
    <row r="1247" spans="1:4" x14ac:dyDescent="0.25">
      <c r="A1247" s="1">
        <v>43913</v>
      </c>
      <c r="B1247" s="8">
        <v>5.4268452850013131E-2</v>
      </c>
      <c r="C1247" s="8">
        <v>4.676753782668501E-2</v>
      </c>
      <c r="D1247" s="48" t="s">
        <v>41</v>
      </c>
    </row>
    <row r="1248" spans="1:4" x14ac:dyDescent="0.25">
      <c r="A1248" s="1">
        <v>43914</v>
      </c>
      <c r="B1248" s="8">
        <v>5.4268452850013131E-2</v>
      </c>
      <c r="C1248" s="8">
        <v>4.676753782668501E-2</v>
      </c>
      <c r="D1248" s="48" t="s">
        <v>41</v>
      </c>
    </row>
    <row r="1249" spans="1:4" x14ac:dyDescent="0.25">
      <c r="A1249" s="1">
        <v>43915</v>
      </c>
      <c r="B1249" s="8">
        <v>5.4268452850013131E-2</v>
      </c>
      <c r="C1249" s="8">
        <v>4.676753782668501E-2</v>
      </c>
      <c r="D1249" s="48" t="s">
        <v>41</v>
      </c>
    </row>
    <row r="1250" spans="1:4" x14ac:dyDescent="0.25">
      <c r="A1250" s="1">
        <v>43916</v>
      </c>
      <c r="B1250" s="8">
        <v>5.4268452850013131E-2</v>
      </c>
      <c r="C1250" s="8">
        <v>4.676753782668501E-2</v>
      </c>
      <c r="D1250" s="48" t="s">
        <v>41</v>
      </c>
    </row>
    <row r="1251" spans="1:4" x14ac:dyDescent="0.25">
      <c r="A1251" s="1">
        <v>43917</v>
      </c>
      <c r="B1251" s="8">
        <v>5.4268452850013131E-2</v>
      </c>
      <c r="C1251" s="8">
        <v>4.676753782668501E-2</v>
      </c>
      <c r="D1251" s="48" t="s">
        <v>41</v>
      </c>
    </row>
    <row r="1252" spans="1:4" x14ac:dyDescent="0.25">
      <c r="A1252" s="1">
        <v>43918</v>
      </c>
      <c r="B1252" s="8">
        <v>5.4268452850013131E-2</v>
      </c>
      <c r="C1252" s="8">
        <v>4.676753782668501E-2</v>
      </c>
      <c r="D1252" s="48" t="s">
        <v>41</v>
      </c>
    </row>
    <row r="1253" spans="1:4" x14ac:dyDescent="0.25">
      <c r="A1253" s="1">
        <v>43919</v>
      </c>
      <c r="B1253" s="8">
        <v>5.4268452850013131E-2</v>
      </c>
      <c r="C1253" s="8">
        <v>4.676753782668501E-2</v>
      </c>
      <c r="D1253" s="48" t="s">
        <v>41</v>
      </c>
    </row>
    <row r="1254" spans="1:4" x14ac:dyDescent="0.25">
      <c r="A1254" s="1">
        <v>43920</v>
      </c>
      <c r="B1254" s="8">
        <v>5.4268452850013131E-2</v>
      </c>
      <c r="C1254" s="8">
        <v>4.676753782668501E-2</v>
      </c>
      <c r="D1254" s="48" t="s">
        <v>41</v>
      </c>
    </row>
    <row r="1255" spans="1:4" x14ac:dyDescent="0.25">
      <c r="A1255" s="1">
        <v>43921</v>
      </c>
      <c r="B1255" s="8">
        <v>5.4268452850013131E-2</v>
      </c>
      <c r="C1255" s="8">
        <v>4.676753782668501E-2</v>
      </c>
      <c r="D1255" s="48" t="s">
        <v>41</v>
      </c>
    </row>
    <row r="1256" spans="1:4" x14ac:dyDescent="0.25">
      <c r="A1256" s="1">
        <v>43922</v>
      </c>
      <c r="B1256" s="8">
        <v>5.4268452850013131E-2</v>
      </c>
      <c r="C1256" s="8">
        <v>4.676753782668501E-2</v>
      </c>
      <c r="D1256" s="48" t="s">
        <v>41</v>
      </c>
    </row>
    <row r="1257" spans="1:4" x14ac:dyDescent="0.25">
      <c r="A1257" s="1">
        <v>43923</v>
      </c>
      <c r="B1257" s="8">
        <v>5.4268452850013131E-2</v>
      </c>
      <c r="C1257" s="8">
        <v>4.676753782668501E-2</v>
      </c>
      <c r="D1257" s="48" t="s">
        <v>41</v>
      </c>
    </row>
    <row r="1258" spans="1:4" x14ac:dyDescent="0.25">
      <c r="A1258" s="1">
        <v>43924</v>
      </c>
      <c r="B1258" s="8">
        <v>5.4268452850013131E-2</v>
      </c>
      <c r="C1258" s="8">
        <v>4.676753782668501E-2</v>
      </c>
      <c r="D1258" s="48" t="s">
        <v>41</v>
      </c>
    </row>
    <row r="1259" spans="1:4" x14ac:dyDescent="0.25">
      <c r="A1259" s="1">
        <v>43925</v>
      </c>
      <c r="B1259" s="8">
        <v>5.4268452850013131E-2</v>
      </c>
      <c r="C1259" s="8">
        <v>4.676753782668501E-2</v>
      </c>
      <c r="D1259" s="48" t="s">
        <v>41</v>
      </c>
    </row>
    <row r="1260" spans="1:4" x14ac:dyDescent="0.25">
      <c r="A1260" s="1">
        <v>43926</v>
      </c>
      <c r="B1260" s="8">
        <v>5.4268452850013131E-2</v>
      </c>
      <c r="C1260" s="8">
        <v>4.676753782668501E-2</v>
      </c>
      <c r="D1260" s="48" t="s">
        <v>41</v>
      </c>
    </row>
    <row r="1261" spans="1:4" x14ac:dyDescent="0.25">
      <c r="A1261" s="1">
        <v>43927</v>
      </c>
      <c r="B1261" s="8">
        <v>5.4268452850013131E-2</v>
      </c>
      <c r="C1261" s="8">
        <v>4.676753782668501E-2</v>
      </c>
      <c r="D1261" s="48" t="s">
        <v>41</v>
      </c>
    </row>
    <row r="1262" spans="1:4" x14ac:dyDescent="0.25">
      <c r="A1262" s="1">
        <v>43928</v>
      </c>
      <c r="B1262" s="8">
        <v>5.4268452850013131E-2</v>
      </c>
      <c r="C1262" s="8">
        <v>4.676753782668501E-2</v>
      </c>
      <c r="D1262" s="48" t="s">
        <v>41</v>
      </c>
    </row>
    <row r="1263" spans="1:4" x14ac:dyDescent="0.25">
      <c r="A1263" s="1">
        <v>43929</v>
      </c>
      <c r="B1263" s="8">
        <v>5.4268452850013131E-2</v>
      </c>
      <c r="C1263" s="8">
        <v>4.676753782668501E-2</v>
      </c>
      <c r="D1263" s="48" t="s">
        <v>41</v>
      </c>
    </row>
    <row r="1264" spans="1:4" x14ac:dyDescent="0.25">
      <c r="A1264" s="1">
        <v>43930</v>
      </c>
      <c r="B1264" s="8">
        <v>5.4268452850013131E-2</v>
      </c>
      <c r="C1264" s="8">
        <v>4.676753782668501E-2</v>
      </c>
      <c r="D1264" s="48" t="s">
        <v>41</v>
      </c>
    </row>
    <row r="1265" spans="1:4" x14ac:dyDescent="0.25">
      <c r="A1265" s="1">
        <v>43931</v>
      </c>
      <c r="B1265" s="8">
        <v>5.4268452850013131E-2</v>
      </c>
      <c r="C1265" s="8">
        <v>4.676753782668501E-2</v>
      </c>
      <c r="D1265" s="48" t="s">
        <v>41</v>
      </c>
    </row>
    <row r="1266" spans="1:4" x14ac:dyDescent="0.25">
      <c r="A1266" s="1">
        <v>43932</v>
      </c>
      <c r="B1266" s="8">
        <v>5.4268452850013131E-2</v>
      </c>
      <c r="C1266" s="8">
        <v>4.676753782668501E-2</v>
      </c>
      <c r="D1266" s="48" t="s">
        <v>41</v>
      </c>
    </row>
    <row r="1267" spans="1:4" x14ac:dyDescent="0.25">
      <c r="A1267" s="1">
        <v>43933</v>
      </c>
      <c r="B1267" s="8">
        <v>5.4268452850013131E-2</v>
      </c>
      <c r="C1267" s="8">
        <v>4.676753782668501E-2</v>
      </c>
      <c r="D1267" s="48" t="s">
        <v>41</v>
      </c>
    </row>
    <row r="1268" spans="1:4" x14ac:dyDescent="0.25">
      <c r="A1268" s="1">
        <v>43934</v>
      </c>
      <c r="B1268" s="8">
        <v>5.4268452850013131E-2</v>
      </c>
      <c r="C1268" s="8">
        <v>4.676753782668501E-2</v>
      </c>
      <c r="D1268" s="48" t="s">
        <v>41</v>
      </c>
    </row>
    <row r="1269" spans="1:4" x14ac:dyDescent="0.25">
      <c r="A1269" s="1">
        <v>43935</v>
      </c>
      <c r="B1269" s="8">
        <v>5.4268452850013131E-2</v>
      </c>
      <c r="C1269" s="8">
        <v>4.676753782668501E-2</v>
      </c>
      <c r="D1269" s="48" t="s">
        <v>41</v>
      </c>
    </row>
    <row r="1270" spans="1:4" x14ac:dyDescent="0.25">
      <c r="A1270" s="1">
        <v>43936</v>
      </c>
      <c r="B1270" s="8">
        <v>5.4268452850013131E-2</v>
      </c>
      <c r="C1270" s="8">
        <v>4.676753782668501E-2</v>
      </c>
      <c r="D1270" s="48" t="s">
        <v>41</v>
      </c>
    </row>
    <row r="1271" spans="1:4" x14ac:dyDescent="0.25">
      <c r="A1271" s="1">
        <v>43937</v>
      </c>
      <c r="B1271" s="8">
        <v>5.4268452850013131E-2</v>
      </c>
      <c r="C1271" s="8">
        <v>4.676753782668501E-2</v>
      </c>
      <c r="D1271" s="48" t="s">
        <v>41</v>
      </c>
    </row>
    <row r="1272" spans="1:4" x14ac:dyDescent="0.25">
      <c r="A1272" s="1">
        <v>43938</v>
      </c>
      <c r="B1272" s="8">
        <v>5.4268452850013131E-2</v>
      </c>
      <c r="C1272" s="8">
        <v>4.676753782668501E-2</v>
      </c>
      <c r="D1272" s="48" t="s">
        <v>41</v>
      </c>
    </row>
    <row r="1273" spans="1:4" x14ac:dyDescent="0.25">
      <c r="A1273" s="1">
        <v>43939</v>
      </c>
      <c r="B1273" s="8">
        <v>5.4268452850013131E-2</v>
      </c>
      <c r="C1273" s="8">
        <v>4.676753782668501E-2</v>
      </c>
      <c r="D1273" s="48" t="s">
        <v>41</v>
      </c>
    </row>
    <row r="1274" spans="1:4" x14ac:dyDescent="0.25">
      <c r="A1274" s="1">
        <v>43940</v>
      </c>
      <c r="B1274" s="8">
        <v>5.4268452850013131E-2</v>
      </c>
      <c r="C1274" s="8">
        <v>4.676753782668501E-2</v>
      </c>
      <c r="D1274" s="48" t="s">
        <v>41</v>
      </c>
    </row>
    <row r="1275" spans="1:4" x14ac:dyDescent="0.25">
      <c r="A1275" s="1">
        <v>43941</v>
      </c>
      <c r="B1275" s="8">
        <v>5.4268452850013131E-2</v>
      </c>
      <c r="C1275" s="8">
        <v>4.676753782668501E-2</v>
      </c>
      <c r="D1275" s="48" t="s">
        <v>41</v>
      </c>
    </row>
    <row r="1276" spans="1:4" x14ac:dyDescent="0.25">
      <c r="A1276" s="1">
        <v>43942</v>
      </c>
      <c r="B1276" s="8">
        <v>1.0387958448166206E-2</v>
      </c>
      <c r="C1276" s="8">
        <v>1.6288194031625253E-2</v>
      </c>
      <c r="D1276" s="48" t="s">
        <v>41</v>
      </c>
    </row>
    <row r="1277" spans="1:4" x14ac:dyDescent="0.25">
      <c r="A1277" s="1">
        <v>43943</v>
      </c>
      <c r="B1277" s="8">
        <v>1.7100660707345512E-2</v>
      </c>
      <c r="C1277" s="8">
        <v>9.8335854765506815E-3</v>
      </c>
      <c r="D1277" s="48" t="s">
        <v>41</v>
      </c>
    </row>
    <row r="1278" spans="1:4" x14ac:dyDescent="0.25">
      <c r="A1278" s="1">
        <v>43944</v>
      </c>
      <c r="B1278" s="8">
        <v>0.21652639632746748</v>
      </c>
      <c r="C1278" s="8">
        <v>0.10306639502690279</v>
      </c>
      <c r="D1278" s="48" t="s">
        <v>41</v>
      </c>
    </row>
    <row r="1279" spans="1:4" x14ac:dyDescent="0.25">
      <c r="A1279" s="1">
        <v>43945</v>
      </c>
      <c r="B1279" s="8">
        <v>1.6408597180494568E-2</v>
      </c>
      <c r="C1279" s="8">
        <v>1.3201652725990123E-2</v>
      </c>
      <c r="D1279" s="48" t="s">
        <v>41</v>
      </c>
    </row>
    <row r="1280" spans="1:4" x14ac:dyDescent="0.25">
      <c r="A1280" s="1">
        <v>43946</v>
      </c>
      <c r="B1280" s="8">
        <v>3.4685367702805156E-2</v>
      </c>
      <c r="C1280" s="8">
        <v>2.3796461390755728E-2</v>
      </c>
      <c r="D1280" s="48" t="s">
        <v>41</v>
      </c>
    </row>
    <row r="1281" spans="1:4" x14ac:dyDescent="0.25">
      <c r="A1281" s="1">
        <v>43947</v>
      </c>
      <c r="B1281" s="8">
        <v>3.4685367702805156E-2</v>
      </c>
      <c r="C1281" s="8">
        <v>2.3796461390755728E-2</v>
      </c>
      <c r="D1281" s="48" t="s">
        <v>41</v>
      </c>
    </row>
    <row r="1282" spans="1:4" x14ac:dyDescent="0.25">
      <c r="A1282" s="1">
        <v>43948</v>
      </c>
      <c r="B1282" s="8">
        <v>1.6928269138051105E-2</v>
      </c>
      <c r="C1282" s="8">
        <v>4.4631414721123308E-2</v>
      </c>
      <c r="D1282" s="48" t="s">
        <v>41</v>
      </c>
    </row>
    <row r="1283" spans="1:4" x14ac:dyDescent="0.25">
      <c r="A1283" s="1">
        <v>43949</v>
      </c>
      <c r="B1283" s="8">
        <v>1.6928269138051105E-2</v>
      </c>
      <c r="C1283" s="8">
        <v>4.4631414721123308E-2</v>
      </c>
      <c r="D1283" s="48" t="s">
        <v>41</v>
      </c>
    </row>
    <row r="1284" spans="1:4" x14ac:dyDescent="0.25">
      <c r="A1284" s="1">
        <v>43950</v>
      </c>
      <c r="B1284" s="8">
        <v>2.1132914912211011E-2</v>
      </c>
      <c r="C1284" s="8">
        <v>1.1793442998358841E-2</v>
      </c>
      <c r="D1284" s="48" t="s">
        <v>41</v>
      </c>
    </row>
    <row r="1285" spans="1:4" x14ac:dyDescent="0.25">
      <c r="A1285" s="1">
        <v>43951</v>
      </c>
      <c r="B1285" s="8">
        <v>4.1576920566542656E-2</v>
      </c>
      <c r="C1285" s="8">
        <v>2.7275826798499828E-2</v>
      </c>
      <c r="D1285" s="48" t="s">
        <v>41</v>
      </c>
    </row>
    <row r="1286" spans="1:4" x14ac:dyDescent="0.25">
      <c r="A1286" s="1">
        <v>43952</v>
      </c>
      <c r="B1286" s="8">
        <v>4.1576920566542656E-2</v>
      </c>
      <c r="C1286" s="8">
        <v>2.7275826798499828E-2</v>
      </c>
      <c r="D1286" s="48" t="s">
        <v>41</v>
      </c>
    </row>
    <row r="1287" spans="1:4" x14ac:dyDescent="0.25">
      <c r="A1287" s="1">
        <v>43953</v>
      </c>
      <c r="B1287" s="8">
        <v>2.0005452934360304E-2</v>
      </c>
      <c r="C1287" s="8">
        <v>1.221001221001221E-2</v>
      </c>
      <c r="D1287" s="48" t="s">
        <v>41</v>
      </c>
    </row>
    <row r="1288" spans="1:4" x14ac:dyDescent="0.25">
      <c r="A1288" s="1">
        <v>43954</v>
      </c>
      <c r="B1288" s="8">
        <v>2.0005452934360304E-2</v>
      </c>
      <c r="C1288" s="8">
        <v>1.221001221001221E-2</v>
      </c>
      <c r="D1288" s="48" t="s">
        <v>41</v>
      </c>
    </row>
    <row r="1289" spans="1:4" x14ac:dyDescent="0.25">
      <c r="A1289" s="1">
        <v>43955</v>
      </c>
      <c r="B1289" s="8">
        <v>2.1903653034492796E-2</v>
      </c>
      <c r="C1289" s="8">
        <v>1.6827185171724515E-2</v>
      </c>
      <c r="D1289" s="48" t="s">
        <v>41</v>
      </c>
    </row>
    <row r="1290" spans="1:4" x14ac:dyDescent="0.25">
      <c r="A1290" s="1">
        <v>43956</v>
      </c>
      <c r="B1290" s="8">
        <v>6.1458547623945689E-2</v>
      </c>
      <c r="C1290" s="8">
        <v>0.30257510729613735</v>
      </c>
      <c r="D1290" s="48" t="s">
        <v>41</v>
      </c>
    </row>
    <row r="1291" spans="1:4" x14ac:dyDescent="0.25">
      <c r="A1291" s="1">
        <v>43957</v>
      </c>
      <c r="B1291" s="8">
        <v>5.6715430419760349E-2</v>
      </c>
      <c r="C1291" s="8">
        <v>0.15668459113665864</v>
      </c>
      <c r="D1291" s="48" t="s">
        <v>41</v>
      </c>
    </row>
    <row r="1292" spans="1:4" x14ac:dyDescent="0.25">
      <c r="A1292" s="1">
        <v>43958</v>
      </c>
      <c r="B1292" s="8">
        <v>1.6577588549687473E-2</v>
      </c>
      <c r="C1292" s="8">
        <v>1.4085417070491697E-2</v>
      </c>
      <c r="D1292" s="48" t="s">
        <v>41</v>
      </c>
    </row>
    <row r="1293" spans="1:4" x14ac:dyDescent="0.25">
      <c r="A1293" s="1">
        <v>43959</v>
      </c>
      <c r="B1293" s="8">
        <v>1.4214379805777656E-2</v>
      </c>
      <c r="C1293" s="8">
        <v>1.5872316035448173E-2</v>
      </c>
      <c r="D1293" s="48" t="s">
        <v>41</v>
      </c>
    </row>
    <row r="1294" spans="1:4" x14ac:dyDescent="0.25">
      <c r="A1294" s="1">
        <v>43960</v>
      </c>
      <c r="B1294" s="8">
        <v>3.4984276729559748E-2</v>
      </c>
      <c r="C1294" s="8">
        <v>4.744618700547347E-2</v>
      </c>
      <c r="D1294" s="48" t="s">
        <v>41</v>
      </c>
    </row>
    <row r="1295" spans="1:4" x14ac:dyDescent="0.25">
      <c r="A1295" s="1">
        <v>43961</v>
      </c>
      <c r="B1295" s="8">
        <v>3.4984276729559748E-2</v>
      </c>
      <c r="C1295" s="8">
        <v>4.744618700547347E-2</v>
      </c>
      <c r="D1295" s="48" t="s">
        <v>41</v>
      </c>
    </row>
    <row r="1296" spans="1:4" x14ac:dyDescent="0.25">
      <c r="A1296" s="1">
        <v>43962</v>
      </c>
      <c r="B1296" s="8">
        <v>7.922203844179547E-2</v>
      </c>
      <c r="C1296" s="8">
        <v>7.7075658826863139E-2</v>
      </c>
      <c r="D1296" s="48" t="s">
        <v>41</v>
      </c>
    </row>
    <row r="1297" spans="1:4" x14ac:dyDescent="0.25">
      <c r="A1297" s="1">
        <v>43963</v>
      </c>
      <c r="B1297" s="8">
        <v>2.1127032559576688E-2</v>
      </c>
      <c r="C1297" s="8">
        <v>7.6110521703030579E-2</v>
      </c>
      <c r="D1297" s="48" t="s">
        <v>41</v>
      </c>
    </row>
    <row r="1298" spans="1:4" x14ac:dyDescent="0.25">
      <c r="A1298" s="1">
        <v>43964</v>
      </c>
      <c r="B1298" s="8">
        <v>4.5109084406294707E-2</v>
      </c>
      <c r="C1298" s="8">
        <v>4.6681486186090825E-2</v>
      </c>
      <c r="D1298" s="48" t="s">
        <v>41</v>
      </c>
    </row>
    <row r="1299" spans="1:4" x14ac:dyDescent="0.25">
      <c r="A1299" s="1">
        <v>43965</v>
      </c>
      <c r="B1299" s="8">
        <v>2.178649237472767E-2</v>
      </c>
      <c r="C1299" s="8">
        <v>2.8595862953658666E-2</v>
      </c>
      <c r="D1299" s="48" t="s">
        <v>41</v>
      </c>
    </row>
    <row r="1300" spans="1:4" x14ac:dyDescent="0.25">
      <c r="A1300" s="1">
        <v>43966</v>
      </c>
      <c r="B1300" s="8">
        <v>1.7979715193115458E-2</v>
      </c>
      <c r="C1300" s="8">
        <v>0</v>
      </c>
      <c r="D1300" s="48" t="s">
        <v>41</v>
      </c>
    </row>
    <row r="1301" spans="1:4" x14ac:dyDescent="0.25">
      <c r="A1301" s="1">
        <v>43967</v>
      </c>
      <c r="B1301" s="8">
        <v>1.9167958826828545E-2</v>
      </c>
      <c r="C1301" s="8">
        <v>1.9104624467038374E-2</v>
      </c>
      <c r="D1301" s="48" t="s">
        <v>41</v>
      </c>
    </row>
    <row r="1302" spans="1:4" x14ac:dyDescent="0.25">
      <c r="A1302" s="1">
        <v>43968</v>
      </c>
      <c r="B1302" s="8">
        <v>1.9167958826828545E-2</v>
      </c>
      <c r="C1302" s="8">
        <v>1.9104624467038374E-2</v>
      </c>
      <c r="D1302" s="48" t="s">
        <v>41</v>
      </c>
    </row>
    <row r="1303" spans="1:4" x14ac:dyDescent="0.25">
      <c r="A1303" s="1">
        <v>43969</v>
      </c>
      <c r="B1303" s="8">
        <v>2.7548209366391185E-2</v>
      </c>
      <c r="C1303" s="8">
        <v>2.9367595528116134E-2</v>
      </c>
      <c r="D1303" s="48" t="s">
        <v>41</v>
      </c>
    </row>
    <row r="1304" spans="1:4" x14ac:dyDescent="0.25">
      <c r="A1304" s="1">
        <v>43970</v>
      </c>
      <c r="B1304" s="8">
        <v>4.0467546267599401E-2</v>
      </c>
      <c r="C1304" s="8">
        <v>4.0556096697068979E-2</v>
      </c>
      <c r="D1304" s="48" t="s">
        <v>41</v>
      </c>
    </row>
    <row r="1305" spans="1:4" x14ac:dyDescent="0.25">
      <c r="A1305" s="1">
        <v>43971</v>
      </c>
      <c r="B1305" s="8">
        <v>2.3611894592634377E-2</v>
      </c>
      <c r="C1305" s="8">
        <v>2.3610329016169253E-2</v>
      </c>
      <c r="D1305" s="48" t="s">
        <v>41</v>
      </c>
    </row>
    <row r="1306" spans="1:4" x14ac:dyDescent="0.25">
      <c r="A1306" s="1">
        <v>43972</v>
      </c>
      <c r="B1306" s="8">
        <v>2.3611894592634377E-2</v>
      </c>
      <c r="C1306" s="8">
        <v>5.6582802869556432E-3</v>
      </c>
      <c r="D1306" s="48" t="s">
        <v>41</v>
      </c>
    </row>
    <row r="1307" spans="1:4" x14ac:dyDescent="0.25">
      <c r="A1307" s="1">
        <v>43973</v>
      </c>
      <c r="B1307" s="8">
        <v>2.3611894592634377E-2</v>
      </c>
      <c r="C1307" s="8">
        <v>5.6582802869556432E-3</v>
      </c>
      <c r="D1307" s="48" t="s">
        <v>41</v>
      </c>
    </row>
    <row r="1308" spans="1:4" x14ac:dyDescent="0.25">
      <c r="A1308" s="1">
        <v>43974</v>
      </c>
      <c r="B1308" s="8">
        <v>2.3611894592634377E-2</v>
      </c>
      <c r="C1308" s="8">
        <v>5.6582802869556432E-3</v>
      </c>
      <c r="D1308" s="48" t="s">
        <v>41</v>
      </c>
    </row>
    <row r="1309" spans="1:4" x14ac:dyDescent="0.25">
      <c r="A1309" s="1">
        <v>43975</v>
      </c>
      <c r="B1309" s="8">
        <v>2.3611894592634377E-2</v>
      </c>
      <c r="C1309" s="8">
        <v>5.6582802869556432E-3</v>
      </c>
      <c r="D1309" s="48" t="s">
        <v>41</v>
      </c>
    </row>
    <row r="1310" spans="1:4" x14ac:dyDescent="0.25">
      <c r="A1310" s="1">
        <v>43976</v>
      </c>
      <c r="B1310" s="8">
        <v>2.3611894592634377E-2</v>
      </c>
      <c r="C1310" s="8">
        <v>5.6582802869556432E-3</v>
      </c>
      <c r="D1310" s="48" t="s">
        <v>41</v>
      </c>
    </row>
    <row r="1311" spans="1:4" x14ac:dyDescent="0.25">
      <c r="A1311" s="1">
        <v>43977</v>
      </c>
      <c r="B1311" s="8">
        <v>2.3611894592634377E-2</v>
      </c>
      <c r="C1311" s="8">
        <v>5.6582802869556432E-3</v>
      </c>
      <c r="D1311" s="48" t="s">
        <v>41</v>
      </c>
    </row>
    <row r="1312" spans="1:4" x14ac:dyDescent="0.25">
      <c r="A1312" s="1">
        <v>43978</v>
      </c>
      <c r="B1312" s="8">
        <v>2.3611894592634377E-2</v>
      </c>
      <c r="C1312" s="8">
        <v>5.6582802869556432E-3</v>
      </c>
      <c r="D1312" s="48" t="s">
        <v>41</v>
      </c>
    </row>
    <row r="1313" spans="1:4" x14ac:dyDescent="0.25">
      <c r="A1313" s="1">
        <v>43979</v>
      </c>
      <c r="B1313" s="8">
        <v>2.3611894592634377E-2</v>
      </c>
      <c r="C1313" s="8">
        <v>2.3533806499813223E-2</v>
      </c>
      <c r="D1313" s="48" t="s">
        <v>41</v>
      </c>
    </row>
    <row r="1314" spans="1:4" x14ac:dyDescent="0.25">
      <c r="A1314" s="1">
        <v>43980</v>
      </c>
      <c r="B1314" s="8">
        <v>3.3861980282897559E-2</v>
      </c>
      <c r="C1314" s="8">
        <v>4.0300913487372379E-2</v>
      </c>
      <c r="D1314" s="48" t="s">
        <v>41</v>
      </c>
    </row>
    <row r="1315" spans="1:4" x14ac:dyDescent="0.25">
      <c r="A1315" s="1">
        <v>43981</v>
      </c>
      <c r="B1315" s="8">
        <v>1.5720668542114843E-2</v>
      </c>
      <c r="C1315" s="8">
        <v>1.9599836668027767E-2</v>
      </c>
      <c r="D1315" s="48" t="s">
        <v>41</v>
      </c>
    </row>
    <row r="1316" spans="1:4" x14ac:dyDescent="0.25">
      <c r="A1316" s="1">
        <v>43982</v>
      </c>
      <c r="B1316" s="8">
        <v>1.5720668542114843E-2</v>
      </c>
      <c r="C1316" s="8">
        <v>1.9599836668027767E-2</v>
      </c>
      <c r="D1316" s="48" t="s">
        <v>41</v>
      </c>
    </row>
    <row r="1317" spans="1:4" x14ac:dyDescent="0.25">
      <c r="A1317" s="1">
        <v>43983</v>
      </c>
      <c r="B1317" s="8">
        <v>1.9920524332972079E-2</v>
      </c>
      <c r="C1317" s="8">
        <v>2.0883325766910953E-2</v>
      </c>
      <c r="D1317" s="48" t="s">
        <v>41</v>
      </c>
    </row>
    <row r="1318" spans="1:4" x14ac:dyDescent="0.25">
      <c r="A1318" s="1">
        <v>43984</v>
      </c>
      <c r="B1318" s="8">
        <v>3.2071228318802179E-2</v>
      </c>
      <c r="C1318" s="8">
        <v>3.2071228318802179E-2</v>
      </c>
      <c r="D1318" s="48" t="s">
        <v>41</v>
      </c>
    </row>
    <row r="1319" spans="1:4" x14ac:dyDescent="0.25">
      <c r="A1319" s="1">
        <v>43985</v>
      </c>
      <c r="B1319" s="8">
        <v>3.3048546261341807E-2</v>
      </c>
      <c r="C1319" s="8">
        <v>3.3057303742961244E-2</v>
      </c>
      <c r="D1319" s="48" t="s">
        <v>41</v>
      </c>
    </row>
    <row r="1320" spans="1:4" x14ac:dyDescent="0.25">
      <c r="A1320" s="1">
        <v>43986</v>
      </c>
      <c r="B1320" s="8">
        <v>3.2421065846462871E-2</v>
      </c>
      <c r="C1320" s="8">
        <v>4.2390344421548425E-2</v>
      </c>
      <c r="D1320" s="48" t="s">
        <v>41</v>
      </c>
    </row>
    <row r="1321" spans="1:4" x14ac:dyDescent="0.25">
      <c r="A1321" s="1">
        <v>43987</v>
      </c>
      <c r="B1321" s="8">
        <v>1.8683896456644308E-2</v>
      </c>
      <c r="C1321" s="8">
        <v>1.8683896456644308E-2</v>
      </c>
      <c r="D1321" s="48" t="s">
        <v>41</v>
      </c>
    </row>
    <row r="1322" spans="1:4" x14ac:dyDescent="0.25">
      <c r="A1322" s="1">
        <v>43988</v>
      </c>
      <c r="B1322" s="8">
        <v>3.4609484313626322E-2</v>
      </c>
      <c r="C1322" s="8">
        <v>3.4609484313626322E-2</v>
      </c>
      <c r="D1322" s="48" t="s">
        <v>41</v>
      </c>
    </row>
    <row r="1323" spans="1:4" x14ac:dyDescent="0.25">
      <c r="A1323" s="1">
        <v>43989</v>
      </c>
      <c r="B1323" s="8">
        <v>3.4609484313626322E-2</v>
      </c>
      <c r="C1323" s="8">
        <v>3.4609484313626322E-2</v>
      </c>
      <c r="D1323" s="48" t="s">
        <v>41</v>
      </c>
    </row>
    <row r="1324" spans="1:4" x14ac:dyDescent="0.25">
      <c r="A1324" s="1">
        <v>43990</v>
      </c>
      <c r="B1324" s="8">
        <v>4.1814671814671814E-2</v>
      </c>
      <c r="C1324" s="8">
        <v>4.1822745703803822E-2</v>
      </c>
      <c r="D1324" s="48" t="s">
        <v>41</v>
      </c>
    </row>
    <row r="1325" spans="1:4" x14ac:dyDescent="0.25">
      <c r="A1325" s="1">
        <v>43991</v>
      </c>
      <c r="B1325" s="8">
        <v>3.3359608130172851E-2</v>
      </c>
      <c r="C1325" s="8">
        <v>3.210599040884337E-2</v>
      </c>
      <c r="D1325" s="48" t="s">
        <v>41</v>
      </c>
    </row>
    <row r="1326" spans="1:4" x14ac:dyDescent="0.25">
      <c r="A1326" s="1">
        <v>43992</v>
      </c>
      <c r="B1326" s="8">
        <v>1.5319569514605754E-2</v>
      </c>
      <c r="C1326" s="8">
        <v>1.5273443915257021E-2</v>
      </c>
      <c r="D1326" s="48" t="s">
        <v>41</v>
      </c>
    </row>
    <row r="1327" spans="1:4" x14ac:dyDescent="0.25">
      <c r="A1327" s="1">
        <v>43993</v>
      </c>
      <c r="B1327" s="8">
        <v>3.1977854142802596E-2</v>
      </c>
      <c r="C1327" s="8">
        <v>3.1977854142802596E-2</v>
      </c>
      <c r="D1327" s="48" t="s">
        <v>41</v>
      </c>
    </row>
    <row r="1328" spans="1:4" x14ac:dyDescent="0.25">
      <c r="A1328" s="1">
        <v>43994</v>
      </c>
      <c r="B1328" s="8">
        <v>2.4603755181663009E-2</v>
      </c>
      <c r="C1328" s="8">
        <v>2.4603755181663009E-2</v>
      </c>
      <c r="D1328" s="48" t="s">
        <v>41</v>
      </c>
    </row>
    <row r="1329" spans="1:4" x14ac:dyDescent="0.25">
      <c r="A1329" s="1">
        <v>43995</v>
      </c>
      <c r="B1329" s="8">
        <v>9.8582292742465504E-3</v>
      </c>
      <c r="C1329" s="8">
        <v>9.8582292742465504E-3</v>
      </c>
      <c r="D1329" s="48" t="s">
        <v>41</v>
      </c>
    </row>
    <row r="1330" spans="1:4" x14ac:dyDescent="0.25">
      <c r="A1330" s="1">
        <v>43996</v>
      </c>
      <c r="B1330" s="8">
        <v>9.8582292742465504E-3</v>
      </c>
      <c r="C1330" s="8">
        <v>9.8582292742465504E-3</v>
      </c>
      <c r="D1330" s="48" t="s">
        <v>41</v>
      </c>
    </row>
    <row r="1331" spans="1:4" x14ac:dyDescent="0.25">
      <c r="A1331" s="1">
        <v>43997</v>
      </c>
      <c r="B1331" s="8">
        <v>1.7964648653855417E-2</v>
      </c>
      <c r="C1331" s="8">
        <v>1.7354487507560599E-2</v>
      </c>
      <c r="D1331" s="48" t="s">
        <v>41</v>
      </c>
    </row>
    <row r="1332" spans="1:4" x14ac:dyDescent="0.25">
      <c r="A1332" s="1">
        <v>43998</v>
      </c>
      <c r="B1332" s="8">
        <v>2.9280901733124285E-2</v>
      </c>
      <c r="C1332" s="8">
        <v>2.9323276410017373E-2</v>
      </c>
      <c r="D1332" s="48" t="s">
        <v>41</v>
      </c>
    </row>
    <row r="1333" spans="1:4" x14ac:dyDescent="0.25">
      <c r="A1333" s="1">
        <v>43999</v>
      </c>
      <c r="B1333" s="8">
        <v>7.4841856565810536E-2</v>
      </c>
      <c r="C1333" s="8">
        <v>7.4841856565810536E-2</v>
      </c>
      <c r="D1333" s="48" t="s">
        <v>41</v>
      </c>
    </row>
    <row r="1334" spans="1:4" x14ac:dyDescent="0.25">
      <c r="A1334" s="1">
        <v>44000</v>
      </c>
      <c r="B1334" s="8">
        <v>1.6267682263329707E-2</v>
      </c>
      <c r="C1334" s="8">
        <v>1.6267682263329707E-2</v>
      </c>
      <c r="D1334" s="48" t="s">
        <v>41</v>
      </c>
    </row>
    <row r="1335" spans="1:4" x14ac:dyDescent="0.25">
      <c r="A1335" s="1">
        <v>44001</v>
      </c>
      <c r="B1335" s="8">
        <v>6.2225046436601816E-2</v>
      </c>
      <c r="C1335" s="8">
        <v>6.2225046436601816E-2</v>
      </c>
      <c r="D1335" s="48" t="s">
        <v>41</v>
      </c>
    </row>
    <row r="1336" spans="1:4" x14ac:dyDescent="0.25">
      <c r="A1336" s="1">
        <v>44002</v>
      </c>
      <c r="B1336" s="8">
        <v>5.4607259924729874E-2</v>
      </c>
      <c r="C1336" s="8">
        <v>5.4607259924729874E-2</v>
      </c>
      <c r="D1336" s="48" t="s">
        <v>41</v>
      </c>
    </row>
    <row r="1337" spans="1:4" x14ac:dyDescent="0.25">
      <c r="A1337" s="1">
        <v>44003</v>
      </c>
      <c r="B1337" s="8">
        <v>5.4607259924729874E-2</v>
      </c>
      <c r="C1337" s="8">
        <v>5.4607259924729874E-2</v>
      </c>
      <c r="D1337" s="48" t="s">
        <v>41</v>
      </c>
    </row>
    <row r="1338" spans="1:4" x14ac:dyDescent="0.25">
      <c r="A1338" s="1">
        <v>44004</v>
      </c>
      <c r="B1338" s="8">
        <v>2.4372823855012944E-2</v>
      </c>
      <c r="C1338" s="8">
        <v>2.4462101598071599E-2</v>
      </c>
      <c r="D1338" s="48" t="s">
        <v>41</v>
      </c>
    </row>
    <row r="1339" spans="1:4" x14ac:dyDescent="0.25">
      <c r="A1339" s="1">
        <v>44005</v>
      </c>
      <c r="B1339" s="8">
        <v>3.1070474957520834E-2</v>
      </c>
      <c r="C1339" s="8">
        <v>2.8612942885883536E-2</v>
      </c>
      <c r="D1339" s="48" t="s">
        <v>41</v>
      </c>
    </row>
    <row r="1340" spans="1:4" x14ac:dyDescent="0.25">
      <c r="A1340" s="1">
        <v>44006</v>
      </c>
      <c r="B1340" s="8">
        <v>1.8327532807560904E-2</v>
      </c>
      <c r="C1340" s="8">
        <v>1.8400384677031575E-2</v>
      </c>
      <c r="D1340" s="48" t="s">
        <v>41</v>
      </c>
    </row>
    <row r="1341" spans="1:4" x14ac:dyDescent="0.25">
      <c r="A1341" s="1">
        <v>44007</v>
      </c>
      <c r="B1341" s="8">
        <v>9.7198641765704578E-3</v>
      </c>
      <c r="C1341" s="8">
        <v>9.7198641765704578E-3</v>
      </c>
      <c r="D1341" s="48" t="s">
        <v>41</v>
      </c>
    </row>
    <row r="1342" spans="1:4" x14ac:dyDescent="0.25">
      <c r="A1342" s="1">
        <v>44008</v>
      </c>
      <c r="B1342" s="8">
        <v>3.0566644819162249E-2</v>
      </c>
      <c r="C1342" s="8">
        <v>3.0566644819162249E-2</v>
      </c>
      <c r="D1342" s="48" t="s">
        <v>41</v>
      </c>
    </row>
    <row r="1343" spans="1:4" x14ac:dyDescent="0.25">
      <c r="A1343" s="1">
        <v>44009</v>
      </c>
      <c r="B1343" s="8">
        <v>1.8987341772151899E-2</v>
      </c>
      <c r="C1343" s="8">
        <v>3.4836288480365497E-2</v>
      </c>
      <c r="D1343" s="48" t="s">
        <v>41</v>
      </c>
    </row>
    <row r="1344" spans="1:4" x14ac:dyDescent="0.25">
      <c r="A1344" s="1">
        <v>44010</v>
      </c>
      <c r="B1344" s="8">
        <v>1.8987341772151899E-2</v>
      </c>
      <c r="C1344" s="8">
        <v>3.4836288480365497E-2</v>
      </c>
      <c r="D1344" s="48" t="s">
        <v>41</v>
      </c>
    </row>
    <row r="1345" spans="1:4" x14ac:dyDescent="0.25">
      <c r="A1345" s="1">
        <v>44011</v>
      </c>
      <c r="B1345" s="8">
        <v>2.1817411565346324E-2</v>
      </c>
      <c r="C1345" s="8">
        <v>1.545887417650512E-2</v>
      </c>
      <c r="D1345" s="48" t="s">
        <v>41</v>
      </c>
    </row>
    <row r="1346" spans="1:4" x14ac:dyDescent="0.25">
      <c r="A1346" s="1">
        <v>44012</v>
      </c>
      <c r="B1346" s="8">
        <v>1.953218473318976E-2</v>
      </c>
      <c r="C1346" s="8">
        <v>1.953218473318976E-2</v>
      </c>
      <c r="D1346" s="48" t="s">
        <v>41</v>
      </c>
    </row>
    <row r="1347" spans="1:4" x14ac:dyDescent="0.25">
      <c r="A1347" s="1">
        <v>44013</v>
      </c>
      <c r="B1347" s="8">
        <v>2.0021669450589138E-2</v>
      </c>
      <c r="C1347" s="8">
        <v>2.0021669450589138E-2</v>
      </c>
      <c r="D1347" s="48" t="s">
        <v>41</v>
      </c>
    </row>
    <row r="1348" spans="1:4" x14ac:dyDescent="0.25">
      <c r="A1348" s="1">
        <v>44014</v>
      </c>
      <c r="B1348" s="8">
        <v>1.4980203273603004E-2</v>
      </c>
      <c r="C1348" s="8">
        <v>2.9240160534214698E-2</v>
      </c>
      <c r="D1348" s="48" t="s">
        <v>41</v>
      </c>
    </row>
    <row r="1349" spans="1:4" x14ac:dyDescent="0.25">
      <c r="A1349" s="1">
        <v>44015</v>
      </c>
      <c r="B1349" s="8">
        <v>1.4755356194298531E-2</v>
      </c>
      <c r="C1349" s="8">
        <v>1.4755356194298531E-2</v>
      </c>
      <c r="D1349" s="48" t="s">
        <v>41</v>
      </c>
    </row>
    <row r="1350" spans="1:4" x14ac:dyDescent="0.25">
      <c r="A1350" s="1">
        <v>44016</v>
      </c>
      <c r="B1350" s="8">
        <v>1.6024653312788906E-2</v>
      </c>
      <c r="C1350" s="8">
        <v>1.5661707126076743E-2</v>
      </c>
      <c r="D1350" s="48" t="s">
        <v>41</v>
      </c>
    </row>
    <row r="1351" spans="1:4" x14ac:dyDescent="0.25">
      <c r="A1351" s="1">
        <v>44017</v>
      </c>
      <c r="B1351" s="8">
        <v>1.6024653312788906E-2</v>
      </c>
      <c r="C1351" s="8">
        <v>1.5661707126076743E-2</v>
      </c>
      <c r="D1351" s="48" t="s">
        <v>41</v>
      </c>
    </row>
    <row r="1352" spans="1:4" x14ac:dyDescent="0.25">
      <c r="A1352" s="1">
        <v>44018</v>
      </c>
      <c r="B1352" s="8">
        <v>2.7400197247116332E-2</v>
      </c>
      <c r="C1352" s="8">
        <v>0.64286632666180943</v>
      </c>
      <c r="D1352" s="48" t="s">
        <v>41</v>
      </c>
    </row>
    <row r="1353" spans="1:4" x14ac:dyDescent="0.25">
      <c r="A1353" s="1">
        <v>44019</v>
      </c>
      <c r="B1353" s="8">
        <v>1.1719954765086872E-2</v>
      </c>
      <c r="C1353" s="8">
        <v>7.1656214660224121E-2</v>
      </c>
      <c r="D1353" s="48" t="s">
        <v>41</v>
      </c>
    </row>
    <row r="1354" spans="1:4" x14ac:dyDescent="0.25">
      <c r="A1354" s="1">
        <v>44020</v>
      </c>
      <c r="B1354" s="8">
        <v>2.4037915767964581E-2</v>
      </c>
      <c r="C1354" s="8">
        <v>2.4037915767964581E-2</v>
      </c>
      <c r="D1354" s="48" t="s">
        <v>41</v>
      </c>
    </row>
    <row r="1355" spans="1:4" x14ac:dyDescent="0.25">
      <c r="A1355" s="1">
        <v>44021</v>
      </c>
      <c r="B1355" s="8">
        <v>2.6308988473665168E-2</v>
      </c>
      <c r="C1355" s="8">
        <v>2.6308988473665168E-2</v>
      </c>
      <c r="D1355" s="48" t="s">
        <v>41</v>
      </c>
    </row>
    <row r="1356" spans="1:4" x14ac:dyDescent="0.25">
      <c r="A1356" s="1">
        <v>44022</v>
      </c>
      <c r="B1356" s="8">
        <v>3.1449499361602046E-2</v>
      </c>
      <c r="C1356" s="8">
        <v>3.1751898393925136E-2</v>
      </c>
      <c r="D1356" s="48" t="s">
        <v>41</v>
      </c>
    </row>
    <row r="1357" spans="1:4" x14ac:dyDescent="0.25">
      <c r="A1357" s="1">
        <v>44023</v>
      </c>
      <c r="B1357" s="8">
        <v>2.0956475013433638E-2</v>
      </c>
      <c r="C1357" s="8">
        <v>2.0956475013433638E-2</v>
      </c>
      <c r="D1357" s="48" t="s">
        <v>41</v>
      </c>
    </row>
    <row r="1358" spans="1:4" x14ac:dyDescent="0.25">
      <c r="A1358" s="1">
        <v>44024</v>
      </c>
      <c r="B1358" s="8">
        <v>2.0956475013433638E-2</v>
      </c>
      <c r="C1358" s="8">
        <v>2.0956475013433638E-2</v>
      </c>
      <c r="D1358" s="48" t="s">
        <v>41</v>
      </c>
    </row>
    <row r="1359" spans="1:4" x14ac:dyDescent="0.25">
      <c r="A1359" s="1">
        <v>44025</v>
      </c>
      <c r="B1359" s="8">
        <v>1.9277051016274693E-2</v>
      </c>
      <c r="C1359" s="8">
        <v>3.274647068400121E-2</v>
      </c>
      <c r="D1359" s="48" t="s">
        <v>41</v>
      </c>
    </row>
    <row r="1360" spans="1:4" x14ac:dyDescent="0.25">
      <c r="A1360" s="1">
        <v>44026</v>
      </c>
      <c r="B1360" s="8">
        <v>1.5121066562101755E-2</v>
      </c>
      <c r="C1360" s="8">
        <v>1.5145573963336928E-2</v>
      </c>
      <c r="D1360" s="48" t="s">
        <v>41</v>
      </c>
    </row>
    <row r="1361" spans="1:4" x14ac:dyDescent="0.25">
      <c r="A1361" s="1">
        <v>44027</v>
      </c>
      <c r="B1361" s="8">
        <v>1.7800156017303736E-2</v>
      </c>
      <c r="C1361" s="8">
        <v>5.8648322813984827E-2</v>
      </c>
      <c r="D1361" s="48" t="s">
        <v>41</v>
      </c>
    </row>
    <row r="1362" spans="1:4" x14ac:dyDescent="0.25">
      <c r="A1362" s="1">
        <v>44028</v>
      </c>
      <c r="B1362" s="8">
        <v>2.2388533011987063E-2</v>
      </c>
      <c r="C1362" s="8">
        <v>2.2388533011987063E-2</v>
      </c>
      <c r="D1362" s="48" t="s">
        <v>41</v>
      </c>
    </row>
    <row r="1363" spans="1:4" x14ac:dyDescent="0.25">
      <c r="A1363" s="1">
        <v>44029</v>
      </c>
      <c r="B1363" s="8">
        <v>1.7398732185406645E-2</v>
      </c>
      <c r="C1363" s="8">
        <v>1.7398732185406645E-2</v>
      </c>
      <c r="D1363" s="48" t="s">
        <v>41</v>
      </c>
    </row>
    <row r="1364" spans="1:4" x14ac:dyDescent="0.25">
      <c r="A1364" s="1">
        <v>44030</v>
      </c>
      <c r="B1364" s="8">
        <v>2.3000492453868659E-2</v>
      </c>
      <c r="C1364" s="8">
        <v>0.25477245734480464</v>
      </c>
      <c r="D1364" s="48" t="s">
        <v>41</v>
      </c>
    </row>
    <row r="1365" spans="1:4" x14ac:dyDescent="0.25">
      <c r="A1365" s="1">
        <v>44031</v>
      </c>
      <c r="B1365" s="8">
        <v>2.3000492453868659E-2</v>
      </c>
      <c r="C1365" s="8">
        <v>0.25477245734480464</v>
      </c>
      <c r="D1365" s="48" t="s">
        <v>41</v>
      </c>
    </row>
    <row r="1366" spans="1:4" x14ac:dyDescent="0.25">
      <c r="A1366" s="1">
        <v>44032</v>
      </c>
      <c r="B1366" s="8">
        <v>2.5561336732199604E-2</v>
      </c>
      <c r="C1366" s="8">
        <v>2.5082393755420641E-2</v>
      </c>
      <c r="D1366" s="48" t="s">
        <v>41</v>
      </c>
    </row>
    <row r="1367" spans="1:4" x14ac:dyDescent="0.25">
      <c r="A1367" s="1">
        <v>44033</v>
      </c>
      <c r="B1367" s="8">
        <v>2.1478916028679063E-2</v>
      </c>
      <c r="C1367" s="8">
        <v>2.0882299764961129E-2</v>
      </c>
      <c r="D1367" s="48" t="s">
        <v>41</v>
      </c>
    </row>
    <row r="1368" spans="1:4" x14ac:dyDescent="0.25">
      <c r="A1368" s="1">
        <v>44034</v>
      </c>
      <c r="B1368" s="8">
        <v>5.2806341045415595E-2</v>
      </c>
      <c r="C1368" s="8">
        <v>7.8218723221936584E-2</v>
      </c>
      <c r="D1368" s="48" t="s">
        <v>41</v>
      </c>
    </row>
    <row r="1369" spans="1:4" x14ac:dyDescent="0.25">
      <c r="A1369" s="1">
        <v>44035</v>
      </c>
      <c r="B1369" s="8">
        <v>3.1548719562566385E-2</v>
      </c>
      <c r="C1369" s="8">
        <v>3.1548719562566385E-2</v>
      </c>
      <c r="D1369" s="48" t="s">
        <v>41</v>
      </c>
    </row>
    <row r="1370" spans="1:4" x14ac:dyDescent="0.25">
      <c r="A1370" s="1">
        <v>44036</v>
      </c>
      <c r="B1370" s="8">
        <v>2.8374980758376519E-2</v>
      </c>
      <c r="C1370" s="8">
        <v>2.8374980758376519E-2</v>
      </c>
      <c r="D1370" s="48" t="s">
        <v>41</v>
      </c>
    </row>
    <row r="1371" spans="1:4" x14ac:dyDescent="0.25">
      <c r="A1371" s="1">
        <v>44037</v>
      </c>
      <c r="B1371" s="8">
        <v>2.873519587002733E-2</v>
      </c>
      <c r="C1371" s="8">
        <v>0.15379779602100435</v>
      </c>
      <c r="D1371" s="48" t="s">
        <v>41</v>
      </c>
    </row>
    <row r="1372" spans="1:4" x14ac:dyDescent="0.25">
      <c r="A1372" s="1">
        <v>44038</v>
      </c>
      <c r="B1372" s="8">
        <v>2.873519587002733E-2</v>
      </c>
      <c r="C1372" s="8">
        <v>0.15379779602100435</v>
      </c>
      <c r="D1372" s="48" t="s">
        <v>41</v>
      </c>
    </row>
    <row r="1373" spans="1:4" x14ac:dyDescent="0.25">
      <c r="A1373" s="1">
        <v>44039</v>
      </c>
      <c r="B1373" s="8">
        <v>2.1693461950696678E-2</v>
      </c>
      <c r="C1373" s="8">
        <v>2.1693461950696678E-2</v>
      </c>
      <c r="D1373" s="48" t="s">
        <v>41</v>
      </c>
    </row>
    <row r="1374" spans="1:4" x14ac:dyDescent="0.25">
      <c r="A1374" s="1">
        <v>44040</v>
      </c>
      <c r="B1374" s="8">
        <v>1.8274456521739129E-2</v>
      </c>
      <c r="C1374" s="8">
        <v>2.9210658622423329E-2</v>
      </c>
      <c r="D1374" s="48" t="s">
        <v>41</v>
      </c>
    </row>
    <row r="1375" spans="1:4" x14ac:dyDescent="0.25">
      <c r="A1375" s="1">
        <v>44041</v>
      </c>
      <c r="B1375" s="8">
        <v>3.2780291603821017E-2</v>
      </c>
      <c r="C1375" s="8">
        <v>3.3111581493801029E-2</v>
      </c>
      <c r="D1375" s="48" t="s">
        <v>41</v>
      </c>
    </row>
    <row r="1376" spans="1:4" x14ac:dyDescent="0.25">
      <c r="A1376" s="1">
        <v>44042</v>
      </c>
      <c r="B1376" s="8">
        <v>3.2780291603821017E-2</v>
      </c>
      <c r="C1376" s="8">
        <v>3.3111581493801029E-2</v>
      </c>
      <c r="D1376" s="48" t="s">
        <v>41</v>
      </c>
    </row>
    <row r="1377" spans="1:4" x14ac:dyDescent="0.25">
      <c r="A1377" s="1">
        <v>44043</v>
      </c>
      <c r="B1377" s="8">
        <v>3.2780291603821017E-2</v>
      </c>
      <c r="C1377" s="8">
        <v>3.3111581493801029E-2</v>
      </c>
      <c r="D1377" s="48" t="s">
        <v>41</v>
      </c>
    </row>
    <row r="1378" spans="1:4" x14ac:dyDescent="0.25">
      <c r="A1378" s="1">
        <v>44044</v>
      </c>
      <c r="B1378" s="8">
        <v>3.2780291603821017E-2</v>
      </c>
      <c r="C1378" s="8">
        <v>3.3111581493801029E-2</v>
      </c>
      <c r="D1378" s="48" t="s">
        <v>41</v>
      </c>
    </row>
    <row r="1379" spans="1:4" x14ac:dyDescent="0.25">
      <c r="A1379" s="1">
        <v>44045</v>
      </c>
      <c r="B1379" s="8">
        <v>3.2780291603821017E-2</v>
      </c>
      <c r="C1379" s="8">
        <v>3.3111581493801029E-2</v>
      </c>
      <c r="D1379" s="48" t="s">
        <v>41</v>
      </c>
    </row>
    <row r="1380" spans="1:4" x14ac:dyDescent="0.25">
      <c r="A1380" s="1">
        <v>44046</v>
      </c>
      <c r="B1380" s="8">
        <v>3.2780291603821017E-2</v>
      </c>
      <c r="C1380" s="8">
        <v>3.3111581493801029E-2</v>
      </c>
      <c r="D1380" s="48" t="s">
        <v>41</v>
      </c>
    </row>
    <row r="1381" spans="1:4" x14ac:dyDescent="0.25">
      <c r="A1381" s="1">
        <v>44047</v>
      </c>
      <c r="B1381" s="8">
        <v>3.0400532564074115E-2</v>
      </c>
      <c r="C1381" s="8">
        <v>3.0400532564074115E-2</v>
      </c>
      <c r="D1381" s="48" t="s">
        <v>41</v>
      </c>
    </row>
    <row r="1382" spans="1:4" x14ac:dyDescent="0.25">
      <c r="A1382" s="1">
        <v>44048</v>
      </c>
      <c r="B1382" s="8">
        <v>2.3699356731745853E-2</v>
      </c>
      <c r="C1382" s="8">
        <v>2.3699356731745853E-2</v>
      </c>
      <c r="D1382" s="48" t="s">
        <v>41</v>
      </c>
    </row>
    <row r="1383" spans="1:4" x14ac:dyDescent="0.25">
      <c r="A1383" s="1">
        <v>44049</v>
      </c>
      <c r="B1383" s="8">
        <v>2.6872463411634486E-2</v>
      </c>
      <c r="C1383" s="8">
        <v>2.6872463411634486E-2</v>
      </c>
      <c r="D1383" s="48" t="s">
        <v>41</v>
      </c>
    </row>
    <row r="1384" spans="1:4" x14ac:dyDescent="0.25">
      <c r="A1384" s="1">
        <v>44050</v>
      </c>
      <c r="B1384" s="8">
        <v>2.6072090041316425E-2</v>
      </c>
      <c r="C1384" s="8">
        <v>2.6072090041316425E-2</v>
      </c>
      <c r="D1384" s="48" t="s">
        <v>41</v>
      </c>
    </row>
    <row r="1385" spans="1:4" x14ac:dyDescent="0.25">
      <c r="A1385" s="1">
        <v>44051</v>
      </c>
      <c r="B1385" s="8">
        <v>2.0585838658489515E-2</v>
      </c>
      <c r="C1385" s="8">
        <v>3.1050306643221684E-2</v>
      </c>
      <c r="D1385" s="48" t="s">
        <v>41</v>
      </c>
    </row>
    <row r="1386" spans="1:4" x14ac:dyDescent="0.25">
      <c r="A1386" s="1">
        <v>44052</v>
      </c>
      <c r="B1386" s="8">
        <v>2.0585838658489515E-2</v>
      </c>
      <c r="C1386" s="8">
        <v>3.1050306643221684E-2</v>
      </c>
      <c r="D1386" s="48" t="s">
        <v>41</v>
      </c>
    </row>
    <row r="1387" spans="1:4" x14ac:dyDescent="0.25">
      <c r="A1387" s="1">
        <v>44053</v>
      </c>
      <c r="B1387" s="8">
        <v>2.0803623857058973E-2</v>
      </c>
      <c r="C1387" s="8">
        <v>2.0803623857058973E-2</v>
      </c>
      <c r="D1387" s="48" t="s">
        <v>41</v>
      </c>
    </row>
    <row r="1388" spans="1:4" x14ac:dyDescent="0.25">
      <c r="A1388" s="1">
        <v>44054</v>
      </c>
      <c r="B1388" s="8">
        <v>2.2451165023448173E-2</v>
      </c>
      <c r="C1388" s="8">
        <v>2.2451165023448173E-2</v>
      </c>
      <c r="D1388" s="48" t="s">
        <v>41</v>
      </c>
    </row>
    <row r="1389" spans="1:4" x14ac:dyDescent="0.25">
      <c r="A1389" s="1">
        <v>44055</v>
      </c>
      <c r="B1389" s="8">
        <v>2.7800912155463018E-2</v>
      </c>
      <c r="C1389" s="8">
        <v>2.7853935709460802E-2</v>
      </c>
      <c r="D1389" s="48" t="s">
        <v>41</v>
      </c>
    </row>
    <row r="1390" spans="1:4" x14ac:dyDescent="0.25">
      <c r="A1390" s="1">
        <v>44056</v>
      </c>
      <c r="B1390" s="8">
        <v>2.769143825939531E-2</v>
      </c>
      <c r="C1390" s="8">
        <v>2.7441756272401432E-2</v>
      </c>
      <c r="D1390" s="48" t="s">
        <v>41</v>
      </c>
    </row>
    <row r="1391" spans="1:4" x14ac:dyDescent="0.25">
      <c r="A1391" s="1">
        <v>44057</v>
      </c>
      <c r="B1391" s="8">
        <v>2.769143825939531E-2</v>
      </c>
      <c r="C1391" s="8">
        <v>2.7441756272401432E-2</v>
      </c>
      <c r="D1391" s="48" t="s">
        <v>41</v>
      </c>
    </row>
    <row r="1392" spans="1:4" x14ac:dyDescent="0.25">
      <c r="A1392" s="1">
        <v>44058</v>
      </c>
      <c r="B1392" s="8">
        <v>3.9334274130322783E-2</v>
      </c>
      <c r="C1392" s="8">
        <v>3.9334274130322783E-2</v>
      </c>
      <c r="D1392" s="48" t="s">
        <v>41</v>
      </c>
    </row>
    <row r="1393" spans="1:4" x14ac:dyDescent="0.25">
      <c r="A1393" s="1">
        <v>44059</v>
      </c>
      <c r="B1393" s="8">
        <v>3.9334274130322783E-2</v>
      </c>
      <c r="C1393" s="8">
        <v>3.9334274130322783E-2</v>
      </c>
      <c r="D1393" s="48" t="s">
        <v>41</v>
      </c>
    </row>
    <row r="1394" spans="1:4" x14ac:dyDescent="0.25">
      <c r="A1394" s="1">
        <v>44060</v>
      </c>
      <c r="B1394" s="8">
        <v>2.2791679228218269E-2</v>
      </c>
      <c r="C1394" s="8">
        <v>3.4850768766958092E-2</v>
      </c>
      <c r="D1394" s="48" t="s">
        <v>41</v>
      </c>
    </row>
    <row r="1395" spans="1:4" x14ac:dyDescent="0.25">
      <c r="A1395" s="1">
        <v>44061</v>
      </c>
      <c r="B1395" s="8">
        <v>1.8695652173913044E-2</v>
      </c>
      <c r="C1395" s="8">
        <v>1.8695652173913044E-2</v>
      </c>
      <c r="D1395" s="48" t="s">
        <v>41</v>
      </c>
    </row>
    <row r="1396" spans="1:4" x14ac:dyDescent="0.25">
      <c r="A1396" s="1">
        <v>44062</v>
      </c>
      <c r="B1396" s="8">
        <v>1.9860475983844588E-2</v>
      </c>
      <c r="C1396" s="8">
        <v>1.9860475983844588E-2</v>
      </c>
      <c r="D1396" s="48" t="s">
        <v>41</v>
      </c>
    </row>
    <row r="1397" spans="1:4" x14ac:dyDescent="0.25">
      <c r="A1397" s="1">
        <v>44063</v>
      </c>
      <c r="B1397" s="8">
        <v>2.8029931305201178E-2</v>
      </c>
      <c r="C1397" s="8">
        <v>2.8029931305201178E-2</v>
      </c>
      <c r="D1397" s="48" t="s">
        <v>41</v>
      </c>
    </row>
    <row r="1398" spans="1:4" x14ac:dyDescent="0.25">
      <c r="A1398" s="1">
        <v>44064</v>
      </c>
      <c r="B1398" s="8">
        <v>2.5912780163320014E-2</v>
      </c>
      <c r="C1398" s="8">
        <v>2.6136166199210702E-2</v>
      </c>
      <c r="D1398" s="48" t="s">
        <v>41</v>
      </c>
    </row>
    <row r="1399" spans="1:4" x14ac:dyDescent="0.25">
      <c r="A1399" s="1">
        <v>44065</v>
      </c>
      <c r="B1399" s="8">
        <v>2.1383463063592303E-2</v>
      </c>
      <c r="C1399" s="8">
        <v>2.1383463063592303E-2</v>
      </c>
      <c r="D1399" s="48" t="s">
        <v>41</v>
      </c>
    </row>
    <row r="1400" spans="1:4" x14ac:dyDescent="0.25">
      <c r="A1400" s="1">
        <v>44066</v>
      </c>
      <c r="B1400" s="8">
        <v>2.1383463063592303E-2</v>
      </c>
      <c r="C1400" s="8">
        <v>2.1383463063592303E-2</v>
      </c>
      <c r="D1400" s="48" t="s">
        <v>41</v>
      </c>
    </row>
    <row r="1401" spans="1:4" x14ac:dyDescent="0.25">
      <c r="A1401" s="1">
        <v>44067</v>
      </c>
      <c r="B1401" s="8">
        <v>2.4002400240024001E-2</v>
      </c>
      <c r="C1401" s="8">
        <v>2.4002400240024001E-2</v>
      </c>
      <c r="D1401" s="48" t="s">
        <v>41</v>
      </c>
    </row>
    <row r="1402" spans="1:4" x14ac:dyDescent="0.25">
      <c r="A1402" s="1">
        <v>44068</v>
      </c>
      <c r="B1402" s="8">
        <v>2.5779096883612466E-2</v>
      </c>
      <c r="C1402" s="8">
        <v>2.5779096883612466E-2</v>
      </c>
      <c r="D1402" s="48" t="s">
        <v>41</v>
      </c>
    </row>
    <row r="1403" spans="1:4" x14ac:dyDescent="0.25">
      <c r="A1403" s="1">
        <v>44069</v>
      </c>
      <c r="B1403" s="8">
        <v>2.9989156040833114E-2</v>
      </c>
      <c r="C1403" s="8">
        <v>2.9989156040833114E-2</v>
      </c>
      <c r="D1403" s="48" t="s">
        <v>41</v>
      </c>
    </row>
    <row r="1404" spans="1:4" x14ac:dyDescent="0.25">
      <c r="A1404" s="1">
        <v>44070</v>
      </c>
      <c r="B1404" s="8">
        <v>2.9989156040833114E-2</v>
      </c>
      <c r="C1404" s="8">
        <v>2.9989156040833114E-2</v>
      </c>
      <c r="D1404" s="48" t="s">
        <v>41</v>
      </c>
    </row>
    <row r="1405" spans="1:4" x14ac:dyDescent="0.25">
      <c r="A1405" s="1">
        <v>44071</v>
      </c>
      <c r="B1405" s="8">
        <v>2.0225492727429212E-2</v>
      </c>
      <c r="C1405" s="8">
        <v>2.0225492727429212E-2</v>
      </c>
      <c r="D1405" s="48" t="s">
        <v>41</v>
      </c>
    </row>
    <row r="1406" spans="1:4" x14ac:dyDescent="0.25">
      <c r="A1406" s="1">
        <v>44072</v>
      </c>
      <c r="B1406" s="8">
        <v>2.0225492727429212E-2</v>
      </c>
      <c r="C1406" s="8">
        <v>2.0225492727429212E-2</v>
      </c>
      <c r="D1406" s="48" t="s">
        <v>41</v>
      </c>
    </row>
    <row r="1407" spans="1:4" x14ac:dyDescent="0.25">
      <c r="A1407" s="1">
        <v>44073</v>
      </c>
      <c r="B1407" s="8">
        <v>2.0225492727429212E-2</v>
      </c>
      <c r="C1407" s="8">
        <v>2.0225492727429212E-2</v>
      </c>
      <c r="D1407" s="48" t="s">
        <v>41</v>
      </c>
    </row>
    <row r="1408" spans="1:4" x14ac:dyDescent="0.25">
      <c r="A1408" s="1">
        <v>44074</v>
      </c>
      <c r="B1408" s="8">
        <v>2.0166073546856466E-2</v>
      </c>
      <c r="C1408" s="8">
        <v>2.0166073546856466E-2</v>
      </c>
      <c r="D1408" s="48" t="s">
        <v>41</v>
      </c>
    </row>
    <row r="1409" spans="1:4" x14ac:dyDescent="0.25">
      <c r="A1409" s="1">
        <v>44075</v>
      </c>
      <c r="B1409" s="8">
        <v>3.0331153765028474E-2</v>
      </c>
      <c r="C1409" s="8">
        <v>3.0331153765028474E-2</v>
      </c>
      <c r="D1409" s="48" t="s">
        <v>41</v>
      </c>
    </row>
    <row r="1410" spans="1:4" x14ac:dyDescent="0.25">
      <c r="A1410" s="1">
        <v>44076</v>
      </c>
      <c r="B1410" s="8">
        <v>1.4790372670807454E-2</v>
      </c>
      <c r="C1410" s="8">
        <v>1.4790372670807454E-2</v>
      </c>
      <c r="D1410" s="48" t="s">
        <v>41</v>
      </c>
    </row>
    <row r="1411" spans="1:4" x14ac:dyDescent="0.25">
      <c r="A1411" s="1">
        <v>44077</v>
      </c>
      <c r="B1411" s="8">
        <v>2.824165029469548E-2</v>
      </c>
      <c r="C1411" s="8">
        <v>2.824165029469548E-2</v>
      </c>
      <c r="D1411" s="48" t="s">
        <v>41</v>
      </c>
    </row>
    <row r="1412" spans="1:4" x14ac:dyDescent="0.25">
      <c r="A1412" s="1">
        <v>44078</v>
      </c>
      <c r="B1412" s="8">
        <v>3.2423284193648955E-2</v>
      </c>
      <c r="C1412" s="8">
        <v>3.2423284193648955E-2</v>
      </c>
      <c r="D1412" s="48" t="s">
        <v>41</v>
      </c>
    </row>
    <row r="1413" spans="1:4" x14ac:dyDescent="0.25">
      <c r="A1413" s="1">
        <v>44079</v>
      </c>
      <c r="B1413" s="8">
        <v>1.0053408733898837E-2</v>
      </c>
      <c r="C1413" s="8">
        <v>1.0053408733898837E-2</v>
      </c>
      <c r="D1413" s="48" t="s">
        <v>41</v>
      </c>
    </row>
    <row r="1414" spans="1:4" x14ac:dyDescent="0.25">
      <c r="A1414" s="1">
        <v>44080</v>
      </c>
      <c r="B1414" s="8">
        <v>1.0053408733898837E-2</v>
      </c>
      <c r="C1414" s="8">
        <v>1.0053408733898837E-2</v>
      </c>
      <c r="D1414" s="48" t="s">
        <v>41</v>
      </c>
    </row>
    <row r="1415" spans="1:4" x14ac:dyDescent="0.25">
      <c r="A1415" s="1">
        <v>44081</v>
      </c>
      <c r="B1415" s="8">
        <v>1.2880929940307886E-2</v>
      </c>
      <c r="C1415" s="8">
        <v>1.2880929940307886E-2</v>
      </c>
      <c r="D1415" s="48" t="s">
        <v>41</v>
      </c>
    </row>
    <row r="1416" spans="1:4" x14ac:dyDescent="0.25">
      <c r="A1416" s="1">
        <v>44082</v>
      </c>
      <c r="B1416" s="8">
        <v>1.817455562212902E-2</v>
      </c>
      <c r="C1416" s="8">
        <v>1.817455562212902E-2</v>
      </c>
      <c r="D1416" s="48" t="s">
        <v>41</v>
      </c>
    </row>
    <row r="1417" spans="1:4" x14ac:dyDescent="0.25">
      <c r="A1417" s="1">
        <v>44083</v>
      </c>
      <c r="B1417" s="8">
        <v>3.8941418561642051E-2</v>
      </c>
      <c r="C1417" s="8">
        <v>3.0714516650501133E-2</v>
      </c>
      <c r="D1417" s="48" t="s">
        <v>41</v>
      </c>
    </row>
    <row r="1418" spans="1:4" x14ac:dyDescent="0.25">
      <c r="A1418" s="1">
        <v>44084</v>
      </c>
      <c r="B1418" s="8">
        <v>2.9722250691811006E-2</v>
      </c>
      <c r="C1418" s="8">
        <v>2.9722250691811006E-2</v>
      </c>
      <c r="D1418" s="48" t="s">
        <v>41</v>
      </c>
    </row>
    <row r="1419" spans="1:4" x14ac:dyDescent="0.25">
      <c r="A1419" s="1">
        <v>44085</v>
      </c>
      <c r="B1419" s="8">
        <v>1.7587508579272479E-2</v>
      </c>
      <c r="C1419" s="8">
        <v>6.0026640312808834E-2</v>
      </c>
      <c r="D1419" s="48" t="s">
        <v>41</v>
      </c>
    </row>
    <row r="1420" spans="1:4" x14ac:dyDescent="0.25">
      <c r="A1420" s="1">
        <v>44086</v>
      </c>
      <c r="B1420" s="8">
        <v>1.8824871648602397E-2</v>
      </c>
      <c r="C1420" s="8">
        <v>6.8339988590986875E-2</v>
      </c>
      <c r="D1420" s="48" t="s">
        <v>41</v>
      </c>
    </row>
    <row r="1421" spans="1:4" x14ac:dyDescent="0.25">
      <c r="A1421" s="1">
        <v>44087</v>
      </c>
      <c r="B1421" s="8">
        <v>1.8824871648602397E-2</v>
      </c>
      <c r="C1421" s="8">
        <v>6.8339988590986875E-2</v>
      </c>
      <c r="D1421" s="48" t="s">
        <v>41</v>
      </c>
    </row>
    <row r="1422" spans="1:4" x14ac:dyDescent="0.25">
      <c r="A1422" s="1">
        <v>44088</v>
      </c>
      <c r="B1422" s="8">
        <v>4.3516677711508724E-2</v>
      </c>
      <c r="C1422" s="8">
        <v>6.9353948094975151E-2</v>
      </c>
      <c r="D1422" s="48" t="s">
        <v>41</v>
      </c>
    </row>
    <row r="1423" spans="1:4" x14ac:dyDescent="0.25">
      <c r="A1423" s="1">
        <v>44089</v>
      </c>
      <c r="B1423" s="8">
        <v>4.3516677711508724E-2</v>
      </c>
      <c r="C1423" s="8">
        <v>6.9353948094975151E-2</v>
      </c>
      <c r="D1423" s="48" t="s">
        <v>41</v>
      </c>
    </row>
    <row r="1424" spans="1:4" x14ac:dyDescent="0.25">
      <c r="A1424" s="1">
        <v>44090</v>
      </c>
      <c r="B1424" s="8">
        <v>2.580852001763315E-2</v>
      </c>
      <c r="C1424" s="8">
        <v>2.580852001763315E-2</v>
      </c>
      <c r="D1424" s="48" t="s">
        <v>41</v>
      </c>
    </row>
    <row r="1425" spans="1:4" x14ac:dyDescent="0.25">
      <c r="A1425" s="1">
        <v>44091</v>
      </c>
      <c r="B1425" s="8">
        <v>2.4705596697826879E-2</v>
      </c>
      <c r="C1425" s="8">
        <v>2.4705596697826879E-2</v>
      </c>
      <c r="D1425" s="48" t="s">
        <v>41</v>
      </c>
    </row>
    <row r="1426" spans="1:4" x14ac:dyDescent="0.25">
      <c r="A1426" s="1">
        <v>44092</v>
      </c>
      <c r="B1426" s="8">
        <v>2.1715447744934273E-2</v>
      </c>
      <c r="C1426" s="8">
        <v>2.1715447744934273E-2</v>
      </c>
      <c r="D1426" s="48" t="s">
        <v>41</v>
      </c>
    </row>
    <row r="1427" spans="1:4" x14ac:dyDescent="0.25">
      <c r="A1427" s="1">
        <v>44093</v>
      </c>
      <c r="B1427" s="8">
        <v>2.2917549809241204E-2</v>
      </c>
      <c r="C1427" s="8">
        <v>2.4705596697826879E-2</v>
      </c>
      <c r="D1427" s="48" t="s">
        <v>41</v>
      </c>
    </row>
    <row r="1428" spans="1:4" x14ac:dyDescent="0.25">
      <c r="A1428" s="1">
        <v>44094</v>
      </c>
      <c r="B1428" s="8">
        <v>2.2917549809241204E-2</v>
      </c>
      <c r="C1428" s="8">
        <v>2.4705596697826879E-2</v>
      </c>
      <c r="D1428" s="48" t="s">
        <v>41</v>
      </c>
    </row>
    <row r="1429" spans="1:4" x14ac:dyDescent="0.25">
      <c r="A1429" s="1">
        <v>44095</v>
      </c>
      <c r="B1429" s="8">
        <v>2.1578989510769479E-2</v>
      </c>
      <c r="C1429" s="8">
        <v>2.1578989510769479E-2</v>
      </c>
      <c r="D1429" s="48" t="s">
        <v>41</v>
      </c>
    </row>
    <row r="1430" spans="1:4" x14ac:dyDescent="0.25">
      <c r="A1430" s="1">
        <v>44096</v>
      </c>
      <c r="B1430" s="8">
        <v>2.5224327018943171E-2</v>
      </c>
      <c r="C1430" s="8">
        <v>2.5224327018943171E-2</v>
      </c>
      <c r="D1430" s="48" t="s">
        <v>41</v>
      </c>
    </row>
    <row r="1431" spans="1:4" x14ac:dyDescent="0.25">
      <c r="A1431" s="1">
        <v>44097</v>
      </c>
      <c r="B1431" s="8">
        <v>2.2349584542997299E-2</v>
      </c>
      <c r="C1431" s="8">
        <v>2.2349584542997299E-2</v>
      </c>
      <c r="D1431" s="48" t="s">
        <v>41</v>
      </c>
    </row>
    <row r="1432" spans="1:4" x14ac:dyDescent="0.25">
      <c r="A1432" s="1">
        <v>44098</v>
      </c>
      <c r="B1432" s="8">
        <v>1.6638711841663871E-2</v>
      </c>
      <c r="C1432" s="8">
        <v>1.6638711841663871E-2</v>
      </c>
      <c r="D1432" s="48" t="s">
        <v>41</v>
      </c>
    </row>
    <row r="1433" spans="1:4" x14ac:dyDescent="0.25">
      <c r="A1433" s="1">
        <v>44099</v>
      </c>
      <c r="B1433" s="8">
        <v>1.9789998220323901E-2</v>
      </c>
      <c r="C1433" s="8">
        <v>1.9789998220323901E-2</v>
      </c>
      <c r="D1433" s="48" t="s">
        <v>41</v>
      </c>
    </row>
    <row r="1434" spans="1:4" x14ac:dyDescent="0.25">
      <c r="A1434" s="1">
        <v>44100</v>
      </c>
      <c r="B1434" s="8">
        <v>2.2553837548443804E-2</v>
      </c>
      <c r="C1434" s="8">
        <v>2.2379520992921554E-2</v>
      </c>
      <c r="D1434" s="48" t="s">
        <v>41</v>
      </c>
    </row>
    <row r="1435" spans="1:4" x14ac:dyDescent="0.25">
      <c r="A1435" s="1">
        <v>44101</v>
      </c>
      <c r="B1435" s="8">
        <v>2.2553837548443804E-2</v>
      </c>
      <c r="C1435" s="8">
        <v>2.2379520992921554E-2</v>
      </c>
      <c r="D1435" s="48" t="s">
        <v>41</v>
      </c>
    </row>
    <row r="1436" spans="1:4" x14ac:dyDescent="0.25">
      <c r="A1436" s="1">
        <v>44102</v>
      </c>
      <c r="B1436" s="8">
        <v>2.1026234567901234E-2</v>
      </c>
      <c r="C1436" s="8">
        <v>2.1026234567901234E-2</v>
      </c>
      <c r="D1436" s="48" t="s">
        <v>41</v>
      </c>
    </row>
    <row r="1437" spans="1:4" x14ac:dyDescent="0.25">
      <c r="A1437" s="1">
        <v>44103</v>
      </c>
      <c r="B1437" s="8">
        <v>1.95832601990923E-2</v>
      </c>
      <c r="C1437" s="8">
        <v>2.0025758226217834E-2</v>
      </c>
      <c r="D1437" s="48" t="s">
        <v>41</v>
      </c>
    </row>
    <row r="1438" spans="1:4" x14ac:dyDescent="0.25">
      <c r="A1438" s="1">
        <v>44104</v>
      </c>
      <c r="B1438" s="8">
        <v>4.6904746274535551E-2</v>
      </c>
      <c r="C1438" s="8">
        <v>4.9043848392851551E-2</v>
      </c>
      <c r="D1438" s="48" t="s">
        <v>41</v>
      </c>
    </row>
    <row r="1439" spans="1:4" x14ac:dyDescent="0.25">
      <c r="A1439" s="1">
        <v>44105</v>
      </c>
      <c r="B1439" s="8">
        <v>2.0140310832130508E-2</v>
      </c>
      <c r="C1439" s="8">
        <v>3.3312122176264718E-2</v>
      </c>
      <c r="D1439" s="48" t="s">
        <v>41</v>
      </c>
    </row>
    <row r="1440" spans="1:4" x14ac:dyDescent="0.25">
      <c r="A1440" s="1">
        <v>44106</v>
      </c>
      <c r="B1440" s="8">
        <v>2.1212918502927055E-2</v>
      </c>
      <c r="C1440" s="8">
        <v>2.1212918502927055E-2</v>
      </c>
      <c r="D1440" s="48" t="s">
        <v>41</v>
      </c>
    </row>
    <row r="1441" spans="1:4" x14ac:dyDescent="0.25">
      <c r="A1441" s="1">
        <v>44107</v>
      </c>
      <c r="B1441" s="8">
        <v>1.7253926860331129E-2</v>
      </c>
      <c r="C1441" s="8">
        <v>1.6178101276619943E-2</v>
      </c>
      <c r="D1441" s="48" t="s">
        <v>41</v>
      </c>
    </row>
    <row r="1442" spans="1:4" x14ac:dyDescent="0.25">
      <c r="A1442" s="1">
        <v>44108</v>
      </c>
      <c r="B1442" s="8">
        <v>1.7253926860331129E-2</v>
      </c>
      <c r="C1442" s="8">
        <v>1.6178101276619943E-2</v>
      </c>
      <c r="D1442" s="48" t="s">
        <v>41</v>
      </c>
    </row>
    <row r="1443" spans="1:4" x14ac:dyDescent="0.25">
      <c r="A1443" s="1">
        <v>44109</v>
      </c>
      <c r="B1443" s="8">
        <v>1.4738231412230532E-2</v>
      </c>
      <c r="C1443" s="8">
        <v>2.2070684851151195E-2</v>
      </c>
      <c r="D1443" s="48" t="s">
        <v>41</v>
      </c>
    </row>
    <row r="1444" spans="1:4" x14ac:dyDescent="0.25">
      <c r="A1444" s="1">
        <v>44110</v>
      </c>
      <c r="B1444" s="8">
        <v>2.6453879179496074E-2</v>
      </c>
      <c r="C1444" s="8">
        <v>2.6670714254737847E-2</v>
      </c>
      <c r="D1444" s="48" t="s">
        <v>41</v>
      </c>
    </row>
    <row r="1445" spans="1:4" x14ac:dyDescent="0.25">
      <c r="A1445" s="1">
        <v>44111</v>
      </c>
      <c r="B1445" s="8">
        <v>2.6453879179496074E-2</v>
      </c>
      <c r="C1445" s="8">
        <v>2.6670714254737847E-2</v>
      </c>
      <c r="D1445" s="48" t="s">
        <v>41</v>
      </c>
    </row>
    <row r="1446" spans="1:4" x14ac:dyDescent="0.25">
      <c r="A1446" s="1">
        <v>44112</v>
      </c>
      <c r="B1446" s="8">
        <v>2.0192489148896018E-2</v>
      </c>
      <c r="C1446" s="8">
        <v>1.9377037305324158E-2</v>
      </c>
      <c r="D1446" s="48" t="s">
        <v>41</v>
      </c>
    </row>
    <row r="1447" spans="1:4" x14ac:dyDescent="0.25">
      <c r="A1447" s="1">
        <v>44113</v>
      </c>
      <c r="B1447" s="8">
        <v>1.9947961838681701E-2</v>
      </c>
      <c r="C1447" s="8">
        <v>2.1849356194542664E-2</v>
      </c>
      <c r="D1447" s="48" t="s">
        <v>41</v>
      </c>
    </row>
    <row r="1448" spans="1:4" x14ac:dyDescent="0.25">
      <c r="A1448" s="1">
        <v>44114</v>
      </c>
      <c r="B1448" s="8">
        <v>7.8431372549019607E-2</v>
      </c>
      <c r="C1448" s="8">
        <v>8.5489313835770533E-2</v>
      </c>
      <c r="D1448" s="48" t="s">
        <v>41</v>
      </c>
    </row>
    <row r="1449" spans="1:4" x14ac:dyDescent="0.25">
      <c r="A1449" s="1">
        <v>44115</v>
      </c>
      <c r="B1449" s="8">
        <v>7.8431372549019607E-2</v>
      </c>
      <c r="C1449" s="8">
        <v>8.5489313835770533E-2</v>
      </c>
      <c r="D1449" s="48" t="s">
        <v>41</v>
      </c>
    </row>
    <row r="1450" spans="1:4" x14ac:dyDescent="0.25">
      <c r="A1450" s="1">
        <v>44116</v>
      </c>
      <c r="B1450" s="8">
        <v>2.2475570032573292E-2</v>
      </c>
      <c r="C1450" s="8">
        <v>2.2475570032573292E-2</v>
      </c>
      <c r="D1450" s="48" t="s">
        <v>41</v>
      </c>
    </row>
    <row r="1451" spans="1:4" x14ac:dyDescent="0.25">
      <c r="A1451" s="1">
        <v>44117</v>
      </c>
      <c r="B1451" s="8">
        <v>1.9793999104343932E-2</v>
      </c>
      <c r="C1451" s="8">
        <v>1.9973130317957905E-2</v>
      </c>
      <c r="D1451" s="48" t="s">
        <v>41</v>
      </c>
    </row>
    <row r="1452" spans="1:4" x14ac:dyDescent="0.25">
      <c r="A1452" s="1">
        <v>44118</v>
      </c>
      <c r="B1452" s="8">
        <v>1.9863945578231294E-2</v>
      </c>
      <c r="C1452" s="8">
        <v>1.9863945578231294E-2</v>
      </c>
      <c r="D1452" s="48" t="s">
        <v>41</v>
      </c>
    </row>
    <row r="1453" spans="1:4" x14ac:dyDescent="0.25">
      <c r="A1453" s="1">
        <v>44119</v>
      </c>
      <c r="B1453" s="8">
        <v>1.3916500994035786E-2</v>
      </c>
      <c r="C1453" s="8">
        <v>4.4502217464444105E-2</v>
      </c>
      <c r="D1453" s="48" t="s">
        <v>41</v>
      </c>
    </row>
    <row r="1454" spans="1:4" x14ac:dyDescent="0.25">
      <c r="A1454" s="1">
        <v>44120</v>
      </c>
      <c r="B1454" s="8">
        <v>1.9321804656554923E-2</v>
      </c>
      <c r="C1454" s="8">
        <v>1.9321804656554923E-2</v>
      </c>
      <c r="D1454" s="48" t="s">
        <v>41</v>
      </c>
    </row>
    <row r="1455" spans="1:4" x14ac:dyDescent="0.25">
      <c r="A1455" s="1">
        <v>44121</v>
      </c>
      <c r="B1455" s="8">
        <v>1.9957719731986099E-2</v>
      </c>
      <c r="C1455" s="8">
        <v>1.9957719731986099E-2</v>
      </c>
      <c r="D1455" s="48" t="s">
        <v>41</v>
      </c>
    </row>
    <row r="1456" spans="1:4" x14ac:dyDescent="0.25">
      <c r="A1456" s="1">
        <v>44122</v>
      </c>
      <c r="B1456" s="8">
        <v>1.9957719731986099E-2</v>
      </c>
      <c r="C1456" s="8">
        <v>1.9957719731986099E-2</v>
      </c>
      <c r="D1456" s="48" t="s">
        <v>41</v>
      </c>
    </row>
    <row r="1457" spans="1:4" x14ac:dyDescent="0.25">
      <c r="A1457" s="1">
        <v>44123</v>
      </c>
      <c r="B1457" s="8">
        <v>1.9721818559269255E-2</v>
      </c>
      <c r="C1457" s="8">
        <v>1.9964016331049755E-2</v>
      </c>
      <c r="D1457" s="48" t="s">
        <v>41</v>
      </c>
    </row>
    <row r="1458" spans="1:4" x14ac:dyDescent="0.25">
      <c r="A1458" s="1">
        <v>44124</v>
      </c>
      <c r="B1458" s="8">
        <v>2.4983262271397865E-2</v>
      </c>
      <c r="C1458" s="8">
        <v>2.5335635505127029E-2</v>
      </c>
      <c r="D1458" s="48" t="s">
        <v>41</v>
      </c>
    </row>
    <row r="1459" spans="1:4" x14ac:dyDescent="0.25">
      <c r="A1459" s="1">
        <v>44125</v>
      </c>
      <c r="B1459" s="8">
        <v>4.6245421245421248E-2</v>
      </c>
      <c r="C1459" s="8">
        <v>4.6245421245421248E-2</v>
      </c>
      <c r="D1459" s="48" t="s">
        <v>41</v>
      </c>
    </row>
    <row r="1460" spans="1:4" x14ac:dyDescent="0.25">
      <c r="A1460" s="1">
        <v>44126</v>
      </c>
      <c r="B1460" s="8">
        <v>1.9664650707999855E-2</v>
      </c>
      <c r="C1460" s="8">
        <v>1.9406951535072384E-2</v>
      </c>
      <c r="D1460" s="48" t="s">
        <v>41</v>
      </c>
    </row>
    <row r="1461" spans="1:4" x14ac:dyDescent="0.25">
      <c r="A1461" s="1">
        <v>44127</v>
      </c>
      <c r="B1461" s="8">
        <v>1.9529574769900703E-2</v>
      </c>
      <c r="C1461" s="8">
        <v>2.1310692853246046E-2</v>
      </c>
      <c r="D1461" s="48" t="s">
        <v>41</v>
      </c>
    </row>
    <row r="1462" spans="1:4" x14ac:dyDescent="0.25">
      <c r="A1462" s="1">
        <v>44128</v>
      </c>
      <c r="B1462" s="8">
        <v>2.4968125796855079E-2</v>
      </c>
      <c r="C1462" s="8">
        <v>2.4745221893009473E-2</v>
      </c>
      <c r="D1462" s="48" t="s">
        <v>41</v>
      </c>
    </row>
    <row r="1463" spans="1:4" x14ac:dyDescent="0.25">
      <c r="A1463" s="1">
        <v>44129</v>
      </c>
      <c r="B1463" s="8">
        <v>2.4968125796855079E-2</v>
      </c>
      <c r="C1463" s="8">
        <v>2.4745221893009473E-2</v>
      </c>
      <c r="D1463" s="48" t="s">
        <v>41</v>
      </c>
    </row>
    <row r="1464" spans="1:4" x14ac:dyDescent="0.25">
      <c r="A1464" s="1">
        <v>44130</v>
      </c>
      <c r="B1464" s="8">
        <v>4.0922972514421445E-2</v>
      </c>
      <c r="C1464" s="8">
        <v>4.0911866476694481E-2</v>
      </c>
      <c r="D1464" s="48" t="s">
        <v>41</v>
      </c>
    </row>
    <row r="1465" spans="1:4" x14ac:dyDescent="0.25">
      <c r="A1465" s="1">
        <v>44131</v>
      </c>
      <c r="B1465" s="8">
        <v>3.6454728237581988E-2</v>
      </c>
      <c r="C1465" s="8">
        <v>3.6454728237581988E-2</v>
      </c>
      <c r="D1465" s="48" t="s">
        <v>41</v>
      </c>
    </row>
    <row r="1466" spans="1:4" x14ac:dyDescent="0.25">
      <c r="A1466" s="1">
        <v>44132</v>
      </c>
      <c r="B1466" s="8">
        <v>3.2985372558002553E-2</v>
      </c>
      <c r="C1466" s="8">
        <v>3.449065741680029E-2</v>
      </c>
      <c r="D1466" s="48" t="s">
        <v>41</v>
      </c>
    </row>
    <row r="1467" spans="1:4" x14ac:dyDescent="0.25">
      <c r="A1467" s="1">
        <v>44133</v>
      </c>
      <c r="B1467" s="8">
        <v>2.0017857657190587E-2</v>
      </c>
      <c r="C1467" s="8">
        <v>2.0334687058959071E-2</v>
      </c>
      <c r="D1467" s="48" t="s">
        <v>41</v>
      </c>
    </row>
    <row r="1468" spans="1:4" x14ac:dyDescent="0.25">
      <c r="A1468" s="1">
        <v>44134</v>
      </c>
      <c r="B1468" s="8">
        <v>2.0017857657190587E-2</v>
      </c>
      <c r="C1468" s="8">
        <v>2.0334687058959071E-2</v>
      </c>
      <c r="D1468" s="48" t="s">
        <v>41</v>
      </c>
    </row>
    <row r="1469" spans="1:4" x14ac:dyDescent="0.25">
      <c r="A1469" s="1">
        <v>44135</v>
      </c>
      <c r="B1469" s="8">
        <v>1.9093008110828251E-2</v>
      </c>
      <c r="C1469" s="8">
        <v>1.993964854150642E-2</v>
      </c>
      <c r="D1469" s="48" t="s">
        <v>41</v>
      </c>
    </row>
    <row r="1470" spans="1:4" x14ac:dyDescent="0.25">
      <c r="A1470" s="1">
        <v>44136</v>
      </c>
      <c r="B1470" s="8">
        <v>1.9093008110828251E-2</v>
      </c>
      <c r="C1470" s="8">
        <v>1.993964854150642E-2</v>
      </c>
      <c r="D1470" s="48" t="s">
        <v>41</v>
      </c>
    </row>
    <row r="1471" spans="1:4" x14ac:dyDescent="0.25">
      <c r="A1471" s="1">
        <v>44137</v>
      </c>
      <c r="B1471" s="8">
        <v>2.3010861328618338E-2</v>
      </c>
      <c r="C1471" s="8">
        <v>2.3743369537762061E-2</v>
      </c>
      <c r="D1471" s="48" t="s">
        <v>41</v>
      </c>
    </row>
    <row r="1472" spans="1:4" x14ac:dyDescent="0.25">
      <c r="A1472" s="1">
        <v>44138</v>
      </c>
      <c r="B1472" s="8">
        <v>2.1883436557090678E-2</v>
      </c>
      <c r="C1472" s="8">
        <v>2.1883436557090678E-2</v>
      </c>
      <c r="D1472" s="48" t="s">
        <v>41</v>
      </c>
    </row>
    <row r="1473" spans="1:4" x14ac:dyDescent="0.25">
      <c r="A1473" s="1">
        <v>44139</v>
      </c>
      <c r="B1473" s="8">
        <v>2.1897810218978103E-2</v>
      </c>
      <c r="C1473" s="8">
        <v>2.2125912408759125E-2</v>
      </c>
      <c r="D1473" s="48" t="s">
        <v>41</v>
      </c>
    </row>
    <row r="1474" spans="1:4" x14ac:dyDescent="0.25">
      <c r="A1474" s="1">
        <v>44140</v>
      </c>
      <c r="B1474" s="8">
        <v>1.9716242661448141E-2</v>
      </c>
      <c r="C1474" s="8">
        <v>1.9174041297935103E-2</v>
      </c>
      <c r="D1474" s="48" t="s">
        <v>41</v>
      </c>
    </row>
    <row r="1475" spans="1:4" x14ac:dyDescent="0.25">
      <c r="A1475" s="1">
        <v>44141</v>
      </c>
      <c r="B1475" s="8">
        <v>1.8863996002331972E-2</v>
      </c>
      <c r="C1475" s="8">
        <v>2.219065347310669E-2</v>
      </c>
      <c r="D1475" s="48" t="s">
        <v>41</v>
      </c>
    </row>
    <row r="1476" spans="1:4" x14ac:dyDescent="0.25">
      <c r="A1476" s="1">
        <v>44142</v>
      </c>
      <c r="B1476" s="8">
        <v>1.8986677855869088E-2</v>
      </c>
      <c r="C1476" s="8">
        <v>1.8872842917470413E-2</v>
      </c>
      <c r="D1476" s="48" t="s">
        <v>41</v>
      </c>
    </row>
    <row r="1477" spans="1:4" x14ac:dyDescent="0.25">
      <c r="A1477" s="1">
        <v>44143</v>
      </c>
      <c r="B1477" s="8">
        <v>1.8986677855869088E-2</v>
      </c>
      <c r="C1477" s="8">
        <v>1.8872842917470413E-2</v>
      </c>
      <c r="D1477" s="48" t="s">
        <v>41</v>
      </c>
    </row>
    <row r="1478" spans="1:4" x14ac:dyDescent="0.25">
      <c r="A1478" s="1">
        <v>44144</v>
      </c>
      <c r="B1478" s="8">
        <v>1.9170915833388518E-2</v>
      </c>
      <c r="C1478" s="8">
        <v>1.9170915833388518E-2</v>
      </c>
      <c r="D1478" s="48" t="s">
        <v>41</v>
      </c>
    </row>
    <row r="1479" spans="1:4" x14ac:dyDescent="0.25">
      <c r="A1479" s="1">
        <v>44145</v>
      </c>
      <c r="B1479" s="8">
        <v>2.0408731484575119E-2</v>
      </c>
      <c r="C1479" s="8">
        <v>2.038659435405368E-2</v>
      </c>
      <c r="D1479" s="48" t="s">
        <v>41</v>
      </c>
    </row>
    <row r="1480" spans="1:4" x14ac:dyDescent="0.25">
      <c r="A1480" s="1">
        <v>44146</v>
      </c>
      <c r="B1480" s="8">
        <v>1.9417475728155338E-2</v>
      </c>
      <c r="C1480" s="8">
        <v>1.9417475728155338E-2</v>
      </c>
      <c r="D1480" s="48" t="s">
        <v>41</v>
      </c>
    </row>
    <row r="1481" spans="1:4" x14ac:dyDescent="0.25">
      <c r="A1481" s="1">
        <v>44147</v>
      </c>
      <c r="B1481" s="8">
        <v>1.8492834026814609E-2</v>
      </c>
      <c r="C1481" s="8">
        <v>1.8492834026814609E-2</v>
      </c>
      <c r="D1481" s="48" t="s">
        <v>41</v>
      </c>
    </row>
    <row r="1482" spans="1:4" x14ac:dyDescent="0.25">
      <c r="A1482" s="1">
        <v>44148</v>
      </c>
      <c r="B1482" s="8">
        <v>3.27288595810706E-2</v>
      </c>
      <c r="C1482" s="8">
        <v>3.2692400833050805E-2</v>
      </c>
      <c r="D1482" s="48" t="s">
        <v>41</v>
      </c>
    </row>
    <row r="1483" spans="1:4" x14ac:dyDescent="0.25">
      <c r="A1483" s="1">
        <v>44149</v>
      </c>
      <c r="B1483" s="8">
        <v>1.9038076152304611E-2</v>
      </c>
      <c r="C1483" s="8">
        <v>1.9199689701984615E-2</v>
      </c>
      <c r="D1483" s="48" t="s">
        <v>41</v>
      </c>
    </row>
    <row r="1484" spans="1:4" x14ac:dyDescent="0.25">
      <c r="A1484" s="1">
        <v>44150</v>
      </c>
      <c r="B1484" s="8">
        <v>1.9038076152304611E-2</v>
      </c>
      <c r="C1484" s="8">
        <v>1.9199689701984615E-2</v>
      </c>
      <c r="D1484" s="48" t="s">
        <v>41</v>
      </c>
    </row>
    <row r="1485" spans="1:4" x14ac:dyDescent="0.25">
      <c r="A1485" s="1">
        <v>44151</v>
      </c>
      <c r="B1485" s="8">
        <v>1.7761113029749864E-2</v>
      </c>
      <c r="C1485" s="8">
        <v>1.7761113029749864E-2</v>
      </c>
      <c r="D1485" s="48" t="s">
        <v>41</v>
      </c>
    </row>
    <row r="1486" spans="1:4" x14ac:dyDescent="0.25">
      <c r="A1486" s="1">
        <v>44152</v>
      </c>
      <c r="B1486" s="8">
        <v>1.9605765154726579E-2</v>
      </c>
      <c r="C1486" s="8">
        <v>1.9605765154726579E-2</v>
      </c>
      <c r="D1486" s="48" t="s">
        <v>41</v>
      </c>
    </row>
    <row r="1487" spans="1:4" x14ac:dyDescent="0.25">
      <c r="A1487" s="1">
        <v>44153</v>
      </c>
      <c r="B1487" s="8">
        <v>2.2149748607147711E-2</v>
      </c>
      <c r="C1487" s="8">
        <v>2.2202547163386228E-2</v>
      </c>
      <c r="D1487" s="48" t="s">
        <v>41</v>
      </c>
    </row>
    <row r="1488" spans="1:4" x14ac:dyDescent="0.25">
      <c r="A1488" s="1">
        <v>44154</v>
      </c>
      <c r="B1488" s="8">
        <v>2.5264895372983334E-2</v>
      </c>
      <c r="C1488" s="8">
        <v>2.5264895372983334E-2</v>
      </c>
      <c r="D1488" s="48" t="s">
        <v>41</v>
      </c>
    </row>
    <row r="1489" spans="1:4" x14ac:dyDescent="0.25">
      <c r="A1489" s="1">
        <v>44155</v>
      </c>
      <c r="B1489" s="8">
        <v>1.7183519993530912E-2</v>
      </c>
      <c r="C1489" s="8">
        <v>1.7121218225033236E-2</v>
      </c>
      <c r="D1489" s="48" t="s">
        <v>41</v>
      </c>
    </row>
    <row r="1490" spans="1:4" x14ac:dyDescent="0.25">
      <c r="A1490" s="1">
        <v>44156</v>
      </c>
      <c r="B1490" s="8">
        <v>2.012617563958664E-2</v>
      </c>
      <c r="C1490" s="8">
        <v>3.8433254634826025E-2</v>
      </c>
      <c r="D1490" s="48" t="s">
        <v>41</v>
      </c>
    </row>
    <row r="1491" spans="1:4" x14ac:dyDescent="0.25">
      <c r="A1491" s="1">
        <v>44157</v>
      </c>
      <c r="B1491" s="8">
        <v>2.012617563958664E-2</v>
      </c>
      <c r="C1491" s="8">
        <v>3.8433254634826025E-2</v>
      </c>
      <c r="D1491" s="48" t="s">
        <v>41</v>
      </c>
    </row>
    <row r="1492" spans="1:4" x14ac:dyDescent="0.25">
      <c r="A1492" s="1">
        <v>44158</v>
      </c>
      <c r="B1492" s="8">
        <v>1.8874004511347419E-2</v>
      </c>
      <c r="C1492" s="8">
        <v>4.0970400036827323E-2</v>
      </c>
      <c r="D1492" s="48" t="s">
        <v>41</v>
      </c>
    </row>
    <row r="1493" spans="1:4" x14ac:dyDescent="0.25">
      <c r="A1493" s="1">
        <v>44159</v>
      </c>
      <c r="B1493" s="8">
        <v>1.9569548064528729E-2</v>
      </c>
      <c r="C1493" s="8">
        <v>4.3900379907133809E-2</v>
      </c>
      <c r="D1493" s="48" t="s">
        <v>41</v>
      </c>
    </row>
    <row r="1494" spans="1:4" x14ac:dyDescent="0.25">
      <c r="A1494" s="1">
        <v>44160</v>
      </c>
      <c r="B1494" s="8">
        <v>1.9005064045278523E-2</v>
      </c>
      <c r="C1494" s="8">
        <v>5.2963955913017578E-2</v>
      </c>
      <c r="D1494" s="48" t="s">
        <v>41</v>
      </c>
    </row>
    <row r="1495" spans="1:4" x14ac:dyDescent="0.25">
      <c r="A1495" s="1">
        <v>44161</v>
      </c>
      <c r="B1495" s="8">
        <v>1.9202647579465867E-2</v>
      </c>
      <c r="C1495" s="8">
        <v>9.0202416685907796E-2</v>
      </c>
      <c r="D1495" s="48" t="s">
        <v>41</v>
      </c>
    </row>
    <row r="1496" spans="1:4" x14ac:dyDescent="0.25">
      <c r="A1496" s="1">
        <v>44162</v>
      </c>
      <c r="B1496" s="8">
        <v>1.7030865167950531E-2</v>
      </c>
      <c r="C1496" s="8">
        <v>3.6891474086883612E-2</v>
      </c>
      <c r="D1496" s="48" t="s">
        <v>41</v>
      </c>
    </row>
    <row r="1497" spans="1:4" x14ac:dyDescent="0.25">
      <c r="A1497" s="1">
        <v>44163</v>
      </c>
      <c r="B1497" s="8">
        <v>2.5431290898274835E-2</v>
      </c>
      <c r="C1497" s="8">
        <v>2.6993545021842601E-2</v>
      </c>
      <c r="D1497" s="48" t="s">
        <v>41</v>
      </c>
    </row>
    <row r="1498" spans="1:4" x14ac:dyDescent="0.25">
      <c r="A1498" s="1">
        <v>44164</v>
      </c>
      <c r="B1498" s="8">
        <v>2.5431290898274835E-2</v>
      </c>
      <c r="C1498" s="8">
        <v>2.6993545021842601E-2</v>
      </c>
      <c r="D1498" s="48" t="s">
        <v>41</v>
      </c>
    </row>
    <row r="1499" spans="1:4" x14ac:dyDescent="0.25">
      <c r="A1499" s="1">
        <v>44165</v>
      </c>
      <c r="B1499" s="8">
        <v>1.9478133039323779E-2</v>
      </c>
      <c r="C1499" s="8">
        <v>7.1460655804646986E-2</v>
      </c>
      <c r="D1499" s="48" t="s">
        <v>41</v>
      </c>
    </row>
    <row r="1500" spans="1:4" x14ac:dyDescent="0.25">
      <c r="A1500" s="1">
        <v>44166</v>
      </c>
      <c r="B1500" s="8">
        <v>1.9853335718118405E-2</v>
      </c>
      <c r="C1500" s="8">
        <v>1.9791388071676918E-2</v>
      </c>
      <c r="D1500" s="48" t="s">
        <v>41</v>
      </c>
    </row>
    <row r="1501" spans="1:4" x14ac:dyDescent="0.25">
      <c r="A1501" s="1">
        <v>44167</v>
      </c>
      <c r="B1501" s="8">
        <v>2.1702427013717905E-2</v>
      </c>
      <c r="C1501" s="8">
        <v>2.1702427013717905E-2</v>
      </c>
      <c r="D1501" s="48" t="s">
        <v>41</v>
      </c>
    </row>
    <row r="1502" spans="1:4" x14ac:dyDescent="0.25">
      <c r="A1502" s="1">
        <v>44168</v>
      </c>
      <c r="B1502" s="8">
        <v>1.914218446105026E-2</v>
      </c>
      <c r="C1502" s="8">
        <v>4.0536390623400552E-2</v>
      </c>
      <c r="D1502" s="48" t="s">
        <v>41</v>
      </c>
    </row>
    <row r="1503" spans="1:4" x14ac:dyDescent="0.25">
      <c r="A1503" s="1">
        <v>44169</v>
      </c>
      <c r="B1503" s="8">
        <v>1.933411214953271E-2</v>
      </c>
      <c r="C1503" s="8">
        <v>6.2587616822429901E-2</v>
      </c>
      <c r="D1503" s="48" t="s">
        <v>41</v>
      </c>
    </row>
    <row r="1504" spans="1:4" x14ac:dyDescent="0.25">
      <c r="A1504" s="1">
        <v>44170</v>
      </c>
      <c r="B1504" s="8">
        <v>1.9655920893962536E-2</v>
      </c>
      <c r="C1504" s="8">
        <v>6.0213843556555992E-2</v>
      </c>
      <c r="D1504" s="48" t="s">
        <v>41</v>
      </c>
    </row>
    <row r="1505" spans="1:4" x14ac:dyDescent="0.25">
      <c r="A1505" s="1">
        <v>44171</v>
      </c>
      <c r="B1505" s="8">
        <v>1.9655920893962536E-2</v>
      </c>
      <c r="C1505" s="8">
        <v>6.0213843556555992E-2</v>
      </c>
      <c r="D1505" s="48" t="s">
        <v>41</v>
      </c>
    </row>
    <row r="1506" spans="1:4" x14ac:dyDescent="0.25">
      <c r="A1506" s="1">
        <v>44172</v>
      </c>
      <c r="B1506" s="8">
        <v>3.3532041728763042E-2</v>
      </c>
      <c r="C1506" s="8">
        <v>3.3532041728763042E-2</v>
      </c>
      <c r="D1506" s="48" t="s">
        <v>41</v>
      </c>
    </row>
    <row r="1507" spans="1:4" x14ac:dyDescent="0.25">
      <c r="A1507" s="1">
        <v>44173</v>
      </c>
      <c r="B1507" s="8">
        <v>2.014646053702197E-2</v>
      </c>
      <c r="C1507" s="8">
        <v>8.4589096826688359E-2</v>
      </c>
      <c r="D1507" s="48" t="s">
        <v>41</v>
      </c>
    </row>
    <row r="1508" spans="1:4" x14ac:dyDescent="0.25">
      <c r="A1508" s="1">
        <v>44174</v>
      </c>
      <c r="B1508" s="8">
        <v>2.4033823861420684E-2</v>
      </c>
      <c r="C1508" s="8">
        <v>2.4033823861420684E-2</v>
      </c>
      <c r="D1508" s="48" t="s">
        <v>41</v>
      </c>
    </row>
    <row r="1509" spans="1:4" x14ac:dyDescent="0.25">
      <c r="A1509" s="1">
        <v>44175</v>
      </c>
      <c r="B1509" s="8">
        <v>2.0101543881463062E-2</v>
      </c>
      <c r="C1509" s="8">
        <v>2.0101543881463062E-2</v>
      </c>
      <c r="D1509" s="48" t="s">
        <v>41</v>
      </c>
    </row>
    <row r="1510" spans="1:4" x14ac:dyDescent="0.25">
      <c r="A1510" s="1">
        <v>44176</v>
      </c>
      <c r="B1510" s="8">
        <v>1.8109494399665027E-2</v>
      </c>
      <c r="C1510" s="8">
        <v>1.9995812395309884E-2</v>
      </c>
      <c r="D1510" s="48" t="s">
        <v>41</v>
      </c>
    </row>
    <row r="1511" spans="1:4" x14ac:dyDescent="0.25">
      <c r="A1511" s="1">
        <v>44177</v>
      </c>
      <c r="B1511" s="8">
        <v>2.1003153447968107E-2</v>
      </c>
      <c r="C1511" s="8">
        <v>2.1003153447968107E-2</v>
      </c>
      <c r="D1511" s="48" t="s">
        <v>41</v>
      </c>
    </row>
    <row r="1512" spans="1:4" x14ac:dyDescent="0.25">
      <c r="A1512" s="1">
        <v>44178</v>
      </c>
      <c r="B1512" s="8">
        <v>2.1003153447968107E-2</v>
      </c>
      <c r="C1512" s="8">
        <v>2.1003153447968107E-2</v>
      </c>
      <c r="D1512" s="48" t="s">
        <v>41</v>
      </c>
    </row>
    <row r="1513" spans="1:4" x14ac:dyDescent="0.25">
      <c r="A1513" s="1">
        <v>44179</v>
      </c>
      <c r="B1513" s="8">
        <v>1.6665998154907546E-2</v>
      </c>
      <c r="C1513" s="8">
        <v>3.4715815651197302E-2</v>
      </c>
      <c r="D1513" s="48" t="s">
        <v>41</v>
      </c>
    </row>
    <row r="1514" spans="1:4" x14ac:dyDescent="0.25">
      <c r="A1514" s="1">
        <v>44180</v>
      </c>
      <c r="B1514" s="8">
        <v>2.607649104038513E-2</v>
      </c>
      <c r="C1514" s="8">
        <v>2.6074747609814802E-2</v>
      </c>
      <c r="D1514" s="48" t="s">
        <v>41</v>
      </c>
    </row>
    <row r="1515" spans="1:4" x14ac:dyDescent="0.25">
      <c r="A1515" s="1">
        <v>44181</v>
      </c>
      <c r="B1515" s="8">
        <v>2.4287222808870117E-2</v>
      </c>
      <c r="C1515" s="8">
        <v>2.4287222808870117E-2</v>
      </c>
      <c r="D1515" s="48" t="s">
        <v>41</v>
      </c>
    </row>
    <row r="1516" spans="1:4" x14ac:dyDescent="0.25">
      <c r="A1516" s="1">
        <v>44182</v>
      </c>
      <c r="B1516" s="8">
        <v>2.4287222808870117E-2</v>
      </c>
      <c r="C1516" s="8">
        <v>2.4287222808870117E-2</v>
      </c>
      <c r="D1516" s="48" t="s">
        <v>41</v>
      </c>
    </row>
    <row r="1517" spans="1:4" x14ac:dyDescent="0.25">
      <c r="A1517" s="1">
        <v>44183</v>
      </c>
      <c r="B1517" s="8">
        <v>2.7916927572531832E-2</v>
      </c>
      <c r="C1517" s="8">
        <v>2.6534611514220645E-2</v>
      </c>
      <c r="D1517" s="48" t="s">
        <v>41</v>
      </c>
    </row>
    <row r="1518" spans="1:4" x14ac:dyDescent="0.25">
      <c r="A1518" s="1">
        <v>44184</v>
      </c>
      <c r="B1518" s="8">
        <v>1.8378167387698013E-2</v>
      </c>
      <c r="C1518" s="8">
        <v>2.4536587000972079E-2</v>
      </c>
      <c r="D1518" s="48" t="s">
        <v>41</v>
      </c>
    </row>
    <row r="1519" spans="1:4" x14ac:dyDescent="0.25">
      <c r="A1519" s="1">
        <v>44185</v>
      </c>
      <c r="B1519" s="8">
        <v>1.8378167387698013E-2</v>
      </c>
      <c r="C1519" s="8">
        <v>2.4536587000972079E-2</v>
      </c>
      <c r="D1519" s="48" t="s">
        <v>41</v>
      </c>
    </row>
    <row r="1520" spans="1:4" x14ac:dyDescent="0.25">
      <c r="A1520" s="1">
        <v>44186</v>
      </c>
      <c r="B1520" s="8">
        <v>2.013049013367282E-2</v>
      </c>
      <c r="C1520" s="8">
        <v>2.013049013367282E-2</v>
      </c>
      <c r="D1520" s="48" t="s">
        <v>41</v>
      </c>
    </row>
    <row r="1521" spans="1:4" x14ac:dyDescent="0.25">
      <c r="A1521" s="1">
        <v>44187</v>
      </c>
      <c r="B1521" s="8">
        <v>1.8964790621049003E-2</v>
      </c>
      <c r="C1521" s="8">
        <v>1.9050931292990184E-2</v>
      </c>
      <c r="D1521" s="48" t="s">
        <v>41</v>
      </c>
    </row>
    <row r="1522" spans="1:4" x14ac:dyDescent="0.25">
      <c r="A1522" s="1">
        <v>44188</v>
      </c>
      <c r="B1522" s="8">
        <v>2.6293226636181766E-2</v>
      </c>
      <c r="C1522" s="8">
        <v>2.6293226636181766E-2</v>
      </c>
      <c r="D1522" s="48" t="s">
        <v>41</v>
      </c>
    </row>
    <row r="1523" spans="1:4" x14ac:dyDescent="0.25">
      <c r="A1523" s="1">
        <v>44189</v>
      </c>
      <c r="B1523" s="8">
        <v>2.8649085433041944E-2</v>
      </c>
      <c r="C1523" s="8">
        <v>2.9254022428083861E-2</v>
      </c>
      <c r="D1523" s="48" t="s">
        <v>41</v>
      </c>
    </row>
    <row r="1524" spans="1:4" x14ac:dyDescent="0.25">
      <c r="A1524" s="1">
        <v>44190</v>
      </c>
      <c r="B1524" s="8">
        <v>2.8649085433041944E-2</v>
      </c>
      <c r="C1524" s="8">
        <v>2.9254022428083861E-2</v>
      </c>
      <c r="D1524" s="48" t="s">
        <v>41</v>
      </c>
    </row>
    <row r="1525" spans="1:4" x14ac:dyDescent="0.25">
      <c r="A1525" s="1">
        <v>44191</v>
      </c>
      <c r="B1525" s="8">
        <v>1.9738741339491918E-2</v>
      </c>
      <c r="C1525" s="8">
        <v>2.5044206271877593E-2</v>
      </c>
      <c r="D1525" s="48" t="s">
        <v>41</v>
      </c>
    </row>
    <row r="1526" spans="1:4" x14ac:dyDescent="0.25">
      <c r="A1526" s="1">
        <v>44192</v>
      </c>
      <c r="B1526" s="8">
        <v>1.9738741339491918E-2</v>
      </c>
      <c r="C1526" s="8">
        <v>2.5044206271877593E-2</v>
      </c>
      <c r="D1526" s="48" t="s">
        <v>41</v>
      </c>
    </row>
    <row r="1527" spans="1:4" x14ac:dyDescent="0.25">
      <c r="A1527" s="1">
        <v>44193</v>
      </c>
      <c r="B1527" s="8">
        <v>2.4753147490736968E-2</v>
      </c>
      <c r="C1527" s="8">
        <v>2.3957643944407678E-2</v>
      </c>
      <c r="D1527" s="48" t="s">
        <v>41</v>
      </c>
    </row>
    <row r="1528" spans="1:4" x14ac:dyDescent="0.25">
      <c r="A1528" s="1">
        <v>44194</v>
      </c>
      <c r="B1528" s="8">
        <v>2.5674418604651163E-2</v>
      </c>
      <c r="C1528" s="8">
        <v>2.4185556794252445E-2</v>
      </c>
      <c r="D1528" s="48" t="s">
        <v>41</v>
      </c>
    </row>
    <row r="1529" spans="1:4" x14ac:dyDescent="0.25">
      <c r="A1529" s="1">
        <v>44195</v>
      </c>
      <c r="B1529" s="8">
        <v>2.1146050180782295E-2</v>
      </c>
      <c r="C1529" s="8">
        <v>2.1142857142857144E-2</v>
      </c>
      <c r="D1529" s="48" t="s">
        <v>41</v>
      </c>
    </row>
    <row r="1530" spans="1:4" x14ac:dyDescent="0.25">
      <c r="A1530" s="1">
        <v>44196</v>
      </c>
      <c r="B1530" s="8">
        <v>2.1146050180782295E-2</v>
      </c>
      <c r="C1530" s="8">
        <v>2.1142857142857144E-2</v>
      </c>
      <c r="D1530" s="48" t="s">
        <v>41</v>
      </c>
    </row>
    <row r="1531" spans="1:4" x14ac:dyDescent="0.25">
      <c r="A1531" s="1">
        <v>44197</v>
      </c>
      <c r="B1531" s="8">
        <v>1.8419769752878089E-2</v>
      </c>
      <c r="C1531" s="8">
        <v>1.9697774344614494E-2</v>
      </c>
      <c r="D1531" t="s">
        <v>40</v>
      </c>
    </row>
    <row r="1532" spans="1:4" x14ac:dyDescent="0.25">
      <c r="A1532" s="1">
        <v>44198</v>
      </c>
      <c r="B1532" s="8">
        <v>2.0507780861564399E-2</v>
      </c>
      <c r="C1532" s="8">
        <v>2.0500032385517196E-2</v>
      </c>
      <c r="D1532" s="48" t="s">
        <v>40</v>
      </c>
    </row>
    <row r="1533" spans="1:4" x14ac:dyDescent="0.25">
      <c r="A1533" s="1">
        <v>44199</v>
      </c>
      <c r="B1533" s="8">
        <v>2.0507780861564399E-2</v>
      </c>
      <c r="C1533" s="8">
        <v>2.0500032385517196E-2</v>
      </c>
      <c r="D1533" s="48" t="s">
        <v>40</v>
      </c>
    </row>
    <row r="1534" spans="1:4" x14ac:dyDescent="0.25">
      <c r="A1534" s="1">
        <v>44200</v>
      </c>
      <c r="B1534" s="8">
        <v>1.9225422597864767E-2</v>
      </c>
      <c r="C1534" s="8">
        <v>1.9232639902169231E-2</v>
      </c>
      <c r="D1534" s="48" t="s">
        <v>40</v>
      </c>
    </row>
    <row r="1535" spans="1:4" x14ac:dyDescent="0.25">
      <c r="A1535" s="1">
        <v>44201</v>
      </c>
      <c r="B1535" s="8">
        <v>1.662075530507889E-2</v>
      </c>
      <c r="C1535" s="8">
        <v>1.66811879848076E-2</v>
      </c>
      <c r="D1535" s="48" t="s">
        <v>40</v>
      </c>
    </row>
    <row r="1536" spans="1:4" x14ac:dyDescent="0.25">
      <c r="A1536" s="1">
        <v>44202</v>
      </c>
      <c r="B1536" s="8">
        <v>1.450820283768082E-2</v>
      </c>
      <c r="C1536" s="8">
        <v>1.9721931659693166E-2</v>
      </c>
      <c r="D1536" s="48" t="s">
        <v>40</v>
      </c>
    </row>
    <row r="1537" spans="1:4" x14ac:dyDescent="0.25">
      <c r="A1537" s="1">
        <v>44203</v>
      </c>
      <c r="B1537" s="8">
        <v>1.9566245936417332E-2</v>
      </c>
      <c r="C1537" s="8">
        <v>1.9635193133047211E-2</v>
      </c>
      <c r="D1537" s="48" t="s">
        <v>40</v>
      </c>
    </row>
    <row r="1538" spans="1:4" x14ac:dyDescent="0.25">
      <c r="A1538" s="1">
        <v>44204</v>
      </c>
      <c r="B1538" s="8">
        <v>1.9068450849202265E-2</v>
      </c>
      <c r="C1538" s="8">
        <v>2.1066700189891423E-2</v>
      </c>
      <c r="D1538" s="48" t="s">
        <v>40</v>
      </c>
    </row>
    <row r="1539" spans="1:4" x14ac:dyDescent="0.25">
      <c r="A1539" s="1">
        <v>44205</v>
      </c>
      <c r="B1539" s="8">
        <v>1.9531940690595873E-2</v>
      </c>
      <c r="C1539" s="8">
        <v>1.9558504656638893E-2</v>
      </c>
      <c r="D1539" s="48" t="s">
        <v>40</v>
      </c>
    </row>
    <row r="1540" spans="1:4" x14ac:dyDescent="0.25">
      <c r="A1540" s="1">
        <v>44206</v>
      </c>
      <c r="B1540" s="8">
        <v>1.9531940690595873E-2</v>
      </c>
      <c r="C1540" s="8">
        <v>1.9558504656638893E-2</v>
      </c>
      <c r="D1540" s="48" t="s">
        <v>40</v>
      </c>
    </row>
    <row r="1541" spans="1:4" x14ac:dyDescent="0.25">
      <c r="A1541" s="1">
        <v>44207</v>
      </c>
      <c r="B1541" s="8">
        <v>2.1412687551928059E-2</v>
      </c>
      <c r="C1541" s="8">
        <v>2.0048003966070749E-2</v>
      </c>
      <c r="D1541" s="48" t="s">
        <v>40</v>
      </c>
    </row>
    <row r="1542" spans="1:4" x14ac:dyDescent="0.25">
      <c r="A1542" s="1">
        <v>44208</v>
      </c>
      <c r="B1542" s="8">
        <v>1.9198139615003662E-2</v>
      </c>
      <c r="C1542" s="8">
        <v>2.0784925628805483E-2</v>
      </c>
      <c r="D1542" s="48" t="s">
        <v>40</v>
      </c>
    </row>
    <row r="1543" spans="1:4" x14ac:dyDescent="0.25">
      <c r="A1543" s="1">
        <v>44209</v>
      </c>
      <c r="B1543" s="8">
        <v>2.1439425984239632E-2</v>
      </c>
      <c r="C1543" s="8">
        <v>2.1444235588972432E-2</v>
      </c>
      <c r="D1543" s="48" t="s">
        <v>40</v>
      </c>
    </row>
    <row r="1544" spans="1:4" x14ac:dyDescent="0.25">
      <c r="A1544" s="1">
        <v>44210</v>
      </c>
      <c r="B1544" s="8">
        <v>1.944819739742587E-2</v>
      </c>
      <c r="C1544" s="8">
        <v>1.9451378665358055E-2</v>
      </c>
      <c r="D1544" s="48" t="s">
        <v>40</v>
      </c>
    </row>
    <row r="1545" spans="1:4" x14ac:dyDescent="0.25">
      <c r="A1545" s="1">
        <v>44211</v>
      </c>
      <c r="B1545" s="8">
        <v>1.9037505899336497E-2</v>
      </c>
      <c r="C1545" s="8">
        <v>1.9474243084295361E-2</v>
      </c>
      <c r="D1545" s="48" t="s">
        <v>40</v>
      </c>
    </row>
    <row r="1546" spans="1:4" x14ac:dyDescent="0.25">
      <c r="A1546" s="1">
        <v>44212</v>
      </c>
      <c r="B1546" s="8">
        <v>1.7363121388595623E-2</v>
      </c>
      <c r="C1546" s="8">
        <v>1.6452082400358264E-2</v>
      </c>
      <c r="D1546" s="48" t="s">
        <v>40</v>
      </c>
    </row>
    <row r="1547" spans="1:4" x14ac:dyDescent="0.25">
      <c r="A1547" s="1">
        <v>44213</v>
      </c>
      <c r="B1547" s="8">
        <v>1.7363121388595623E-2</v>
      </c>
      <c r="C1547" s="8">
        <v>1.6452082400358264E-2</v>
      </c>
      <c r="D1547" s="48" t="s">
        <v>40</v>
      </c>
    </row>
    <row r="1548" spans="1:4" x14ac:dyDescent="0.25">
      <c r="A1548" s="1">
        <v>44214</v>
      </c>
      <c r="B1548" s="8">
        <v>2.0115763898813779E-2</v>
      </c>
      <c r="C1548" s="8">
        <v>3.7275569450647611E-2</v>
      </c>
      <c r="D1548" s="48" t="s">
        <v>40</v>
      </c>
    </row>
    <row r="1549" spans="1:4" x14ac:dyDescent="0.25">
      <c r="A1549" s="1">
        <v>44215</v>
      </c>
      <c r="B1549" s="8">
        <v>1.7939685539994844E-2</v>
      </c>
      <c r="C1549" s="8">
        <v>1.1767838583049159E-2</v>
      </c>
      <c r="D1549" s="48" t="s">
        <v>40</v>
      </c>
    </row>
    <row r="1550" spans="1:4" x14ac:dyDescent="0.25">
      <c r="A1550" s="1">
        <v>44216</v>
      </c>
      <c r="B1550" s="8">
        <v>1.9076620413972081E-2</v>
      </c>
      <c r="C1550" s="8">
        <v>1.8447122633395058E-2</v>
      </c>
      <c r="D1550" s="48" t="s">
        <v>40</v>
      </c>
    </row>
    <row r="1551" spans="1:4" x14ac:dyDescent="0.25">
      <c r="A1551" s="1">
        <v>44217</v>
      </c>
      <c r="B1551" s="8">
        <v>2.1587525861633951E-2</v>
      </c>
      <c r="C1551" s="8">
        <v>3.9231805395982727E-2</v>
      </c>
      <c r="D1551" s="48" t="s">
        <v>40</v>
      </c>
    </row>
    <row r="1552" spans="1:4" x14ac:dyDescent="0.25">
      <c r="A1552" s="1">
        <v>44218</v>
      </c>
      <c r="B1552" s="8">
        <v>2.3701117569780626E-2</v>
      </c>
      <c r="C1552" s="8">
        <v>4.5544162262893977E-2</v>
      </c>
      <c r="D1552" s="48" t="s">
        <v>40</v>
      </c>
    </row>
    <row r="1553" spans="1:4" x14ac:dyDescent="0.25">
      <c r="A1553" s="1">
        <v>44219</v>
      </c>
      <c r="B1553" s="8">
        <v>2.3701117569780626E-2</v>
      </c>
      <c r="C1553" s="8">
        <v>4.5544162262893977E-2</v>
      </c>
      <c r="D1553" s="48" t="s">
        <v>40</v>
      </c>
    </row>
    <row r="1554" spans="1:4" x14ac:dyDescent="0.25">
      <c r="A1554" s="1">
        <v>44220</v>
      </c>
      <c r="B1554" s="8">
        <v>2.3701117569780626E-2</v>
      </c>
      <c r="C1554" s="8">
        <v>4.5544162262893977E-2</v>
      </c>
      <c r="D1554" s="48" t="s">
        <v>40</v>
      </c>
    </row>
    <row r="1555" spans="1:4" x14ac:dyDescent="0.25">
      <c r="A1555" s="1">
        <v>44221</v>
      </c>
      <c r="B1555" s="8">
        <v>2.3701117569780626E-2</v>
      </c>
      <c r="C1555" s="8">
        <v>4.5544162262893977E-2</v>
      </c>
      <c r="D1555" s="48" t="s">
        <v>40</v>
      </c>
    </row>
    <row r="1556" spans="1:4" x14ac:dyDescent="0.25">
      <c r="A1556" s="1">
        <v>44222</v>
      </c>
      <c r="B1556" s="8">
        <v>2.3701117569780626E-2</v>
      </c>
      <c r="C1556" s="8">
        <v>4.5544162262893977E-2</v>
      </c>
      <c r="D1556" s="48" t="s">
        <v>40</v>
      </c>
    </row>
    <row r="1557" spans="1:4" x14ac:dyDescent="0.25">
      <c r="A1557" s="1">
        <v>44223</v>
      </c>
      <c r="B1557" s="8">
        <v>2.3701117569780626E-2</v>
      </c>
      <c r="C1557" s="8">
        <v>4.5544162262893977E-2</v>
      </c>
      <c r="D1557" s="48" t="s">
        <v>40</v>
      </c>
    </row>
    <row r="1558" spans="1:4" x14ac:dyDescent="0.25">
      <c r="A1558" s="1">
        <v>44224</v>
      </c>
      <c r="B1558" s="8">
        <v>2.3701117569780626E-2</v>
      </c>
      <c r="C1558" s="8">
        <v>4.5544162262893977E-2</v>
      </c>
      <c r="D1558" s="48" t="s">
        <v>40</v>
      </c>
    </row>
    <row r="1559" spans="1:4" x14ac:dyDescent="0.25">
      <c r="A1559" s="1">
        <v>44225</v>
      </c>
      <c r="B1559" s="8">
        <v>2.3701117569780626E-2</v>
      </c>
      <c r="C1559" s="8">
        <v>4.5544162262893977E-2</v>
      </c>
      <c r="D1559" s="48" t="s">
        <v>40</v>
      </c>
    </row>
    <row r="1560" spans="1:4" x14ac:dyDescent="0.25">
      <c r="A1560" s="1">
        <v>44226</v>
      </c>
      <c r="B1560" s="8">
        <v>2.0321936942929362E-2</v>
      </c>
      <c r="C1560" s="8">
        <v>3.1720269896341073E-2</v>
      </c>
      <c r="D1560" s="48" t="s">
        <v>40</v>
      </c>
    </row>
    <row r="1561" spans="1:4" x14ac:dyDescent="0.25">
      <c r="A1561" s="1">
        <v>44227</v>
      </c>
      <c r="B1561" s="8">
        <v>2.0321936942929362E-2</v>
      </c>
      <c r="C1561" s="8">
        <v>3.1720269896341073E-2</v>
      </c>
      <c r="D1561" s="48" t="s">
        <v>40</v>
      </c>
    </row>
    <row r="1562" spans="1:4" x14ac:dyDescent="0.25">
      <c r="A1562" s="43">
        <v>44197</v>
      </c>
      <c r="B1562" s="8">
        <v>2.2680927212951018E-2</v>
      </c>
      <c r="C1562" s="8">
        <v>2.9381164426318197E-2</v>
      </c>
      <c r="D1562" s="48" t="s">
        <v>41</v>
      </c>
    </row>
    <row r="1563" spans="1:4" x14ac:dyDescent="0.25">
      <c r="A1563" s="43">
        <v>44198</v>
      </c>
      <c r="B1563" s="8">
        <v>2.3489563253841494E-2</v>
      </c>
      <c r="C1563" s="8">
        <v>2.3489563253841494E-2</v>
      </c>
      <c r="D1563" s="48" t="s">
        <v>41</v>
      </c>
    </row>
    <row r="1564" spans="1:4" x14ac:dyDescent="0.25">
      <c r="A1564" s="43">
        <v>44199</v>
      </c>
      <c r="B1564" s="8">
        <v>2.3489563253841494E-2</v>
      </c>
      <c r="C1564" s="8">
        <v>2.3489563253841494E-2</v>
      </c>
      <c r="D1564" s="48" t="s">
        <v>41</v>
      </c>
    </row>
    <row r="1565" spans="1:4" x14ac:dyDescent="0.25">
      <c r="A1565" s="43">
        <v>44200</v>
      </c>
      <c r="B1565" s="8">
        <v>2.7879783533049866E-2</v>
      </c>
      <c r="C1565" s="8">
        <v>2.6685325483762002E-2</v>
      </c>
      <c r="D1565" s="48" t="s">
        <v>41</v>
      </c>
    </row>
    <row r="1566" spans="1:4" x14ac:dyDescent="0.25">
      <c r="A1566" s="43">
        <v>44201</v>
      </c>
      <c r="B1566" s="8">
        <v>2.7254172169528156E-2</v>
      </c>
      <c r="C1566" s="8">
        <v>2.6063319475535657E-2</v>
      </c>
      <c r="D1566" s="48" t="s">
        <v>41</v>
      </c>
    </row>
    <row r="1567" spans="1:4" x14ac:dyDescent="0.25">
      <c r="A1567" s="43">
        <v>44202</v>
      </c>
      <c r="B1567" s="8">
        <v>2.397493529491895E-2</v>
      </c>
      <c r="C1567" s="8">
        <v>2.397493529491895E-2</v>
      </c>
      <c r="D1567" s="48" t="s">
        <v>41</v>
      </c>
    </row>
    <row r="1568" spans="1:4" x14ac:dyDescent="0.25">
      <c r="A1568" s="43">
        <v>44203</v>
      </c>
      <c r="B1568" s="8">
        <v>2.4530964635563673E-2</v>
      </c>
      <c r="C1568" s="8">
        <v>2.4529946457477275E-2</v>
      </c>
      <c r="D1568" s="48" t="s">
        <v>41</v>
      </c>
    </row>
    <row r="1569" spans="1:4" x14ac:dyDescent="0.25">
      <c r="A1569" s="43">
        <v>44204</v>
      </c>
      <c r="B1569" s="8">
        <v>3.353119760750374E-2</v>
      </c>
      <c r="C1569" s="8">
        <v>3.3532717056371217E-2</v>
      </c>
      <c r="D1569" s="48" t="s">
        <v>41</v>
      </c>
    </row>
    <row r="1570" spans="1:4" x14ac:dyDescent="0.25">
      <c r="A1570" s="43">
        <v>44205</v>
      </c>
      <c r="B1570" s="8">
        <v>3.4989831569067112E-2</v>
      </c>
      <c r="C1570" s="8">
        <v>3.4989831569067112E-2</v>
      </c>
      <c r="D1570" s="48" t="s">
        <v>41</v>
      </c>
    </row>
    <row r="1571" spans="1:4" x14ac:dyDescent="0.25">
      <c r="A1571" s="43">
        <v>44206</v>
      </c>
      <c r="B1571" s="8">
        <v>3.4989831569067112E-2</v>
      </c>
      <c r="C1571" s="8">
        <v>3.4989831569067112E-2</v>
      </c>
      <c r="D1571" s="48" t="s">
        <v>41</v>
      </c>
    </row>
    <row r="1572" spans="1:4" x14ac:dyDescent="0.25">
      <c r="A1572" s="43">
        <v>44207</v>
      </c>
      <c r="B1572" s="8">
        <v>1.9176822257990344E-2</v>
      </c>
      <c r="C1572" s="8">
        <v>7.2292481030121869E-2</v>
      </c>
      <c r="D1572" s="48" t="s">
        <v>41</v>
      </c>
    </row>
    <row r="1573" spans="1:4" x14ac:dyDescent="0.25">
      <c r="A1573" s="43">
        <v>44208</v>
      </c>
      <c r="B1573" s="8">
        <v>2.2949658812926484E-2</v>
      </c>
      <c r="C1573" s="8">
        <v>2.2949658812926484E-2</v>
      </c>
      <c r="D1573" s="48" t="s">
        <v>41</v>
      </c>
    </row>
    <row r="1574" spans="1:4" x14ac:dyDescent="0.25">
      <c r="A1574" s="43">
        <v>44209</v>
      </c>
      <c r="B1574" s="8">
        <v>2.0181373254642292E-2</v>
      </c>
      <c r="C1574" s="8">
        <v>2.0180792261630585E-2</v>
      </c>
      <c r="D1574" s="48" t="s">
        <v>41</v>
      </c>
    </row>
    <row r="1575" spans="1:4" x14ac:dyDescent="0.25">
      <c r="A1575" s="43">
        <v>44210</v>
      </c>
      <c r="B1575" s="8">
        <v>2.2730396064095867E-2</v>
      </c>
      <c r="C1575" s="8">
        <v>2.2730396064095867E-2</v>
      </c>
      <c r="D1575" s="48" t="s">
        <v>41</v>
      </c>
    </row>
    <row r="1576" spans="1:4" x14ac:dyDescent="0.25">
      <c r="A1576" s="43">
        <v>44211</v>
      </c>
      <c r="B1576" s="8">
        <v>2.1854071201973916E-2</v>
      </c>
      <c r="C1576" s="8">
        <v>2.1854071201973916E-2</v>
      </c>
      <c r="D1576" s="48" t="s">
        <v>41</v>
      </c>
    </row>
    <row r="1577" spans="1:4" x14ac:dyDescent="0.25">
      <c r="A1577" s="43">
        <v>44212</v>
      </c>
      <c r="B1577" s="8">
        <v>1.9756302150015451E-2</v>
      </c>
      <c r="C1577" s="8">
        <v>1.9712153988786368E-2</v>
      </c>
      <c r="D1577" s="48" t="s">
        <v>41</v>
      </c>
    </row>
    <row r="1578" spans="1:4" x14ac:dyDescent="0.25">
      <c r="A1578" s="43">
        <v>44213</v>
      </c>
      <c r="B1578" s="8">
        <v>1.9756302150015451E-2</v>
      </c>
      <c r="C1578" s="8">
        <v>1.9712153988786368E-2</v>
      </c>
      <c r="D1578" s="48" t="s">
        <v>41</v>
      </c>
    </row>
    <row r="1579" spans="1:4" x14ac:dyDescent="0.25">
      <c r="A1579" s="43">
        <v>44214</v>
      </c>
      <c r="B1579" s="8">
        <v>2.2129584460508226E-2</v>
      </c>
      <c r="C1579" s="8">
        <v>2.1144554279888293E-2</v>
      </c>
      <c r="D1579" s="48" t="s">
        <v>41</v>
      </c>
    </row>
    <row r="1580" spans="1:4" x14ac:dyDescent="0.25">
      <c r="A1580" s="43">
        <v>44215</v>
      </c>
      <c r="B1580" s="8">
        <v>2.4537670000719578E-2</v>
      </c>
      <c r="C1580" s="8">
        <v>2.4609627977261281E-2</v>
      </c>
      <c r="D1580" s="48" t="s">
        <v>41</v>
      </c>
    </row>
    <row r="1581" spans="1:4" x14ac:dyDescent="0.25">
      <c r="A1581" s="43">
        <v>44216</v>
      </c>
      <c r="B1581" s="8">
        <v>2.1784653852164399E-2</v>
      </c>
      <c r="C1581" s="8">
        <v>2.0984494957097696E-2</v>
      </c>
      <c r="D1581" s="48" t="s">
        <v>41</v>
      </c>
    </row>
    <row r="1582" spans="1:4" x14ac:dyDescent="0.25">
      <c r="A1582" s="43">
        <v>44217</v>
      </c>
      <c r="B1582" s="8">
        <v>2.1503896032379746E-2</v>
      </c>
      <c r="C1582" s="8">
        <v>1.970855898609793E-2</v>
      </c>
      <c r="D1582" s="48" t="s">
        <v>41</v>
      </c>
    </row>
    <row r="1583" spans="1:4" x14ac:dyDescent="0.25">
      <c r="A1583" s="43">
        <v>44218</v>
      </c>
      <c r="B1583" s="8">
        <v>1.9848570619869801E-2</v>
      </c>
      <c r="C1583" s="8">
        <v>2.0485423153127652E-2</v>
      </c>
      <c r="D1583" s="48" t="s">
        <v>41</v>
      </c>
    </row>
    <row r="1584" spans="1:4" x14ac:dyDescent="0.25">
      <c r="A1584" s="43">
        <v>44219</v>
      </c>
      <c r="B1584" s="8">
        <v>1.9848570619869801E-2</v>
      </c>
      <c r="C1584" s="8">
        <v>2.0485423153127652E-2</v>
      </c>
      <c r="D1584" s="48" t="s">
        <v>41</v>
      </c>
    </row>
    <row r="1585" spans="1:4" x14ac:dyDescent="0.25">
      <c r="A1585" s="43">
        <v>44220</v>
      </c>
      <c r="B1585" s="8">
        <v>1.9848570619869801E-2</v>
      </c>
      <c r="C1585" s="8">
        <v>2.0485423153127652E-2</v>
      </c>
      <c r="D1585" s="48" t="s">
        <v>41</v>
      </c>
    </row>
    <row r="1586" spans="1:4" x14ac:dyDescent="0.25">
      <c r="A1586" s="43">
        <v>44221</v>
      </c>
      <c r="B1586" s="8">
        <v>1.9848570619869801E-2</v>
      </c>
      <c r="C1586" s="8">
        <v>2.0485423153127652E-2</v>
      </c>
      <c r="D1586" s="48" t="s">
        <v>41</v>
      </c>
    </row>
    <row r="1587" spans="1:4" x14ac:dyDescent="0.25">
      <c r="A1587" s="43">
        <v>44222</v>
      </c>
      <c r="B1587" s="8">
        <v>1.9848570619869801E-2</v>
      </c>
      <c r="C1587" s="8">
        <v>2.0485423153127652E-2</v>
      </c>
      <c r="D1587" s="48" t="s">
        <v>41</v>
      </c>
    </row>
    <row r="1588" spans="1:4" x14ac:dyDescent="0.25">
      <c r="A1588" s="43">
        <v>44223</v>
      </c>
      <c r="B1588" s="8">
        <v>1.9848570619869801E-2</v>
      </c>
      <c r="C1588" s="8">
        <v>2.0485423153127652E-2</v>
      </c>
      <c r="D1588" s="48" t="s">
        <v>41</v>
      </c>
    </row>
    <row r="1589" spans="1:4" x14ac:dyDescent="0.25">
      <c r="A1589" s="43">
        <v>44224</v>
      </c>
      <c r="B1589" s="8">
        <v>1.9848570619869801E-2</v>
      </c>
      <c r="C1589" s="8">
        <v>2.0485423153127652E-2</v>
      </c>
      <c r="D1589" s="48" t="s">
        <v>41</v>
      </c>
    </row>
    <row r="1590" spans="1:4" x14ac:dyDescent="0.25">
      <c r="A1590" s="43">
        <v>44225</v>
      </c>
      <c r="B1590" s="8">
        <v>1.9848570619869801E-2</v>
      </c>
      <c r="C1590" s="8">
        <v>2.0485423153127652E-2</v>
      </c>
      <c r="D1590" s="48" t="s">
        <v>41</v>
      </c>
    </row>
    <row r="1591" spans="1:4" x14ac:dyDescent="0.25">
      <c r="A1591" s="43">
        <v>44226</v>
      </c>
      <c r="B1591" s="8">
        <v>3.661284265865565E-2</v>
      </c>
      <c r="C1591" s="8">
        <v>1.9347360912981455E-2</v>
      </c>
      <c r="D1591" s="48" t="s">
        <v>41</v>
      </c>
    </row>
    <row r="1592" spans="1:4" x14ac:dyDescent="0.25">
      <c r="A1592" s="43">
        <v>44227</v>
      </c>
      <c r="B1592" s="8">
        <v>3.661284265865565E-2</v>
      </c>
      <c r="C1592" s="8">
        <v>1.9347360912981455E-2</v>
      </c>
      <c r="D1592" s="48" t="s">
        <v>41</v>
      </c>
    </row>
  </sheetData>
  <sortState xmlns:xlrd2="http://schemas.microsoft.com/office/spreadsheetml/2017/richdata2" ref="A2:C371">
    <sortCondition ref="A1:A371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01A0-6E28-4DE8-BA58-495AC24B6D08}">
  <dimension ref="A1:S281"/>
  <sheetViews>
    <sheetView workbookViewId="0">
      <pane ySplit="1" topLeftCell="A275" activePane="bottomLeft" state="frozen"/>
      <selection pane="bottomLeft" activeCell="A284" sqref="A284"/>
    </sheetView>
  </sheetViews>
  <sheetFormatPr defaultRowHeight="15" x14ac:dyDescent="0.25"/>
  <cols>
    <col min="1" max="1" width="14.28515625" customWidth="1"/>
    <col min="2" max="2" width="16.28515625" customWidth="1"/>
    <col min="3" max="3" width="13.140625" customWidth="1"/>
    <col min="4" max="4" width="4.7109375" customWidth="1"/>
    <col min="5" max="5" width="12.28515625" customWidth="1"/>
    <col min="6" max="6" width="12.42578125" customWidth="1"/>
    <col min="7" max="7" width="11" customWidth="1"/>
    <col min="8" max="8" width="15.140625" customWidth="1"/>
    <col min="9" max="9" width="27" customWidth="1"/>
    <col min="10" max="10" width="14.28515625" customWidth="1"/>
    <col min="11" max="11" width="11.85546875" customWidth="1"/>
    <col min="12" max="12" width="16.85546875" customWidth="1"/>
    <col min="13" max="13" width="14.85546875" customWidth="1"/>
    <col min="14" max="14" width="14.28515625" customWidth="1"/>
    <col min="15" max="15" width="13" customWidth="1"/>
    <col min="16" max="16" width="13.7109375" customWidth="1"/>
    <col min="17" max="17" width="17.7109375" customWidth="1"/>
    <col min="18" max="18" width="8.7109375" customWidth="1"/>
    <col min="19" max="19" width="8.5703125" customWidth="1"/>
  </cols>
  <sheetData>
    <row r="1" spans="1:19" x14ac:dyDescent="0.25">
      <c r="A1" s="26" t="s">
        <v>0</v>
      </c>
      <c r="B1" s="27" t="s">
        <v>7</v>
      </c>
      <c r="C1" s="27" t="s">
        <v>8</v>
      </c>
      <c r="D1" s="27" t="s">
        <v>9</v>
      </c>
      <c r="E1" s="27" t="s">
        <v>10</v>
      </c>
      <c r="F1" s="27" t="s">
        <v>11</v>
      </c>
      <c r="G1" s="27" t="s">
        <v>12</v>
      </c>
      <c r="H1" s="27" t="s">
        <v>13</v>
      </c>
      <c r="I1" s="27" t="s">
        <v>14</v>
      </c>
      <c r="J1" s="27" t="s">
        <v>15</v>
      </c>
      <c r="K1" s="27" t="s">
        <v>16</v>
      </c>
      <c r="L1" s="27" t="s">
        <v>17</v>
      </c>
      <c r="M1" s="27" t="s">
        <v>18</v>
      </c>
      <c r="N1" s="27" t="s">
        <v>19</v>
      </c>
      <c r="O1" s="27" t="s">
        <v>20</v>
      </c>
      <c r="P1" s="27" t="s">
        <v>21</v>
      </c>
      <c r="Q1" s="27" t="s">
        <v>22</v>
      </c>
      <c r="R1" s="27" t="s">
        <v>23</v>
      </c>
      <c r="S1" s="28" t="s">
        <v>24</v>
      </c>
    </row>
    <row r="2" spans="1:19" x14ac:dyDescent="0.25">
      <c r="A2" s="29">
        <v>43831</v>
      </c>
      <c r="B2" s="30">
        <v>30853.34</v>
      </c>
      <c r="C2" s="31">
        <v>1060.6500000000001</v>
      </c>
      <c r="D2" s="31">
        <v>3.4377153332507926</v>
      </c>
      <c r="E2" s="31">
        <v>137.9</v>
      </c>
      <c r="F2" s="31">
        <v>96.01</v>
      </c>
      <c r="G2" s="31">
        <v>100.63000000000001</v>
      </c>
      <c r="H2" s="31">
        <v>69.260000000000005</v>
      </c>
      <c r="I2" s="31">
        <v>5.34</v>
      </c>
      <c r="J2" s="31">
        <v>36.26</v>
      </c>
      <c r="K2" s="31">
        <v>154.10000000000002</v>
      </c>
      <c r="L2" s="31">
        <v>25.080000000000002</v>
      </c>
      <c r="M2" s="31">
        <v>0</v>
      </c>
      <c r="N2" s="31">
        <v>160.36000000000001</v>
      </c>
      <c r="O2" s="31">
        <v>175.33</v>
      </c>
      <c r="P2" s="31">
        <v>10.68</v>
      </c>
      <c r="Q2" s="31">
        <v>0</v>
      </c>
      <c r="R2" s="31">
        <v>89.7</v>
      </c>
      <c r="S2" s="32">
        <v>0</v>
      </c>
    </row>
    <row r="3" spans="1:19" x14ac:dyDescent="0.25">
      <c r="A3" s="33">
        <v>43832</v>
      </c>
      <c r="B3" s="34">
        <v>21156.51</v>
      </c>
      <c r="C3" s="35">
        <v>893.13</v>
      </c>
      <c r="D3" s="35">
        <v>4.2215374842069897</v>
      </c>
      <c r="E3" s="35">
        <v>140.34</v>
      </c>
      <c r="F3" s="35">
        <v>61.410000000000004</v>
      </c>
      <c r="G3" s="35">
        <v>82.789999999999992</v>
      </c>
      <c r="H3" s="35">
        <v>55.59</v>
      </c>
      <c r="I3" s="35">
        <v>0</v>
      </c>
      <c r="J3" s="35">
        <v>42.49</v>
      </c>
      <c r="K3" s="35">
        <v>146.72999999999999</v>
      </c>
      <c r="L3" s="35">
        <v>6.17</v>
      </c>
      <c r="M3" s="35">
        <v>12.38</v>
      </c>
      <c r="N3" s="35">
        <v>120.74</v>
      </c>
      <c r="O3" s="35">
        <v>138.1</v>
      </c>
      <c r="P3" s="35">
        <v>15.4</v>
      </c>
      <c r="Q3" s="35">
        <v>0</v>
      </c>
      <c r="R3" s="35">
        <v>70.990000000000009</v>
      </c>
      <c r="S3" s="36">
        <v>0</v>
      </c>
    </row>
    <row r="4" spans="1:19" x14ac:dyDescent="0.25">
      <c r="A4" s="29">
        <v>43833</v>
      </c>
      <c r="B4" s="30">
        <v>21524.080000000002</v>
      </c>
      <c r="C4" s="31">
        <v>1217.5900000000001</v>
      </c>
      <c r="D4" s="31">
        <v>5.6568736038892258</v>
      </c>
      <c r="E4" s="31">
        <v>137.44</v>
      </c>
      <c r="F4" s="31">
        <v>80.539999999999992</v>
      </c>
      <c r="G4" s="31">
        <v>115.19000000000001</v>
      </c>
      <c r="H4" s="31">
        <v>79.150000000000006</v>
      </c>
      <c r="I4" s="31">
        <v>0</v>
      </c>
      <c r="J4" s="31">
        <v>53.94</v>
      </c>
      <c r="K4" s="31">
        <v>218.96999999999997</v>
      </c>
      <c r="L4" s="31">
        <v>32.17</v>
      </c>
      <c r="M4" s="31">
        <v>13.74</v>
      </c>
      <c r="N4" s="31">
        <v>136.87</v>
      </c>
      <c r="O4" s="31">
        <v>161.08000000000001</v>
      </c>
      <c r="P4" s="31">
        <v>55.2</v>
      </c>
      <c r="Q4" s="31">
        <v>0</v>
      </c>
      <c r="R4" s="31">
        <v>133.30000000000001</v>
      </c>
      <c r="S4" s="32">
        <v>0</v>
      </c>
    </row>
    <row r="5" spans="1:19" x14ac:dyDescent="0.25">
      <c r="A5" s="33">
        <v>43834</v>
      </c>
      <c r="B5" s="34">
        <v>19745.64</v>
      </c>
      <c r="C5" s="35">
        <v>1074.47</v>
      </c>
      <c r="D5" s="35">
        <v>5.4415557054620667</v>
      </c>
      <c r="E5" s="35">
        <v>154.20999999999998</v>
      </c>
      <c r="F5" s="35">
        <v>72.11</v>
      </c>
      <c r="G5" s="35">
        <v>98.32</v>
      </c>
      <c r="H5" s="35">
        <v>76.59</v>
      </c>
      <c r="I5" s="35">
        <v>0</v>
      </c>
      <c r="J5" s="35">
        <v>20</v>
      </c>
      <c r="K5" s="35">
        <v>167.29</v>
      </c>
      <c r="L5" s="35">
        <v>42.39</v>
      </c>
      <c r="M5" s="35">
        <v>32.28</v>
      </c>
      <c r="N5" s="35">
        <v>106.82</v>
      </c>
      <c r="O5" s="35">
        <v>111.38</v>
      </c>
      <c r="P5" s="35">
        <v>74.7</v>
      </c>
      <c r="Q5" s="35">
        <v>0</v>
      </c>
      <c r="R5" s="35">
        <v>118.38</v>
      </c>
      <c r="S5" s="36">
        <v>0</v>
      </c>
    </row>
    <row r="6" spans="1:19" x14ac:dyDescent="0.25">
      <c r="A6" s="29">
        <v>43836</v>
      </c>
      <c r="B6" s="30">
        <v>27780.300000000003</v>
      </c>
      <c r="C6" s="31">
        <v>911.68000000000006</v>
      </c>
      <c r="D6" s="31">
        <v>3.2817500170984477</v>
      </c>
      <c r="E6" s="31">
        <v>131.25</v>
      </c>
      <c r="F6" s="31">
        <v>77.39</v>
      </c>
      <c r="G6" s="31">
        <v>95.22999999999999</v>
      </c>
      <c r="H6" s="31">
        <v>55.68</v>
      </c>
      <c r="I6" s="31">
        <v>0</v>
      </c>
      <c r="J6" s="31">
        <v>33.56</v>
      </c>
      <c r="K6" s="31">
        <v>139.04000000000002</v>
      </c>
      <c r="L6" s="31">
        <v>24.26</v>
      </c>
      <c r="M6" s="31">
        <v>54.22</v>
      </c>
      <c r="N6" s="31">
        <v>129.76</v>
      </c>
      <c r="O6" s="31">
        <v>123.06</v>
      </c>
      <c r="P6" s="31">
        <v>0</v>
      </c>
      <c r="Q6" s="31">
        <v>0</v>
      </c>
      <c r="R6" s="31">
        <v>48.23</v>
      </c>
      <c r="S6" s="32">
        <v>0</v>
      </c>
    </row>
    <row r="7" spans="1:19" x14ac:dyDescent="0.25">
      <c r="A7" s="33">
        <v>43837</v>
      </c>
      <c r="B7" s="34">
        <v>29074.550000000003</v>
      </c>
      <c r="C7" s="35">
        <v>1231.46</v>
      </c>
      <c r="D7" s="35">
        <v>4.235525571333004</v>
      </c>
      <c r="E7" s="35">
        <v>191.14</v>
      </c>
      <c r="F7" s="35">
        <v>93.73</v>
      </c>
      <c r="G7" s="35">
        <v>83.08</v>
      </c>
      <c r="H7" s="35">
        <v>78.39</v>
      </c>
      <c r="I7" s="35">
        <v>0</v>
      </c>
      <c r="J7" s="35">
        <v>41.41</v>
      </c>
      <c r="K7" s="35">
        <v>167.35</v>
      </c>
      <c r="L7" s="35">
        <v>41.88</v>
      </c>
      <c r="M7" s="35">
        <v>26.88</v>
      </c>
      <c r="N7" s="35">
        <v>174.67</v>
      </c>
      <c r="O7" s="35">
        <v>142.91999999999999</v>
      </c>
      <c r="P7" s="35">
        <v>57.2</v>
      </c>
      <c r="Q7" s="35">
        <v>0</v>
      </c>
      <c r="R7" s="35">
        <v>132.81</v>
      </c>
      <c r="S7" s="36">
        <v>0</v>
      </c>
    </row>
    <row r="8" spans="1:19" x14ac:dyDescent="0.25">
      <c r="A8" s="29">
        <v>43838</v>
      </c>
      <c r="B8" s="30">
        <v>36507.74</v>
      </c>
      <c r="C8" s="31">
        <v>1048.6400000000001</v>
      </c>
      <c r="D8" s="31">
        <v>2.8723772000129291</v>
      </c>
      <c r="E8" s="31">
        <v>169.04</v>
      </c>
      <c r="F8" s="31">
        <v>96.9</v>
      </c>
      <c r="G8" s="31">
        <v>84.320000000000007</v>
      </c>
      <c r="H8" s="31">
        <v>76.539999999999992</v>
      </c>
      <c r="I8" s="31">
        <v>0</v>
      </c>
      <c r="J8" s="31">
        <v>22.96</v>
      </c>
      <c r="K8" s="31">
        <v>140.07999999999998</v>
      </c>
      <c r="L8" s="31">
        <v>19.900000000000002</v>
      </c>
      <c r="M8" s="31">
        <v>30.78</v>
      </c>
      <c r="N8" s="31">
        <v>135.27000000000001</v>
      </c>
      <c r="O8" s="31">
        <v>143</v>
      </c>
      <c r="P8" s="31">
        <v>41</v>
      </c>
      <c r="Q8" s="31">
        <v>0</v>
      </c>
      <c r="R8" s="31">
        <v>88.85</v>
      </c>
      <c r="S8" s="32">
        <v>0</v>
      </c>
    </row>
    <row r="9" spans="1:19" x14ac:dyDescent="0.25">
      <c r="A9" s="33">
        <v>43839</v>
      </c>
      <c r="B9" s="34">
        <v>30485.08</v>
      </c>
      <c r="C9" s="35">
        <v>917.81000000000006</v>
      </c>
      <c r="D9" s="35">
        <v>3.0106858830614844</v>
      </c>
      <c r="E9" s="35">
        <v>165.57</v>
      </c>
      <c r="F9" s="35">
        <v>82.56</v>
      </c>
      <c r="G9" s="35">
        <v>87.820000000000007</v>
      </c>
      <c r="H9" s="35">
        <v>50.97</v>
      </c>
      <c r="I9" s="35">
        <v>0</v>
      </c>
      <c r="J9" s="35">
        <v>30.08</v>
      </c>
      <c r="K9" s="35">
        <v>106.17</v>
      </c>
      <c r="L9" s="35">
        <v>59.239999999999995</v>
      </c>
      <c r="M9" s="35">
        <v>28.29</v>
      </c>
      <c r="N9" s="35">
        <v>103.04</v>
      </c>
      <c r="O9" s="35">
        <v>100.46</v>
      </c>
      <c r="P9" s="35">
        <v>10.199999999999999</v>
      </c>
      <c r="Q9" s="35">
        <v>0</v>
      </c>
      <c r="R9" s="35">
        <v>93.41</v>
      </c>
      <c r="S9" s="36">
        <v>0</v>
      </c>
    </row>
    <row r="10" spans="1:19" x14ac:dyDescent="0.25">
      <c r="A10" s="29">
        <v>43840</v>
      </c>
      <c r="B10" s="30">
        <v>28633.760000000002</v>
      </c>
      <c r="C10" s="31">
        <v>912.09999999999991</v>
      </c>
      <c r="D10" s="31">
        <v>3.1854007297679376</v>
      </c>
      <c r="E10" s="31">
        <v>131.56</v>
      </c>
      <c r="F10" s="31">
        <v>85.679999999999993</v>
      </c>
      <c r="G10" s="31">
        <v>65</v>
      </c>
      <c r="H10" s="31">
        <v>58</v>
      </c>
      <c r="I10" s="31">
        <v>0</v>
      </c>
      <c r="J10" s="31">
        <v>26.24</v>
      </c>
      <c r="K10" s="31">
        <v>91.68</v>
      </c>
      <c r="L10" s="31">
        <v>40.56</v>
      </c>
      <c r="M10" s="31">
        <v>36.74</v>
      </c>
      <c r="N10" s="31">
        <v>124.34</v>
      </c>
      <c r="O10" s="31">
        <v>134.80000000000001</v>
      </c>
      <c r="P10" s="31">
        <v>21.7</v>
      </c>
      <c r="Q10" s="31">
        <v>0</v>
      </c>
      <c r="R10" s="31">
        <v>95.8</v>
      </c>
      <c r="S10" s="32">
        <v>0</v>
      </c>
    </row>
    <row r="11" spans="1:19" x14ac:dyDescent="0.25">
      <c r="A11" s="33">
        <v>43841</v>
      </c>
      <c r="B11" s="34">
        <v>33749.800000000003</v>
      </c>
      <c r="C11" s="35">
        <v>825.79</v>
      </c>
      <c r="D11" s="35">
        <v>2.4467996847388722</v>
      </c>
      <c r="E11" s="35">
        <v>122.28999999999999</v>
      </c>
      <c r="F11" s="35">
        <v>66.239999999999995</v>
      </c>
      <c r="G11" s="35">
        <v>71.349999999999994</v>
      </c>
      <c r="H11" s="35">
        <v>55.330000000000005</v>
      </c>
      <c r="I11" s="35">
        <v>0</v>
      </c>
      <c r="J11" s="35">
        <v>41.78</v>
      </c>
      <c r="K11" s="35">
        <v>87.87</v>
      </c>
      <c r="L11" s="35">
        <v>18.14</v>
      </c>
      <c r="M11" s="35">
        <v>16.940000000000001</v>
      </c>
      <c r="N11" s="35">
        <v>108.52</v>
      </c>
      <c r="O11" s="35">
        <v>159.43</v>
      </c>
      <c r="P11" s="35">
        <v>0</v>
      </c>
      <c r="Q11" s="35">
        <v>0</v>
      </c>
      <c r="R11" s="35">
        <v>77.900000000000006</v>
      </c>
      <c r="S11" s="36">
        <v>0</v>
      </c>
    </row>
    <row r="12" spans="1:19" x14ac:dyDescent="0.25">
      <c r="A12" s="29">
        <v>43843</v>
      </c>
      <c r="B12" s="30">
        <v>34596.550000000003</v>
      </c>
      <c r="C12" s="31">
        <v>1125.8600000000001</v>
      </c>
      <c r="D12" s="31">
        <v>3.2542551208140695</v>
      </c>
      <c r="E12" s="31">
        <v>147.85000000000002</v>
      </c>
      <c r="F12" s="31">
        <v>105.58</v>
      </c>
      <c r="G12" s="31">
        <v>89.58</v>
      </c>
      <c r="H12" s="31">
        <v>72.27</v>
      </c>
      <c r="I12" s="31">
        <v>0</v>
      </c>
      <c r="J12" s="31">
        <v>51.98</v>
      </c>
      <c r="K12" s="31">
        <v>144.96</v>
      </c>
      <c r="L12" s="31">
        <v>28.78</v>
      </c>
      <c r="M12" s="31">
        <v>50.74</v>
      </c>
      <c r="N12" s="31">
        <v>181.03</v>
      </c>
      <c r="O12" s="31">
        <v>170.4</v>
      </c>
      <c r="P12" s="31">
        <v>0</v>
      </c>
      <c r="Q12" s="31">
        <v>0</v>
      </c>
      <c r="R12" s="31">
        <v>82.69</v>
      </c>
      <c r="S12" s="32">
        <v>0</v>
      </c>
    </row>
    <row r="13" spans="1:19" x14ac:dyDescent="0.25">
      <c r="A13" s="33">
        <v>43844</v>
      </c>
      <c r="B13" s="34">
        <v>33885.360000000001</v>
      </c>
      <c r="C13" s="35">
        <v>1139.26</v>
      </c>
      <c r="D13" s="35">
        <v>3.3621009190989857</v>
      </c>
      <c r="E13" s="35">
        <v>185.26000000000002</v>
      </c>
      <c r="F13" s="35">
        <v>78.580000000000013</v>
      </c>
      <c r="G13" s="35">
        <v>75.7</v>
      </c>
      <c r="H13" s="35">
        <v>87.02</v>
      </c>
      <c r="I13" s="35">
        <v>0</v>
      </c>
      <c r="J13" s="35">
        <v>26.18</v>
      </c>
      <c r="K13" s="35">
        <v>166.24</v>
      </c>
      <c r="L13" s="35">
        <v>65</v>
      </c>
      <c r="M13" s="35">
        <v>33.44</v>
      </c>
      <c r="N13" s="35">
        <v>151.45999999999998</v>
      </c>
      <c r="O13" s="35">
        <v>109.24</v>
      </c>
      <c r="P13" s="35">
        <v>61.5</v>
      </c>
      <c r="Q13" s="35">
        <v>0</v>
      </c>
      <c r="R13" s="35">
        <v>99.64</v>
      </c>
      <c r="S13" s="36">
        <v>0</v>
      </c>
    </row>
    <row r="14" spans="1:19" x14ac:dyDescent="0.25">
      <c r="A14" s="29">
        <v>43845</v>
      </c>
      <c r="B14" s="30">
        <v>16033.1</v>
      </c>
      <c r="C14" s="31">
        <v>546.22</v>
      </c>
      <c r="D14" s="31">
        <v>3.4068271263822969</v>
      </c>
      <c r="E14" s="31">
        <v>99.78</v>
      </c>
      <c r="F14" s="31">
        <v>39.200000000000003</v>
      </c>
      <c r="G14" s="31">
        <v>34.299999999999997</v>
      </c>
      <c r="H14" s="31">
        <v>24.12</v>
      </c>
      <c r="I14" s="31">
        <v>0</v>
      </c>
      <c r="J14" s="31">
        <v>0</v>
      </c>
      <c r="K14" s="31">
        <v>59.019999999999996</v>
      </c>
      <c r="L14" s="31">
        <v>85.48</v>
      </c>
      <c r="M14" s="31">
        <v>39.619999999999997</v>
      </c>
      <c r="N14" s="31">
        <v>56</v>
      </c>
      <c r="O14" s="31">
        <v>0</v>
      </c>
      <c r="P14" s="31">
        <v>47.2</v>
      </c>
      <c r="Q14" s="31">
        <v>0</v>
      </c>
      <c r="R14" s="31">
        <v>61.5</v>
      </c>
      <c r="S14" s="32">
        <v>0</v>
      </c>
    </row>
    <row r="15" spans="1:19" x14ac:dyDescent="0.25">
      <c r="A15" s="33">
        <v>43846</v>
      </c>
      <c r="B15" s="34">
        <v>41805.03</v>
      </c>
      <c r="C15" s="35">
        <v>987.07</v>
      </c>
      <c r="D15" s="35">
        <v>2.3611273571625233</v>
      </c>
      <c r="E15" s="35">
        <v>166.22</v>
      </c>
      <c r="F15" s="35">
        <v>78.710000000000008</v>
      </c>
      <c r="G15" s="35">
        <v>54.74</v>
      </c>
      <c r="H15" s="35">
        <v>62.03</v>
      </c>
      <c r="I15" s="35">
        <v>0</v>
      </c>
      <c r="J15" s="35">
        <v>23.38</v>
      </c>
      <c r="K15" s="35">
        <v>124.45</v>
      </c>
      <c r="L15" s="35">
        <v>71.819999999999993</v>
      </c>
      <c r="M15" s="35">
        <v>42.2</v>
      </c>
      <c r="N15" s="35">
        <v>101.59</v>
      </c>
      <c r="O15" s="35">
        <v>66.900000000000006</v>
      </c>
      <c r="P15" s="35">
        <v>47.3</v>
      </c>
      <c r="Q15" s="35">
        <v>0</v>
      </c>
      <c r="R15" s="35">
        <v>147.73000000000002</v>
      </c>
      <c r="S15" s="36">
        <v>0</v>
      </c>
    </row>
    <row r="16" spans="1:19" x14ac:dyDescent="0.25">
      <c r="A16" s="29">
        <v>43847</v>
      </c>
      <c r="B16" s="30">
        <v>24465.919999999998</v>
      </c>
      <c r="C16" s="31">
        <v>803.18000000000006</v>
      </c>
      <c r="D16" s="31">
        <v>3.2828522287328665</v>
      </c>
      <c r="E16" s="31">
        <v>123.06</v>
      </c>
      <c r="F16" s="31">
        <v>49.04</v>
      </c>
      <c r="G16" s="31">
        <v>49.040000000000006</v>
      </c>
      <c r="H16" s="31">
        <v>48.62</v>
      </c>
      <c r="I16" s="31">
        <v>0</v>
      </c>
      <c r="J16" s="31">
        <v>29.9</v>
      </c>
      <c r="K16" s="31">
        <v>131.39999999999998</v>
      </c>
      <c r="L16" s="31">
        <v>43.96</v>
      </c>
      <c r="M16" s="31">
        <v>37.299999999999997</v>
      </c>
      <c r="N16" s="31">
        <v>112.84</v>
      </c>
      <c r="O16" s="31">
        <v>76.7</v>
      </c>
      <c r="P16" s="31">
        <v>20</v>
      </c>
      <c r="Q16" s="31">
        <v>0</v>
      </c>
      <c r="R16" s="31">
        <v>81.319999999999993</v>
      </c>
      <c r="S16" s="32">
        <v>0</v>
      </c>
    </row>
    <row r="17" spans="1:19" x14ac:dyDescent="0.25">
      <c r="A17" s="33">
        <v>43848</v>
      </c>
      <c r="B17" s="34">
        <v>18760.900000000001</v>
      </c>
      <c r="C17" s="35">
        <v>414.68</v>
      </c>
      <c r="D17" s="35">
        <v>2.2103417213459906</v>
      </c>
      <c r="E17" s="35">
        <v>65.06</v>
      </c>
      <c r="F17" s="35">
        <v>41.68</v>
      </c>
      <c r="G17" s="35">
        <v>39.46</v>
      </c>
      <c r="H17" s="35">
        <v>23.42</v>
      </c>
      <c r="I17" s="35">
        <v>0</v>
      </c>
      <c r="J17" s="35">
        <v>13.44</v>
      </c>
      <c r="K17" s="35">
        <v>58.86</v>
      </c>
      <c r="L17" s="35">
        <v>12.86</v>
      </c>
      <c r="M17" s="35">
        <v>28.08</v>
      </c>
      <c r="N17" s="35">
        <v>66.42</v>
      </c>
      <c r="O17" s="35">
        <v>40.92</v>
      </c>
      <c r="P17" s="35">
        <v>0</v>
      </c>
      <c r="Q17" s="35">
        <v>0</v>
      </c>
      <c r="R17" s="35">
        <v>24.48</v>
      </c>
      <c r="S17" s="36">
        <v>0</v>
      </c>
    </row>
    <row r="18" spans="1:19" x14ac:dyDescent="0.25">
      <c r="A18" s="29">
        <v>43850</v>
      </c>
      <c r="B18" s="30">
        <v>14398.85</v>
      </c>
      <c r="C18" s="31">
        <v>519.12</v>
      </c>
      <c r="D18" s="31">
        <v>3.6052879222993504</v>
      </c>
      <c r="E18" s="31">
        <v>86.34</v>
      </c>
      <c r="F18" s="31">
        <v>49.870000000000005</v>
      </c>
      <c r="G18" s="31">
        <v>39.269999999999996</v>
      </c>
      <c r="H18" s="31">
        <v>20.2</v>
      </c>
      <c r="I18" s="31">
        <v>0</v>
      </c>
      <c r="J18" s="31">
        <v>26.94</v>
      </c>
      <c r="K18" s="31">
        <v>83.33</v>
      </c>
      <c r="L18" s="31">
        <v>19.04</v>
      </c>
      <c r="M18" s="31">
        <v>30.72</v>
      </c>
      <c r="N18" s="31">
        <v>82.97999999999999</v>
      </c>
      <c r="O18" s="31">
        <v>48.36</v>
      </c>
      <c r="P18" s="31">
        <v>0</v>
      </c>
      <c r="Q18" s="31">
        <v>0</v>
      </c>
      <c r="R18" s="31">
        <v>32.07</v>
      </c>
      <c r="S18" s="32">
        <v>0</v>
      </c>
    </row>
    <row r="19" spans="1:19" x14ac:dyDescent="0.25">
      <c r="A19" s="33">
        <v>43851</v>
      </c>
      <c r="B19" s="34">
        <v>28425.5</v>
      </c>
      <c r="C19" s="35">
        <v>747.09</v>
      </c>
      <c r="D19" s="35">
        <v>2.6282387293099507</v>
      </c>
      <c r="E19" s="35">
        <v>128.26999999999998</v>
      </c>
      <c r="F19" s="35">
        <v>68.22</v>
      </c>
      <c r="G19" s="35">
        <v>74.44</v>
      </c>
      <c r="H19" s="35">
        <v>34.56</v>
      </c>
      <c r="I19" s="35">
        <v>0</v>
      </c>
      <c r="J19" s="35">
        <v>24.58</v>
      </c>
      <c r="K19" s="35">
        <v>110.63000000000001</v>
      </c>
      <c r="L19" s="35">
        <v>15.48</v>
      </c>
      <c r="M19" s="35">
        <v>38.78</v>
      </c>
      <c r="N19" s="35">
        <v>137.07</v>
      </c>
      <c r="O19" s="35">
        <v>67.599999999999994</v>
      </c>
      <c r="P19" s="35">
        <v>0</v>
      </c>
      <c r="Q19" s="35">
        <v>0</v>
      </c>
      <c r="R19" s="35">
        <v>47.46</v>
      </c>
      <c r="S19" s="36">
        <v>0</v>
      </c>
    </row>
    <row r="20" spans="1:19" x14ac:dyDescent="0.25">
      <c r="A20" s="29">
        <v>43852</v>
      </c>
      <c r="B20" s="30">
        <v>25614.11</v>
      </c>
      <c r="C20" s="31">
        <v>790.69</v>
      </c>
      <c r="D20" s="31">
        <v>3.0869313827417777</v>
      </c>
      <c r="E20" s="31">
        <v>121.39000000000001</v>
      </c>
      <c r="F20" s="31">
        <v>70.83</v>
      </c>
      <c r="G20" s="31">
        <v>61.73</v>
      </c>
      <c r="H20" s="31">
        <v>45.08</v>
      </c>
      <c r="I20" s="31">
        <v>0</v>
      </c>
      <c r="J20" s="31">
        <v>36.46</v>
      </c>
      <c r="K20" s="31">
        <v>118.48</v>
      </c>
      <c r="L20" s="31">
        <v>10.51</v>
      </c>
      <c r="M20" s="31">
        <v>25.24</v>
      </c>
      <c r="N20" s="31">
        <v>140.55000000000001</v>
      </c>
      <c r="O20" s="31">
        <v>112.16</v>
      </c>
      <c r="P20" s="31">
        <v>0</v>
      </c>
      <c r="Q20" s="31">
        <v>0</v>
      </c>
      <c r="R20" s="31">
        <v>48.26</v>
      </c>
      <c r="S20" s="32">
        <v>0</v>
      </c>
    </row>
    <row r="21" spans="1:19" x14ac:dyDescent="0.25">
      <c r="A21" s="33">
        <v>43853</v>
      </c>
      <c r="B21" s="34">
        <v>17835.84</v>
      </c>
      <c r="C21" s="35">
        <v>513.63</v>
      </c>
      <c r="D21" s="35">
        <v>2.8797634425964795</v>
      </c>
      <c r="E21" s="35">
        <v>89.59</v>
      </c>
      <c r="F21" s="35">
        <v>45.67</v>
      </c>
      <c r="G21" s="35">
        <v>39.950000000000003</v>
      </c>
      <c r="H21" s="35">
        <v>41.849999999999994</v>
      </c>
      <c r="I21" s="35">
        <v>0</v>
      </c>
      <c r="J21" s="35">
        <v>25.12</v>
      </c>
      <c r="K21" s="35">
        <v>80.36</v>
      </c>
      <c r="L21" s="35">
        <v>17.37</v>
      </c>
      <c r="M21" s="35">
        <v>24.69</v>
      </c>
      <c r="N21" s="35">
        <v>78.819999999999993</v>
      </c>
      <c r="O21" s="35">
        <v>40.950000000000003</v>
      </c>
      <c r="P21" s="35">
        <v>0</v>
      </c>
      <c r="Q21" s="35">
        <v>0</v>
      </c>
      <c r="R21" s="35">
        <v>29.26</v>
      </c>
      <c r="S21" s="36">
        <v>0</v>
      </c>
    </row>
    <row r="22" spans="1:19" x14ac:dyDescent="0.25">
      <c r="A22" s="29">
        <v>43854</v>
      </c>
      <c r="B22" s="30">
        <v>11889.86</v>
      </c>
      <c r="C22" s="31">
        <v>456.70000000000005</v>
      </c>
      <c r="D22" s="31">
        <v>3.8410881204656744</v>
      </c>
      <c r="E22" s="31">
        <v>82.88000000000001</v>
      </c>
      <c r="F22" s="31">
        <v>44.04</v>
      </c>
      <c r="G22" s="31">
        <v>34.21</v>
      </c>
      <c r="H22" s="31">
        <v>26.39</v>
      </c>
      <c r="I22" s="31">
        <v>0</v>
      </c>
      <c r="J22" s="31">
        <v>23.900000000000002</v>
      </c>
      <c r="K22" s="31">
        <v>63.1</v>
      </c>
      <c r="L22" s="31">
        <v>0</v>
      </c>
      <c r="M22" s="31">
        <v>3.9</v>
      </c>
      <c r="N22" s="31">
        <v>62.580000000000005</v>
      </c>
      <c r="O22" s="31">
        <v>87.4</v>
      </c>
      <c r="P22" s="31">
        <v>0</v>
      </c>
      <c r="Q22" s="31">
        <v>0</v>
      </c>
      <c r="R22" s="31">
        <v>28.299999999999997</v>
      </c>
      <c r="S22" s="32">
        <v>0</v>
      </c>
    </row>
    <row r="23" spans="1:19" x14ac:dyDescent="0.25">
      <c r="A23" s="33">
        <v>43855</v>
      </c>
      <c r="B23" s="34">
        <v>33990.589999999997</v>
      </c>
      <c r="C23" s="35">
        <v>1160.3400000000001</v>
      </c>
      <c r="D23" s="35">
        <v>3.413709500188141</v>
      </c>
      <c r="E23" s="35">
        <v>155.35</v>
      </c>
      <c r="F23" s="35">
        <v>107.14</v>
      </c>
      <c r="G23" s="35">
        <v>81.95</v>
      </c>
      <c r="H23" s="35">
        <v>81.95</v>
      </c>
      <c r="I23" s="35">
        <v>0</v>
      </c>
      <c r="J23" s="35">
        <v>46.68</v>
      </c>
      <c r="K23" s="35">
        <v>158.88000000000002</v>
      </c>
      <c r="L23" s="35">
        <v>25.659999999999997</v>
      </c>
      <c r="M23" s="35">
        <v>14.45</v>
      </c>
      <c r="N23" s="35">
        <v>153.74</v>
      </c>
      <c r="O23" s="35">
        <v>184.02</v>
      </c>
      <c r="P23" s="35">
        <v>30.6</v>
      </c>
      <c r="Q23" s="35">
        <v>0</v>
      </c>
      <c r="R23" s="35">
        <v>119.91999999999999</v>
      </c>
      <c r="S23" s="36">
        <v>0</v>
      </c>
    </row>
    <row r="24" spans="1:19" x14ac:dyDescent="0.25">
      <c r="A24" s="29">
        <v>43857</v>
      </c>
      <c r="B24" s="30">
        <v>30632.550000000003</v>
      </c>
      <c r="C24" s="31">
        <v>943.34</v>
      </c>
      <c r="D24" s="31">
        <v>3.0795346779814281</v>
      </c>
      <c r="E24" s="31">
        <v>153.24</v>
      </c>
      <c r="F24" s="31">
        <v>78.94</v>
      </c>
      <c r="G24" s="31">
        <v>78.47</v>
      </c>
      <c r="H24" s="31">
        <v>48.05</v>
      </c>
      <c r="I24" s="31">
        <v>0</v>
      </c>
      <c r="J24" s="31">
        <v>30.75</v>
      </c>
      <c r="K24" s="31">
        <v>142.12</v>
      </c>
      <c r="L24" s="31">
        <v>23.17</v>
      </c>
      <c r="M24" s="31">
        <v>27.26</v>
      </c>
      <c r="N24" s="31">
        <v>146.35</v>
      </c>
      <c r="O24" s="31">
        <v>155.41999999999999</v>
      </c>
      <c r="P24" s="31">
        <v>0</v>
      </c>
      <c r="Q24" s="31">
        <v>0</v>
      </c>
      <c r="R24" s="31">
        <v>59.57</v>
      </c>
      <c r="S24" s="32">
        <v>0</v>
      </c>
    </row>
    <row r="25" spans="1:19" x14ac:dyDescent="0.25">
      <c r="A25" s="33">
        <v>43858</v>
      </c>
      <c r="B25" s="34">
        <v>21965.59</v>
      </c>
      <c r="C25" s="35">
        <v>726.34999999999991</v>
      </c>
      <c r="D25" s="35">
        <v>3.3067629870174211</v>
      </c>
      <c r="E25" s="35">
        <v>107.88</v>
      </c>
      <c r="F25" s="35">
        <v>70.92</v>
      </c>
      <c r="G25" s="35">
        <v>60.690000000000005</v>
      </c>
      <c r="H25" s="35">
        <v>38.799999999999997</v>
      </c>
      <c r="I25" s="35">
        <v>0</v>
      </c>
      <c r="J25" s="35">
        <v>7.97</v>
      </c>
      <c r="K25" s="35">
        <v>116.24000000000001</v>
      </c>
      <c r="L25" s="35">
        <v>10.7</v>
      </c>
      <c r="M25" s="35">
        <v>27.38</v>
      </c>
      <c r="N25" s="35">
        <v>139.29999999999998</v>
      </c>
      <c r="O25" s="35">
        <v>132.66999999999999</v>
      </c>
      <c r="P25" s="35">
        <v>0</v>
      </c>
      <c r="Q25" s="35">
        <v>0</v>
      </c>
      <c r="R25" s="35">
        <v>13.8</v>
      </c>
      <c r="S25" s="36">
        <v>0</v>
      </c>
    </row>
    <row r="26" spans="1:19" x14ac:dyDescent="0.25">
      <c r="A26" s="29">
        <v>43859</v>
      </c>
      <c r="B26" s="30">
        <v>29600.199999999997</v>
      </c>
      <c r="C26" s="31">
        <v>730.04</v>
      </c>
      <c r="D26" s="31">
        <v>2.4663346869277913</v>
      </c>
      <c r="E26" s="31">
        <v>125.89</v>
      </c>
      <c r="F26" s="31">
        <v>67.59</v>
      </c>
      <c r="G26" s="31">
        <v>65.040000000000006</v>
      </c>
      <c r="H26" s="31">
        <v>49.33</v>
      </c>
      <c r="I26" s="31">
        <v>0</v>
      </c>
      <c r="J26" s="31">
        <v>16.16</v>
      </c>
      <c r="K26" s="31">
        <v>112.41</v>
      </c>
      <c r="L26" s="31">
        <v>12.22</v>
      </c>
      <c r="M26" s="31">
        <v>31.74</v>
      </c>
      <c r="N26" s="31">
        <v>129.19999999999999</v>
      </c>
      <c r="O26" s="31">
        <v>96.79</v>
      </c>
      <c r="P26" s="31">
        <v>0</v>
      </c>
      <c r="Q26" s="31">
        <v>0</v>
      </c>
      <c r="R26" s="31">
        <v>23.67</v>
      </c>
      <c r="S26" s="32">
        <v>0</v>
      </c>
    </row>
    <row r="27" spans="1:19" x14ac:dyDescent="0.25">
      <c r="A27" s="33">
        <v>43860</v>
      </c>
      <c r="B27" s="34">
        <v>20814.09</v>
      </c>
      <c r="C27" s="35">
        <v>693.5</v>
      </c>
      <c r="D27" s="35">
        <v>3.331877588691122</v>
      </c>
      <c r="E27" s="35">
        <v>115.75999999999999</v>
      </c>
      <c r="F27" s="35">
        <v>70.92</v>
      </c>
      <c r="G27" s="35">
        <v>61.72</v>
      </c>
      <c r="H27" s="35">
        <v>43.7</v>
      </c>
      <c r="I27" s="35">
        <v>0</v>
      </c>
      <c r="J27" s="35">
        <v>16.8</v>
      </c>
      <c r="K27" s="35">
        <v>107.19</v>
      </c>
      <c r="L27" s="35">
        <v>3.18</v>
      </c>
      <c r="M27" s="35">
        <v>6.58</v>
      </c>
      <c r="N27" s="35">
        <v>109.12</v>
      </c>
      <c r="O27" s="35">
        <v>119.59</v>
      </c>
      <c r="P27" s="35">
        <v>0</v>
      </c>
      <c r="Q27" s="35">
        <v>0</v>
      </c>
      <c r="R27" s="35">
        <v>38.94</v>
      </c>
      <c r="S27" s="36">
        <v>0</v>
      </c>
    </row>
    <row r="28" spans="1:19" x14ac:dyDescent="0.25">
      <c r="A28" s="29">
        <v>43861</v>
      </c>
      <c r="B28" s="30">
        <v>49928.02</v>
      </c>
      <c r="C28" s="31">
        <v>3624.0499999999993</v>
      </c>
      <c r="D28" s="31">
        <v>7.2585494077273633</v>
      </c>
      <c r="E28" s="31">
        <v>638.1</v>
      </c>
      <c r="F28" s="31">
        <v>161.41000000000003</v>
      </c>
      <c r="G28" s="31">
        <v>133.64000000000001</v>
      </c>
      <c r="H28" s="31">
        <v>287.78999999999996</v>
      </c>
      <c r="I28" s="31">
        <v>5.34</v>
      </c>
      <c r="J28" s="31">
        <v>43.19</v>
      </c>
      <c r="K28" s="31">
        <v>491.78999999999996</v>
      </c>
      <c r="L28" s="31">
        <v>360.31999999999994</v>
      </c>
      <c r="M28" s="31">
        <v>0</v>
      </c>
      <c r="N28" s="31">
        <v>190.23000000000002</v>
      </c>
      <c r="O28" s="31">
        <v>125.97999999999999</v>
      </c>
      <c r="P28" s="31">
        <v>492.68</v>
      </c>
      <c r="Q28" s="31">
        <v>0</v>
      </c>
      <c r="R28" s="31">
        <v>693.57999999999993</v>
      </c>
      <c r="S28" s="32">
        <v>0</v>
      </c>
    </row>
    <row r="29" spans="1:19" x14ac:dyDescent="0.25">
      <c r="A29" s="33">
        <v>43862</v>
      </c>
      <c r="B29" s="34">
        <v>7528.05</v>
      </c>
      <c r="C29" s="35">
        <v>252.89000000000001</v>
      </c>
      <c r="D29" s="35">
        <v>3.3593028739182129</v>
      </c>
      <c r="E29" s="35">
        <v>42.84</v>
      </c>
      <c r="F29" s="35">
        <v>23.61</v>
      </c>
      <c r="G29" s="35">
        <v>23.42</v>
      </c>
      <c r="H29" s="35">
        <v>16.7</v>
      </c>
      <c r="I29" s="35">
        <v>0</v>
      </c>
      <c r="J29" s="35">
        <v>6.57</v>
      </c>
      <c r="K29" s="35">
        <v>36.68</v>
      </c>
      <c r="L29" s="35">
        <v>0</v>
      </c>
      <c r="M29" s="35">
        <v>0</v>
      </c>
      <c r="N29" s="35">
        <v>40.29</v>
      </c>
      <c r="O29" s="35">
        <v>46.82</v>
      </c>
      <c r="P29" s="35">
        <v>0</v>
      </c>
      <c r="Q29" s="35">
        <v>0</v>
      </c>
      <c r="R29" s="35">
        <v>15.96</v>
      </c>
      <c r="S29" s="36">
        <v>0</v>
      </c>
    </row>
    <row r="30" spans="1:19" x14ac:dyDescent="0.25">
      <c r="A30" s="29">
        <v>43864</v>
      </c>
      <c r="B30" s="30">
        <v>25342.43</v>
      </c>
      <c r="C30" s="31">
        <v>762.48</v>
      </c>
      <c r="D30" s="31">
        <v>3.0087091095842031</v>
      </c>
      <c r="E30" s="31">
        <v>117.66999999999999</v>
      </c>
      <c r="F30" s="31">
        <v>72.44</v>
      </c>
      <c r="G30" s="31">
        <v>63.47</v>
      </c>
      <c r="H30" s="31">
        <v>56.11</v>
      </c>
      <c r="I30" s="31">
        <v>0</v>
      </c>
      <c r="J30" s="31">
        <v>20.759999999999998</v>
      </c>
      <c r="K30" s="31">
        <v>106.38</v>
      </c>
      <c r="L30" s="31">
        <v>24.98</v>
      </c>
      <c r="M30" s="31">
        <v>28.88</v>
      </c>
      <c r="N30" s="31">
        <v>132.26</v>
      </c>
      <c r="O30" s="31">
        <v>107.13</v>
      </c>
      <c r="P30" s="31">
        <v>0</v>
      </c>
      <c r="Q30" s="31">
        <v>0</v>
      </c>
      <c r="R30" s="31">
        <v>32.4</v>
      </c>
      <c r="S30" s="32">
        <v>0</v>
      </c>
    </row>
    <row r="31" spans="1:19" x14ac:dyDescent="0.25">
      <c r="A31" s="33">
        <v>43865</v>
      </c>
      <c r="B31" s="34">
        <v>36160.270000000004</v>
      </c>
      <c r="C31" s="35">
        <v>925.56999999999994</v>
      </c>
      <c r="D31" s="35">
        <v>2.5596324363728473</v>
      </c>
      <c r="E31" s="35">
        <v>136.07999999999998</v>
      </c>
      <c r="F31" s="35">
        <v>87.259999999999991</v>
      </c>
      <c r="G31" s="35">
        <v>92</v>
      </c>
      <c r="H31" s="35">
        <v>62.26</v>
      </c>
      <c r="I31" s="35">
        <v>0</v>
      </c>
      <c r="J31" s="35">
        <v>27.28</v>
      </c>
      <c r="K31" s="35">
        <v>124.23</v>
      </c>
      <c r="L31" s="35">
        <v>28.13</v>
      </c>
      <c r="M31" s="35">
        <v>40.1</v>
      </c>
      <c r="N31" s="35">
        <v>144.28</v>
      </c>
      <c r="O31" s="35">
        <v>125.14</v>
      </c>
      <c r="P31" s="35">
        <v>0</v>
      </c>
      <c r="Q31" s="35">
        <v>0</v>
      </c>
      <c r="R31" s="35">
        <v>58.809999999999995</v>
      </c>
      <c r="S31" s="36">
        <v>0</v>
      </c>
    </row>
    <row r="32" spans="1:19" x14ac:dyDescent="0.25">
      <c r="A32" s="29">
        <v>43867</v>
      </c>
      <c r="B32" s="30">
        <v>35233.21</v>
      </c>
      <c r="C32" s="31">
        <v>981.75</v>
      </c>
      <c r="D32" s="31">
        <v>2.786433594895271</v>
      </c>
      <c r="E32" s="31">
        <v>144.88</v>
      </c>
      <c r="F32" s="31">
        <v>89.72999999999999</v>
      </c>
      <c r="G32" s="31">
        <v>86.88</v>
      </c>
      <c r="H32" s="31">
        <v>82.710000000000008</v>
      </c>
      <c r="I32" s="31">
        <v>0</v>
      </c>
      <c r="J32" s="31">
        <v>36.36</v>
      </c>
      <c r="K32" s="31">
        <v>145.82</v>
      </c>
      <c r="L32" s="31">
        <v>18.04</v>
      </c>
      <c r="M32" s="31">
        <v>35.659999999999997</v>
      </c>
      <c r="N32" s="31">
        <v>149.93</v>
      </c>
      <c r="O32" s="31">
        <v>139.19999999999999</v>
      </c>
      <c r="P32" s="31">
        <v>0</v>
      </c>
      <c r="Q32" s="31">
        <v>0</v>
      </c>
      <c r="R32" s="31">
        <v>52.54</v>
      </c>
      <c r="S32" s="32">
        <v>0</v>
      </c>
    </row>
    <row r="33" spans="1:19" x14ac:dyDescent="0.25">
      <c r="A33" s="33">
        <v>43868</v>
      </c>
      <c r="B33" s="34">
        <v>28253.050000000003</v>
      </c>
      <c r="C33" s="35">
        <v>870.6099999999999</v>
      </c>
      <c r="D33" s="35">
        <v>3.0814726197702544</v>
      </c>
      <c r="E33" s="35">
        <v>121.21</v>
      </c>
      <c r="F33" s="35">
        <v>84.33</v>
      </c>
      <c r="G33" s="35">
        <v>74.289999999999992</v>
      </c>
      <c r="H33" s="35">
        <v>55.77</v>
      </c>
      <c r="I33" s="35">
        <v>0</v>
      </c>
      <c r="J33" s="35">
        <v>35.24</v>
      </c>
      <c r="K33" s="35">
        <v>128.85999999999999</v>
      </c>
      <c r="L33" s="35">
        <v>19.57</v>
      </c>
      <c r="M33" s="35">
        <v>22.96</v>
      </c>
      <c r="N33" s="35">
        <v>137.10999999999999</v>
      </c>
      <c r="O33" s="35">
        <v>128.88</v>
      </c>
      <c r="P33" s="35">
        <v>0</v>
      </c>
      <c r="Q33" s="35">
        <v>0</v>
      </c>
      <c r="R33" s="35">
        <v>62.39</v>
      </c>
      <c r="S33" s="36">
        <v>0</v>
      </c>
    </row>
    <row r="34" spans="1:19" x14ac:dyDescent="0.25">
      <c r="A34" s="29">
        <v>43869</v>
      </c>
      <c r="B34" s="30">
        <v>31509.199999999997</v>
      </c>
      <c r="C34" s="31">
        <v>850.19</v>
      </c>
      <c r="D34" s="31">
        <v>2.6982278191766218</v>
      </c>
      <c r="E34" s="31">
        <v>142.51</v>
      </c>
      <c r="F34" s="31">
        <v>83.44</v>
      </c>
      <c r="G34" s="31">
        <v>78.600000000000009</v>
      </c>
      <c r="H34" s="31">
        <v>49.81</v>
      </c>
      <c r="I34" s="31">
        <v>0</v>
      </c>
      <c r="J34" s="31">
        <v>29.92</v>
      </c>
      <c r="K34" s="31">
        <v>96.05</v>
      </c>
      <c r="L34" s="31">
        <v>40.020000000000003</v>
      </c>
      <c r="M34" s="31">
        <v>32.32</v>
      </c>
      <c r="N34" s="31">
        <v>138.10000000000002</v>
      </c>
      <c r="O34" s="31">
        <v>107.88</v>
      </c>
      <c r="P34" s="31">
        <v>0</v>
      </c>
      <c r="Q34" s="31">
        <v>0</v>
      </c>
      <c r="R34" s="31">
        <v>51.54</v>
      </c>
      <c r="S34" s="32">
        <v>0</v>
      </c>
    </row>
    <row r="35" spans="1:19" x14ac:dyDescent="0.25">
      <c r="A35" s="33">
        <v>43871</v>
      </c>
      <c r="B35" s="34">
        <v>25026.79</v>
      </c>
      <c r="C35" s="35">
        <v>806.63000000000011</v>
      </c>
      <c r="D35" s="35">
        <v>3.2230661623004795</v>
      </c>
      <c r="E35" s="35">
        <v>112.75</v>
      </c>
      <c r="F35" s="35">
        <v>69.989999999999995</v>
      </c>
      <c r="G35" s="35">
        <v>74.72</v>
      </c>
      <c r="H35" s="35">
        <v>46.66</v>
      </c>
      <c r="I35" s="35">
        <v>0</v>
      </c>
      <c r="J35" s="35">
        <v>24.63</v>
      </c>
      <c r="K35" s="35">
        <v>115.64</v>
      </c>
      <c r="L35" s="35">
        <v>23.46</v>
      </c>
      <c r="M35" s="35">
        <v>33.42</v>
      </c>
      <c r="N35" s="35">
        <v>133.68</v>
      </c>
      <c r="O35" s="35">
        <v>116.14</v>
      </c>
      <c r="P35" s="35">
        <v>0</v>
      </c>
      <c r="Q35" s="35">
        <v>0</v>
      </c>
      <c r="R35" s="35">
        <v>55.54</v>
      </c>
      <c r="S35" s="36">
        <v>0</v>
      </c>
    </row>
    <row r="36" spans="1:19" x14ac:dyDescent="0.25">
      <c r="A36" s="29">
        <v>43872</v>
      </c>
      <c r="B36" s="30">
        <v>20429.28</v>
      </c>
      <c r="C36" s="31">
        <v>814.15000000000009</v>
      </c>
      <c r="D36" s="31">
        <v>3.98521142203739</v>
      </c>
      <c r="E36" s="31">
        <v>109.34</v>
      </c>
      <c r="F36" s="31">
        <v>68.62</v>
      </c>
      <c r="G36" s="31">
        <v>64.38</v>
      </c>
      <c r="H36" s="31">
        <v>54.14</v>
      </c>
      <c r="I36" s="31">
        <v>0</v>
      </c>
      <c r="J36" s="31">
        <v>27.28</v>
      </c>
      <c r="K36" s="31">
        <v>118.00999999999999</v>
      </c>
      <c r="L36" s="31">
        <v>13.93</v>
      </c>
      <c r="M36" s="31">
        <v>22.59</v>
      </c>
      <c r="N36" s="31">
        <v>136.16</v>
      </c>
      <c r="O36" s="31">
        <v>139.63999999999999</v>
      </c>
      <c r="P36" s="31">
        <v>0</v>
      </c>
      <c r="Q36" s="31">
        <v>0</v>
      </c>
      <c r="R36" s="31">
        <v>60.06</v>
      </c>
      <c r="S36" s="32">
        <v>0</v>
      </c>
    </row>
    <row r="37" spans="1:19" x14ac:dyDescent="0.25">
      <c r="A37" s="33">
        <v>43873</v>
      </c>
      <c r="B37" s="34">
        <v>31073.170000000002</v>
      </c>
      <c r="C37" s="35">
        <v>921.26</v>
      </c>
      <c r="D37" s="35">
        <v>2.9648085470520065</v>
      </c>
      <c r="E37" s="35">
        <v>119.57000000000001</v>
      </c>
      <c r="F37" s="35">
        <v>95.039999999999992</v>
      </c>
      <c r="G37" s="35">
        <v>91.97</v>
      </c>
      <c r="H37" s="35">
        <v>67.58</v>
      </c>
      <c r="I37" s="35">
        <v>0</v>
      </c>
      <c r="J37" s="35">
        <v>33.979999999999997</v>
      </c>
      <c r="K37" s="35">
        <v>135.26</v>
      </c>
      <c r="L37" s="35">
        <v>17.84</v>
      </c>
      <c r="M37" s="35">
        <v>26.76</v>
      </c>
      <c r="N37" s="35">
        <v>150.20999999999998</v>
      </c>
      <c r="O37" s="35">
        <v>128.97999999999999</v>
      </c>
      <c r="P37" s="35">
        <v>0</v>
      </c>
      <c r="Q37" s="35">
        <v>0</v>
      </c>
      <c r="R37" s="35">
        <v>54.07</v>
      </c>
      <c r="S37" s="36">
        <v>0</v>
      </c>
    </row>
    <row r="38" spans="1:19" x14ac:dyDescent="0.25">
      <c r="A38" s="29">
        <v>43874</v>
      </c>
      <c r="B38" s="30">
        <v>31059.78</v>
      </c>
      <c r="C38" s="31">
        <v>707.3</v>
      </c>
      <c r="D38" s="31">
        <v>2.2772215385942851</v>
      </c>
      <c r="E38" s="31">
        <v>111.59</v>
      </c>
      <c r="F38" s="31">
        <v>59.769999999999996</v>
      </c>
      <c r="G38" s="31">
        <v>47.760000000000005</v>
      </c>
      <c r="H38" s="31">
        <v>41.589999999999996</v>
      </c>
      <c r="I38" s="31">
        <v>0</v>
      </c>
      <c r="J38" s="31">
        <v>13.42</v>
      </c>
      <c r="K38" s="31">
        <v>110.59000000000002</v>
      </c>
      <c r="L38" s="31">
        <v>18.64</v>
      </c>
      <c r="M38" s="31">
        <v>43.3</v>
      </c>
      <c r="N38" s="31">
        <v>119.19</v>
      </c>
      <c r="O38" s="31">
        <v>86.14</v>
      </c>
      <c r="P38" s="31">
        <v>9</v>
      </c>
      <c r="Q38" s="31">
        <v>0</v>
      </c>
      <c r="R38" s="31">
        <v>46.31</v>
      </c>
      <c r="S38" s="32">
        <v>0</v>
      </c>
    </row>
    <row r="39" spans="1:19" x14ac:dyDescent="0.25">
      <c r="A39" s="33">
        <v>43875</v>
      </c>
      <c r="B39" s="34">
        <v>22791.269999999997</v>
      </c>
      <c r="C39" s="35">
        <v>1047.5999999999999</v>
      </c>
      <c r="D39" s="35">
        <v>4.5964968165442297</v>
      </c>
      <c r="E39" s="35">
        <v>147.80000000000001</v>
      </c>
      <c r="F39" s="35">
        <v>74.819999999999993</v>
      </c>
      <c r="G39" s="35">
        <v>87.1</v>
      </c>
      <c r="H39" s="35">
        <v>62.480000000000004</v>
      </c>
      <c r="I39" s="35">
        <v>0</v>
      </c>
      <c r="J39" s="35">
        <v>82.63</v>
      </c>
      <c r="K39" s="35">
        <v>163.65</v>
      </c>
      <c r="L39" s="35">
        <v>10.8</v>
      </c>
      <c r="M39" s="35">
        <v>16.21</v>
      </c>
      <c r="N39" s="35">
        <v>151.19999999999999</v>
      </c>
      <c r="O39" s="35">
        <v>183.02</v>
      </c>
      <c r="P39" s="35">
        <v>0</v>
      </c>
      <c r="Q39" s="35">
        <v>0</v>
      </c>
      <c r="R39" s="35">
        <v>67.89</v>
      </c>
      <c r="S39" s="36">
        <v>0</v>
      </c>
    </row>
    <row r="40" spans="1:19" x14ac:dyDescent="0.25">
      <c r="A40" s="29">
        <v>43876</v>
      </c>
      <c r="B40" s="30">
        <v>19892.150000000001</v>
      </c>
      <c r="C40" s="31">
        <v>906.7</v>
      </c>
      <c r="D40" s="31">
        <v>4.5580794433985261</v>
      </c>
      <c r="E40" s="31">
        <v>144.47</v>
      </c>
      <c r="F40" s="31">
        <v>67.489999999999995</v>
      </c>
      <c r="G40" s="31">
        <v>77.930000000000007</v>
      </c>
      <c r="H40" s="31">
        <v>61.029999999999994</v>
      </c>
      <c r="I40" s="31">
        <v>0</v>
      </c>
      <c r="J40" s="31">
        <v>44.12</v>
      </c>
      <c r="K40" s="31">
        <v>135.80000000000001</v>
      </c>
      <c r="L40" s="31">
        <v>8.17</v>
      </c>
      <c r="M40" s="31">
        <v>11.49</v>
      </c>
      <c r="N40" s="31">
        <v>128.16</v>
      </c>
      <c r="O40" s="31">
        <v>130.88999999999999</v>
      </c>
      <c r="P40" s="31">
        <v>0</v>
      </c>
      <c r="Q40" s="31">
        <v>0</v>
      </c>
      <c r="R40" s="31">
        <v>97.149999999999991</v>
      </c>
      <c r="S40" s="32">
        <v>0</v>
      </c>
    </row>
    <row r="41" spans="1:19" x14ac:dyDescent="0.25">
      <c r="A41" s="33">
        <v>43878</v>
      </c>
      <c r="B41" s="34">
        <v>33226.160000000003</v>
      </c>
      <c r="C41" s="35">
        <v>1288.8799999999999</v>
      </c>
      <c r="D41" s="35">
        <v>3.8791121212923789</v>
      </c>
      <c r="E41" s="35">
        <v>193.84</v>
      </c>
      <c r="F41" s="35">
        <v>106.53999999999999</v>
      </c>
      <c r="G41" s="35">
        <v>102.71</v>
      </c>
      <c r="H41" s="35">
        <v>83.96</v>
      </c>
      <c r="I41" s="35">
        <v>0</v>
      </c>
      <c r="J41" s="35">
        <v>34.799999999999997</v>
      </c>
      <c r="K41" s="35">
        <v>202.07999999999998</v>
      </c>
      <c r="L41" s="35">
        <v>31.38</v>
      </c>
      <c r="M41" s="35">
        <v>57.7</v>
      </c>
      <c r="N41" s="35">
        <v>223.79</v>
      </c>
      <c r="O41" s="35">
        <v>177.16</v>
      </c>
      <c r="P41" s="35">
        <v>0</v>
      </c>
      <c r="Q41" s="35">
        <v>0</v>
      </c>
      <c r="R41" s="35">
        <v>74.92</v>
      </c>
      <c r="S41" s="36">
        <v>0</v>
      </c>
    </row>
    <row r="42" spans="1:19" x14ac:dyDescent="0.25">
      <c r="A42" s="29">
        <v>43879</v>
      </c>
      <c r="B42" s="30">
        <v>32135.480000000003</v>
      </c>
      <c r="C42" s="31">
        <v>1149.52</v>
      </c>
      <c r="D42" s="31">
        <v>3.577105429886219</v>
      </c>
      <c r="E42" s="31">
        <v>201.15</v>
      </c>
      <c r="F42" s="31">
        <v>99.14</v>
      </c>
      <c r="G42" s="31">
        <v>128.42000000000002</v>
      </c>
      <c r="H42" s="31">
        <v>99.05</v>
      </c>
      <c r="I42" s="31">
        <v>0</v>
      </c>
      <c r="J42" s="31">
        <v>50.88</v>
      </c>
      <c r="K42" s="31">
        <v>199.28</v>
      </c>
      <c r="L42" s="31">
        <v>17.98</v>
      </c>
      <c r="M42" s="31">
        <v>34.449999999999996</v>
      </c>
      <c r="N42" s="31">
        <v>155.13</v>
      </c>
      <c r="O42" s="31">
        <v>173.38</v>
      </c>
      <c r="P42" s="31">
        <v>16.399999999999999</v>
      </c>
      <c r="Q42" s="31">
        <v>0</v>
      </c>
      <c r="R42" s="31">
        <v>64.539999999999992</v>
      </c>
      <c r="S42" s="32">
        <v>0</v>
      </c>
    </row>
    <row r="43" spans="1:19" x14ac:dyDescent="0.25">
      <c r="A43" s="33">
        <v>43880</v>
      </c>
      <c r="B43" s="34">
        <v>31758.74</v>
      </c>
      <c r="C43" s="35">
        <v>1262.8399999999999</v>
      </c>
      <c r="D43" s="35">
        <v>3.976354225639934</v>
      </c>
      <c r="E43" s="35">
        <v>193.95999999999998</v>
      </c>
      <c r="F43" s="35">
        <v>119.22000000000001</v>
      </c>
      <c r="G43" s="35">
        <v>120.02000000000001</v>
      </c>
      <c r="H43" s="35">
        <v>83.22</v>
      </c>
      <c r="I43" s="35">
        <v>0</v>
      </c>
      <c r="J43" s="35">
        <v>96</v>
      </c>
      <c r="K43" s="35">
        <v>163.69999999999999</v>
      </c>
      <c r="L43" s="35">
        <v>30.28</v>
      </c>
      <c r="M43" s="35">
        <v>23.58</v>
      </c>
      <c r="N43" s="35">
        <v>171.54</v>
      </c>
      <c r="O43" s="35">
        <v>161.84</v>
      </c>
      <c r="P43" s="35">
        <v>20.58</v>
      </c>
      <c r="Q43" s="35">
        <v>0</v>
      </c>
      <c r="R43" s="35">
        <v>97.399999999999991</v>
      </c>
      <c r="S43" s="36">
        <v>0</v>
      </c>
    </row>
    <row r="44" spans="1:19" x14ac:dyDescent="0.25">
      <c r="A44" s="29">
        <v>43881</v>
      </c>
      <c r="B44" s="30">
        <v>32904.46</v>
      </c>
      <c r="C44" s="31">
        <v>1209.04</v>
      </c>
      <c r="D44" s="31">
        <v>3.6743955074783177</v>
      </c>
      <c r="E44" s="31">
        <v>222.07</v>
      </c>
      <c r="F44" s="31">
        <v>103.66</v>
      </c>
      <c r="G44" s="31">
        <v>102.25</v>
      </c>
      <c r="H44" s="31">
        <v>82.820000000000007</v>
      </c>
      <c r="I44" s="31">
        <v>0</v>
      </c>
      <c r="J44" s="31">
        <v>40.78</v>
      </c>
      <c r="K44" s="31">
        <v>150.57999999999998</v>
      </c>
      <c r="L44" s="31">
        <v>19.850000000000001</v>
      </c>
      <c r="M44" s="31">
        <v>20.14</v>
      </c>
      <c r="N44" s="31">
        <v>160.94</v>
      </c>
      <c r="O44" s="31">
        <v>150.98000000000002</v>
      </c>
      <c r="P44" s="31">
        <v>4.68</v>
      </c>
      <c r="Q44" s="31">
        <v>0</v>
      </c>
      <c r="R44" s="31">
        <v>83.27</v>
      </c>
      <c r="S44" s="32">
        <v>0</v>
      </c>
    </row>
    <row r="45" spans="1:19" x14ac:dyDescent="0.25">
      <c r="A45" s="33">
        <v>43882</v>
      </c>
      <c r="B45" s="34">
        <v>27416.530000000002</v>
      </c>
      <c r="C45" s="35">
        <v>1093.1499999999999</v>
      </c>
      <c r="D45" s="35">
        <v>3.9871931276496326</v>
      </c>
      <c r="E45" s="35">
        <v>198.06</v>
      </c>
      <c r="F45" s="35">
        <v>88.139999999999986</v>
      </c>
      <c r="G45" s="35">
        <v>110.59</v>
      </c>
      <c r="H45" s="35">
        <v>69.72</v>
      </c>
      <c r="I45" s="35">
        <v>0</v>
      </c>
      <c r="J45" s="35">
        <v>54.58</v>
      </c>
      <c r="K45" s="35">
        <v>164.01999999999998</v>
      </c>
      <c r="L45" s="35">
        <v>17.11</v>
      </c>
      <c r="M45" s="35">
        <v>28.83</v>
      </c>
      <c r="N45" s="35">
        <v>143.72</v>
      </c>
      <c r="O45" s="35">
        <v>154.64000000000001</v>
      </c>
      <c r="P45" s="35">
        <v>6.84</v>
      </c>
      <c r="Q45" s="35">
        <v>0</v>
      </c>
      <c r="R45" s="35">
        <v>74.06</v>
      </c>
      <c r="S45" s="36">
        <v>0</v>
      </c>
    </row>
    <row r="46" spans="1:19" x14ac:dyDescent="0.25">
      <c r="A46" s="29">
        <v>43883</v>
      </c>
      <c r="B46" s="30">
        <v>6536.28</v>
      </c>
      <c r="C46" s="31">
        <v>404.92999999999995</v>
      </c>
      <c r="D46" s="31">
        <v>6.1951140404021849</v>
      </c>
      <c r="E46" s="31">
        <v>57.800000000000004</v>
      </c>
      <c r="F46" s="31">
        <v>23.02</v>
      </c>
      <c r="G46" s="31">
        <v>35.24</v>
      </c>
      <c r="H46" s="31">
        <v>34.590000000000003</v>
      </c>
      <c r="I46" s="31">
        <v>0</v>
      </c>
      <c r="J46" s="31">
        <v>19.28</v>
      </c>
      <c r="K46" s="31">
        <v>54.16</v>
      </c>
      <c r="L46" s="31">
        <v>8.49</v>
      </c>
      <c r="M46" s="31">
        <v>2</v>
      </c>
      <c r="N46" s="31">
        <v>48.72</v>
      </c>
      <c r="O46" s="31">
        <v>68.23</v>
      </c>
      <c r="P46" s="31">
        <v>1.1100000000000001</v>
      </c>
      <c r="Q46" s="31">
        <v>6.69</v>
      </c>
      <c r="R46" s="31">
        <v>40.54</v>
      </c>
      <c r="S46" s="32">
        <v>0</v>
      </c>
    </row>
    <row r="47" spans="1:19" x14ac:dyDescent="0.25">
      <c r="A47" s="33">
        <v>43885</v>
      </c>
      <c r="B47" s="34">
        <v>30014.48</v>
      </c>
      <c r="C47" s="35">
        <v>906.5100000000001</v>
      </c>
      <c r="D47" s="35">
        <v>3.020242229750441</v>
      </c>
      <c r="E47" s="35">
        <v>153.81</v>
      </c>
      <c r="F47" s="35">
        <v>78.45</v>
      </c>
      <c r="G47" s="35">
        <v>90.08</v>
      </c>
      <c r="H47" s="35">
        <v>58.06</v>
      </c>
      <c r="I47" s="35">
        <v>0</v>
      </c>
      <c r="J47" s="35">
        <v>38.08</v>
      </c>
      <c r="K47" s="35">
        <v>112.4</v>
      </c>
      <c r="L47" s="35">
        <v>23.12</v>
      </c>
      <c r="M47" s="35">
        <v>24.689999999999998</v>
      </c>
      <c r="N47" s="35">
        <v>119.38</v>
      </c>
      <c r="O47" s="35">
        <v>152.93</v>
      </c>
      <c r="P47" s="35">
        <v>1</v>
      </c>
      <c r="Q47" s="35">
        <v>8.75</v>
      </c>
      <c r="R47" s="35">
        <v>70.55</v>
      </c>
      <c r="S47" s="36">
        <v>0</v>
      </c>
    </row>
    <row r="48" spans="1:19" x14ac:dyDescent="0.25">
      <c r="A48" s="29">
        <v>43886</v>
      </c>
      <c r="B48" s="30">
        <v>34746.949999999997</v>
      </c>
      <c r="C48" s="31">
        <v>1248.2200000000003</v>
      </c>
      <c r="D48" s="31">
        <v>3.5923152967382759</v>
      </c>
      <c r="E48" s="31">
        <v>177.84</v>
      </c>
      <c r="F48" s="31">
        <v>109.14999999999999</v>
      </c>
      <c r="G48" s="31">
        <v>117.62</v>
      </c>
      <c r="H48" s="31">
        <v>69.27000000000001</v>
      </c>
      <c r="I48" s="31">
        <v>0</v>
      </c>
      <c r="J48" s="31">
        <v>56.51</v>
      </c>
      <c r="K48" s="31">
        <v>184.79000000000002</v>
      </c>
      <c r="L48" s="31">
        <v>28.240000000000002</v>
      </c>
      <c r="M48" s="31">
        <v>30</v>
      </c>
      <c r="N48" s="31">
        <v>165.35000000000002</v>
      </c>
      <c r="O48" s="31">
        <v>170.22</v>
      </c>
      <c r="P48" s="31">
        <v>3.76</v>
      </c>
      <c r="Q48" s="31">
        <v>0</v>
      </c>
      <c r="R48" s="31">
        <v>83.859999999999985</v>
      </c>
      <c r="S48" s="32">
        <v>0</v>
      </c>
    </row>
    <row r="49" spans="1:19" x14ac:dyDescent="0.25">
      <c r="A49" s="33">
        <v>43887</v>
      </c>
      <c r="B49" s="34">
        <v>33598.910000000003</v>
      </c>
      <c r="C49" s="35">
        <v>860.14999999999986</v>
      </c>
      <c r="D49" s="35">
        <v>2.5600532874429551</v>
      </c>
      <c r="E49" s="35">
        <v>121</v>
      </c>
      <c r="F49" s="35">
        <v>70.5</v>
      </c>
      <c r="G49" s="35">
        <v>81.69</v>
      </c>
      <c r="H49" s="35">
        <v>46.740000000000009</v>
      </c>
      <c r="I49" s="35">
        <v>0</v>
      </c>
      <c r="J49" s="35">
        <v>37.96</v>
      </c>
      <c r="K49" s="35">
        <v>121.18</v>
      </c>
      <c r="L49" s="35">
        <v>17.14</v>
      </c>
      <c r="M49" s="35">
        <v>18.639999999999997</v>
      </c>
      <c r="N49" s="35">
        <v>119.05000000000001</v>
      </c>
      <c r="O49" s="35">
        <v>133.58000000000001</v>
      </c>
      <c r="P49" s="35">
        <v>3.36</v>
      </c>
      <c r="Q49" s="35">
        <v>0</v>
      </c>
      <c r="R49" s="35">
        <v>80.67</v>
      </c>
      <c r="S49" s="36">
        <v>0</v>
      </c>
    </row>
    <row r="50" spans="1:19" x14ac:dyDescent="0.25">
      <c r="A50" s="29">
        <v>43888</v>
      </c>
      <c r="B50" s="30">
        <v>38266.300000000003</v>
      </c>
      <c r="C50" s="31">
        <v>1588.69</v>
      </c>
      <c r="D50" s="31">
        <v>4.1516687006582815</v>
      </c>
      <c r="E50" s="31">
        <v>220.84</v>
      </c>
      <c r="F50" s="31">
        <v>128.07</v>
      </c>
      <c r="G50" s="31">
        <v>133.4</v>
      </c>
      <c r="H50" s="31">
        <v>95.21</v>
      </c>
      <c r="I50" s="31">
        <v>0</v>
      </c>
      <c r="J50" s="31">
        <v>67.959999999999994</v>
      </c>
      <c r="K50" s="31">
        <v>224.13000000000002</v>
      </c>
      <c r="L50" s="31">
        <v>19.829999999999998</v>
      </c>
      <c r="M50" s="31">
        <v>29.5</v>
      </c>
      <c r="N50" s="31">
        <v>254.41</v>
      </c>
      <c r="O50" s="31">
        <v>286.17999999999995</v>
      </c>
      <c r="P50" s="31">
        <v>2.52</v>
      </c>
      <c r="Q50" s="31">
        <v>0</v>
      </c>
      <c r="R50" s="31">
        <v>139.88</v>
      </c>
      <c r="S50" s="32">
        <v>0</v>
      </c>
    </row>
    <row r="51" spans="1:19" x14ac:dyDescent="0.25">
      <c r="A51" s="33">
        <v>43889</v>
      </c>
      <c r="B51" s="34">
        <v>47552.41</v>
      </c>
      <c r="C51" s="35">
        <v>1257.9100000000001</v>
      </c>
      <c r="D51" s="35">
        <v>2.6453128243132156</v>
      </c>
      <c r="E51" s="35">
        <v>185.91000000000003</v>
      </c>
      <c r="F51" s="35">
        <v>105.00000000000001</v>
      </c>
      <c r="G51" s="35">
        <v>123.94999999999999</v>
      </c>
      <c r="H51" s="35">
        <v>97.07</v>
      </c>
      <c r="I51" s="35">
        <v>0</v>
      </c>
      <c r="J51" s="35">
        <v>50.52</v>
      </c>
      <c r="K51" s="35">
        <v>214.73000000000002</v>
      </c>
      <c r="L51" s="35">
        <v>24.31</v>
      </c>
      <c r="M51" s="35">
        <v>35.28</v>
      </c>
      <c r="N51" s="35">
        <v>177.59</v>
      </c>
      <c r="O51" s="35">
        <v>155.26000000000002</v>
      </c>
      <c r="P51" s="35">
        <v>0.84</v>
      </c>
      <c r="Q51" s="35">
        <v>0</v>
      </c>
      <c r="R51" s="35">
        <v>82.97</v>
      </c>
      <c r="S51" s="36">
        <v>0</v>
      </c>
    </row>
    <row r="52" spans="1:19" x14ac:dyDescent="0.25">
      <c r="A52" s="29">
        <v>43890</v>
      </c>
      <c r="B52" s="30">
        <v>74982.76999999999</v>
      </c>
      <c r="C52" s="31">
        <v>1316.77</v>
      </c>
      <c r="D52" s="31">
        <v>1.7560967672973407</v>
      </c>
      <c r="E52" s="31">
        <v>311.11</v>
      </c>
      <c r="F52" s="31">
        <v>63.54</v>
      </c>
      <c r="G52" s="31">
        <v>221.34</v>
      </c>
      <c r="H52" s="31">
        <v>79.539999999999992</v>
      </c>
      <c r="I52" s="31">
        <v>0</v>
      </c>
      <c r="J52" s="31">
        <v>346.39</v>
      </c>
      <c r="K52" s="31">
        <v>23.02</v>
      </c>
      <c r="L52" s="31">
        <v>14.57</v>
      </c>
      <c r="M52" s="31">
        <v>16.899999999999999</v>
      </c>
      <c r="N52" s="31">
        <v>14.86</v>
      </c>
      <c r="O52" s="31">
        <v>3.71</v>
      </c>
      <c r="P52" s="31">
        <v>0.84</v>
      </c>
      <c r="Q52" s="31">
        <v>0</v>
      </c>
      <c r="R52" s="31">
        <v>83.460000000000008</v>
      </c>
      <c r="S52" s="32">
        <v>137.49</v>
      </c>
    </row>
    <row r="53" spans="1:19" x14ac:dyDescent="0.25">
      <c r="A53" s="33">
        <v>43892</v>
      </c>
      <c r="B53" s="34">
        <v>34704.83</v>
      </c>
      <c r="C53" s="35">
        <v>1204.55</v>
      </c>
      <c r="D53" s="35">
        <v>2.9712629501726688</v>
      </c>
      <c r="E53" s="35">
        <v>145.15</v>
      </c>
      <c r="F53" s="35">
        <v>115.21000000000001</v>
      </c>
      <c r="G53" s="35">
        <v>120.18</v>
      </c>
      <c r="H53" s="35">
        <v>96.56</v>
      </c>
      <c r="I53" s="35">
        <v>0</v>
      </c>
      <c r="J53" s="35">
        <v>41.84</v>
      </c>
      <c r="K53" s="35">
        <v>131.92999999999998</v>
      </c>
      <c r="L53" s="35">
        <v>22.44</v>
      </c>
      <c r="M53" s="35">
        <v>16.920000000000002</v>
      </c>
      <c r="N53" s="35">
        <v>194.26</v>
      </c>
      <c r="O53" s="35">
        <v>225.92</v>
      </c>
      <c r="P53" s="35">
        <v>0</v>
      </c>
      <c r="Q53" s="35">
        <v>1.48</v>
      </c>
      <c r="R53" s="35">
        <v>92.660000000000011</v>
      </c>
      <c r="S53" s="36">
        <v>0</v>
      </c>
    </row>
    <row r="54" spans="1:19" x14ac:dyDescent="0.25">
      <c r="A54" s="29">
        <v>43893</v>
      </c>
      <c r="B54" s="30">
        <v>29434.54</v>
      </c>
      <c r="C54" s="31">
        <v>816.95</v>
      </c>
      <c r="D54" s="31">
        <v>2.1823160144250031</v>
      </c>
      <c r="E54" s="31">
        <v>247.25</v>
      </c>
      <c r="F54" s="31">
        <v>157.20000000000002</v>
      </c>
      <c r="G54" s="31">
        <v>98.06</v>
      </c>
      <c r="H54" s="31">
        <v>64.77</v>
      </c>
      <c r="I54" s="31">
        <v>0</v>
      </c>
      <c r="J54" s="31">
        <v>41.5</v>
      </c>
      <c r="K54" s="31">
        <v>1.1100000000000001</v>
      </c>
      <c r="L54" s="31">
        <v>10.88</v>
      </c>
      <c r="M54" s="31">
        <v>9.56</v>
      </c>
      <c r="N54" s="31">
        <v>17.079999999999998</v>
      </c>
      <c r="O54" s="31">
        <v>20.84</v>
      </c>
      <c r="P54" s="31">
        <v>0.74</v>
      </c>
      <c r="Q54" s="31">
        <v>0</v>
      </c>
      <c r="R54" s="31">
        <v>89.87</v>
      </c>
      <c r="S54" s="32">
        <v>58.09</v>
      </c>
    </row>
    <row r="55" spans="1:19" x14ac:dyDescent="0.25">
      <c r="A55" s="33">
        <v>43894</v>
      </c>
      <c r="B55" s="34">
        <v>38980.589999999997</v>
      </c>
      <c r="C55" s="35">
        <v>1655.3400000000004</v>
      </c>
      <c r="D55" s="35">
        <v>2.5340068886337548</v>
      </c>
      <c r="E55" s="35">
        <v>620.6</v>
      </c>
      <c r="F55" s="35">
        <v>257.06</v>
      </c>
      <c r="G55" s="35">
        <v>273.92999999999995</v>
      </c>
      <c r="H55" s="35">
        <v>98.58</v>
      </c>
      <c r="I55" s="35">
        <v>0</v>
      </c>
      <c r="J55" s="35">
        <v>51.66</v>
      </c>
      <c r="K55" s="35">
        <v>33.04</v>
      </c>
      <c r="L55" s="35">
        <v>19.189999999999998</v>
      </c>
      <c r="M55" s="35">
        <v>40.58</v>
      </c>
      <c r="N55" s="35">
        <v>72.08</v>
      </c>
      <c r="O55" s="35">
        <v>1.48</v>
      </c>
      <c r="P55" s="35">
        <v>4.4400000000000004</v>
      </c>
      <c r="Q55" s="35">
        <v>0</v>
      </c>
      <c r="R55" s="35">
        <v>107.03999999999999</v>
      </c>
      <c r="S55" s="36">
        <v>75.66</v>
      </c>
    </row>
    <row r="56" spans="1:19" x14ac:dyDescent="0.25">
      <c r="A56" s="29">
        <v>43895</v>
      </c>
      <c r="B56" s="30">
        <v>31803.360000000001</v>
      </c>
      <c r="C56" s="31">
        <v>599.51</v>
      </c>
      <c r="D56" s="31">
        <v>1.3952800986803826</v>
      </c>
      <c r="E56" s="31">
        <v>117.69</v>
      </c>
      <c r="F56" s="31">
        <v>75.98</v>
      </c>
      <c r="G56" s="31">
        <v>99.7</v>
      </c>
      <c r="H56" s="31">
        <v>85.49</v>
      </c>
      <c r="I56" s="31">
        <v>0</v>
      </c>
      <c r="J56" s="31">
        <v>30</v>
      </c>
      <c r="K56" s="31">
        <v>11.559999999999999</v>
      </c>
      <c r="L56" s="31">
        <v>14.120000000000001</v>
      </c>
      <c r="M56" s="31">
        <v>19.46</v>
      </c>
      <c r="N56" s="31">
        <v>21.04</v>
      </c>
      <c r="O56" s="31">
        <v>2.82</v>
      </c>
      <c r="P56" s="31">
        <v>0</v>
      </c>
      <c r="Q56" s="31">
        <v>0</v>
      </c>
      <c r="R56" s="31">
        <v>72.650000000000006</v>
      </c>
      <c r="S56" s="32">
        <v>49</v>
      </c>
    </row>
    <row r="57" spans="1:19" x14ac:dyDescent="0.25">
      <c r="A57" s="33">
        <v>43896</v>
      </c>
      <c r="B57" s="34">
        <v>21653.070000000003</v>
      </c>
      <c r="C57" s="35">
        <v>654.70000000000005</v>
      </c>
      <c r="D57" s="35">
        <v>1.4405157429206366</v>
      </c>
      <c r="E57" s="35">
        <v>141.56</v>
      </c>
      <c r="F57" s="35">
        <v>81.53</v>
      </c>
      <c r="G57" s="35">
        <v>57.11</v>
      </c>
      <c r="H57" s="35">
        <v>76.36</v>
      </c>
      <c r="I57" s="35">
        <v>0</v>
      </c>
      <c r="J57" s="35">
        <v>20</v>
      </c>
      <c r="K57" s="35">
        <v>24.34</v>
      </c>
      <c r="L57" s="35">
        <v>21.7</v>
      </c>
      <c r="M57" s="35">
        <v>15</v>
      </c>
      <c r="N57" s="35">
        <v>42.96</v>
      </c>
      <c r="O57" s="35">
        <v>83.01</v>
      </c>
      <c r="P57" s="35">
        <v>9.98</v>
      </c>
      <c r="Q57" s="35">
        <v>0</v>
      </c>
      <c r="R57" s="35">
        <v>81.150000000000006</v>
      </c>
      <c r="S57" s="36">
        <v>0</v>
      </c>
    </row>
    <row r="58" spans="1:19" x14ac:dyDescent="0.25">
      <c r="A58" s="29">
        <v>43897</v>
      </c>
      <c r="B58" s="30">
        <v>42345.29</v>
      </c>
      <c r="C58" s="31">
        <v>722.03</v>
      </c>
      <c r="D58" s="31">
        <v>1.4213468769070257</v>
      </c>
      <c r="E58" s="31">
        <v>98.21</v>
      </c>
      <c r="F58" s="31">
        <v>103.33000000000001</v>
      </c>
      <c r="G58" s="31">
        <v>40.39</v>
      </c>
      <c r="H58" s="31">
        <v>119.37</v>
      </c>
      <c r="I58" s="31">
        <v>0</v>
      </c>
      <c r="J58" s="31">
        <v>102.38</v>
      </c>
      <c r="K58" s="31">
        <v>40.58</v>
      </c>
      <c r="L58" s="31">
        <v>19.96</v>
      </c>
      <c r="M58" s="31">
        <v>7.82</v>
      </c>
      <c r="N58" s="31">
        <v>55.690000000000005</v>
      </c>
      <c r="O58" s="31">
        <v>71</v>
      </c>
      <c r="P58" s="31">
        <v>7.87</v>
      </c>
      <c r="Q58" s="31">
        <v>0</v>
      </c>
      <c r="R58" s="31">
        <v>55.43</v>
      </c>
      <c r="S58" s="32">
        <v>0</v>
      </c>
    </row>
    <row r="59" spans="1:19" x14ac:dyDescent="0.25">
      <c r="A59" s="33">
        <v>43899</v>
      </c>
      <c r="B59" s="34">
        <v>36052.36</v>
      </c>
      <c r="C59" s="35">
        <v>969.3</v>
      </c>
      <c r="D59" s="35">
        <v>1.676438540964043</v>
      </c>
      <c r="E59" s="35">
        <v>156.88000000000002</v>
      </c>
      <c r="F59" s="35">
        <v>69.97999999999999</v>
      </c>
      <c r="G59" s="35">
        <v>74.960000000000008</v>
      </c>
      <c r="H59" s="35">
        <v>64.5</v>
      </c>
      <c r="I59" s="35">
        <v>0</v>
      </c>
      <c r="J59" s="35">
        <v>29.68</v>
      </c>
      <c r="K59" s="35">
        <v>150.22000000000003</v>
      </c>
      <c r="L59" s="35">
        <v>17.239999999999998</v>
      </c>
      <c r="M59" s="35">
        <v>28.259999999999998</v>
      </c>
      <c r="N59" s="35">
        <v>156.41999999999999</v>
      </c>
      <c r="O59" s="35">
        <v>150.86000000000001</v>
      </c>
      <c r="P59" s="35">
        <v>1.96</v>
      </c>
      <c r="Q59" s="35">
        <v>0</v>
      </c>
      <c r="R59" s="35">
        <v>68.34</v>
      </c>
      <c r="S59" s="36">
        <v>0</v>
      </c>
    </row>
    <row r="60" spans="1:19" x14ac:dyDescent="0.25">
      <c r="A60" s="29">
        <v>43900</v>
      </c>
      <c r="B60" s="30">
        <v>29274.69</v>
      </c>
      <c r="C60" s="31">
        <v>1108.97</v>
      </c>
      <c r="D60" s="31">
        <v>2.2887540503168018</v>
      </c>
      <c r="E60" s="31">
        <v>161.27000000000001</v>
      </c>
      <c r="F60" s="31">
        <v>99.68</v>
      </c>
      <c r="G60" s="31">
        <v>104.2</v>
      </c>
      <c r="H60" s="31">
        <v>77.38000000000001</v>
      </c>
      <c r="I60" s="31">
        <v>0</v>
      </c>
      <c r="J60" s="31">
        <v>44.12</v>
      </c>
      <c r="K60" s="31">
        <v>136.89999999999998</v>
      </c>
      <c r="L60" s="31">
        <v>11.049999999999999</v>
      </c>
      <c r="M60" s="31">
        <v>15.36</v>
      </c>
      <c r="N60" s="31">
        <v>142.98999999999998</v>
      </c>
      <c r="O60" s="31">
        <v>124.58</v>
      </c>
      <c r="P60" s="31">
        <v>5.43</v>
      </c>
      <c r="Q60" s="31">
        <v>0</v>
      </c>
      <c r="R60" s="31">
        <v>186.01000000000002</v>
      </c>
      <c r="S60" s="32">
        <v>0</v>
      </c>
    </row>
    <row r="61" spans="1:19" x14ac:dyDescent="0.25">
      <c r="A61" s="33">
        <v>43901</v>
      </c>
      <c r="B61" s="34">
        <v>62953.570000000007</v>
      </c>
      <c r="C61" s="35">
        <v>768.74000000000012</v>
      </c>
      <c r="D61" s="35">
        <v>1.2392036753445639</v>
      </c>
      <c r="E61" s="35">
        <v>121.80000000000001</v>
      </c>
      <c r="F61" s="35">
        <v>80</v>
      </c>
      <c r="G61" s="35">
        <v>76.36</v>
      </c>
      <c r="H61" s="35">
        <v>59.32</v>
      </c>
      <c r="I61" s="35">
        <v>0</v>
      </c>
      <c r="J61" s="35">
        <v>24.98</v>
      </c>
      <c r="K61" s="35">
        <v>92.74</v>
      </c>
      <c r="L61" s="35">
        <v>21.72</v>
      </c>
      <c r="M61" s="35">
        <v>33.06</v>
      </c>
      <c r="N61" s="35">
        <v>118.69</v>
      </c>
      <c r="O61" s="35">
        <v>90.24</v>
      </c>
      <c r="P61" s="35">
        <v>3.74</v>
      </c>
      <c r="Q61" s="35">
        <v>0</v>
      </c>
      <c r="R61" s="35">
        <v>46.09</v>
      </c>
      <c r="S61" s="36">
        <v>0</v>
      </c>
    </row>
    <row r="62" spans="1:19" x14ac:dyDescent="0.25">
      <c r="A62" s="29">
        <v>43902</v>
      </c>
      <c r="B62" s="30">
        <v>34178.379999999997</v>
      </c>
      <c r="C62" s="31">
        <v>851.35</v>
      </c>
      <c r="D62" s="31">
        <v>1.537537700240198</v>
      </c>
      <c r="E62" s="31">
        <v>126.67</v>
      </c>
      <c r="F62" s="31">
        <v>71.53</v>
      </c>
      <c r="G62" s="31">
        <v>69.31</v>
      </c>
      <c r="H62" s="31">
        <v>59.689999999999991</v>
      </c>
      <c r="I62" s="31">
        <v>0</v>
      </c>
      <c r="J62" s="31">
        <v>43.56</v>
      </c>
      <c r="K62" s="31">
        <v>126.94</v>
      </c>
      <c r="L62" s="31">
        <v>14.79</v>
      </c>
      <c r="M62" s="31">
        <v>23.89</v>
      </c>
      <c r="N62" s="31">
        <v>120.55000000000001</v>
      </c>
      <c r="O62" s="31">
        <v>106.32</v>
      </c>
      <c r="P62" s="31">
        <v>2.52</v>
      </c>
      <c r="Q62" s="31">
        <v>0</v>
      </c>
      <c r="R62" s="31">
        <v>85.58</v>
      </c>
      <c r="S62" s="32">
        <v>0</v>
      </c>
    </row>
    <row r="63" spans="1:19" x14ac:dyDescent="0.25">
      <c r="A63" s="33">
        <v>43903</v>
      </c>
      <c r="B63" s="34">
        <v>40140.35</v>
      </c>
      <c r="C63" s="35">
        <v>1135.6300000000001</v>
      </c>
      <c r="D63" s="35">
        <v>1.9574427744070602</v>
      </c>
      <c r="E63" s="35">
        <v>133.01</v>
      </c>
      <c r="F63" s="35">
        <v>95.789999999999992</v>
      </c>
      <c r="G63" s="35">
        <v>90.33</v>
      </c>
      <c r="H63" s="35">
        <v>74.63000000000001</v>
      </c>
      <c r="I63" s="35">
        <v>0</v>
      </c>
      <c r="J63" s="35">
        <v>48.58</v>
      </c>
      <c r="K63" s="35">
        <v>168.47000000000003</v>
      </c>
      <c r="L63" s="35">
        <v>24.14</v>
      </c>
      <c r="M63" s="35">
        <v>44.16</v>
      </c>
      <c r="N63" s="35">
        <v>155.44999999999999</v>
      </c>
      <c r="O63" s="35">
        <v>137.37</v>
      </c>
      <c r="P63" s="35">
        <v>2.7</v>
      </c>
      <c r="Q63" s="35">
        <v>0</v>
      </c>
      <c r="R63" s="35">
        <v>161.00000000000003</v>
      </c>
      <c r="S63" s="36">
        <v>0</v>
      </c>
    </row>
    <row r="64" spans="1:19" x14ac:dyDescent="0.25">
      <c r="A64" s="29">
        <v>43904</v>
      </c>
      <c r="B64" s="30">
        <v>152333.28</v>
      </c>
      <c r="C64" s="31">
        <v>690.52999999999986</v>
      </c>
      <c r="D64" s="31">
        <v>1.3228544061302681</v>
      </c>
      <c r="E64" s="31">
        <v>123.79</v>
      </c>
      <c r="F64" s="31">
        <v>68.080000000000013</v>
      </c>
      <c r="G64" s="31">
        <v>56.7</v>
      </c>
      <c r="H64" s="31">
        <v>43.34</v>
      </c>
      <c r="I64" s="31">
        <v>0</v>
      </c>
      <c r="J64" s="31">
        <v>23.95</v>
      </c>
      <c r="K64" s="31">
        <v>99.53</v>
      </c>
      <c r="L64" s="31">
        <v>24.970000000000002</v>
      </c>
      <c r="M64" s="31">
        <v>28.75</v>
      </c>
      <c r="N64" s="31">
        <v>81.16</v>
      </c>
      <c r="O64" s="31">
        <v>85.78</v>
      </c>
      <c r="P64" s="31">
        <v>2.76</v>
      </c>
      <c r="Q64" s="31">
        <v>0</v>
      </c>
      <c r="R64" s="31">
        <v>51.72</v>
      </c>
      <c r="S64" s="32">
        <v>0</v>
      </c>
    </row>
    <row r="65" spans="1:19" x14ac:dyDescent="0.25">
      <c r="A65" s="33">
        <v>43906</v>
      </c>
      <c r="B65" s="34">
        <v>32150.449999999997</v>
      </c>
      <c r="C65" s="35">
        <v>570.54</v>
      </c>
      <c r="D65" s="35">
        <v>1.0197501295822979</v>
      </c>
      <c r="E65" s="35">
        <v>82.43</v>
      </c>
      <c r="F65" s="35">
        <v>48.870000000000005</v>
      </c>
      <c r="G65" s="35">
        <v>46.52</v>
      </c>
      <c r="H65" s="35">
        <v>38.730000000000004</v>
      </c>
      <c r="I65" s="35">
        <v>0</v>
      </c>
      <c r="J65" s="35">
        <v>8.76</v>
      </c>
      <c r="K65" s="35">
        <v>73.680000000000007</v>
      </c>
      <c r="L65" s="35">
        <v>12.39</v>
      </c>
      <c r="M65" s="35">
        <v>14.48</v>
      </c>
      <c r="N65" s="35">
        <v>106.46000000000001</v>
      </c>
      <c r="O65" s="35">
        <v>104.44000000000001</v>
      </c>
      <c r="P65" s="35">
        <v>2.52</v>
      </c>
      <c r="Q65" s="35">
        <v>0</v>
      </c>
      <c r="R65" s="35">
        <v>31.259999999999998</v>
      </c>
      <c r="S65" s="36">
        <v>0</v>
      </c>
    </row>
    <row r="66" spans="1:19" x14ac:dyDescent="0.25">
      <c r="A66" s="29">
        <v>43907</v>
      </c>
      <c r="B66" s="30">
        <v>29339.13</v>
      </c>
      <c r="C66" s="31">
        <v>848.86</v>
      </c>
      <c r="D66" s="31">
        <v>1.4124126455906822</v>
      </c>
      <c r="E66" s="31">
        <v>117.37</v>
      </c>
      <c r="F66" s="31">
        <v>62.28</v>
      </c>
      <c r="G66" s="31">
        <v>75.14</v>
      </c>
      <c r="H66" s="31">
        <v>51.69</v>
      </c>
      <c r="I66" s="31">
        <v>0</v>
      </c>
      <c r="J66" s="31">
        <v>47.52</v>
      </c>
      <c r="K66" s="31">
        <v>128.58000000000001</v>
      </c>
      <c r="L66" s="31">
        <v>9.7000000000000011</v>
      </c>
      <c r="M66" s="31">
        <v>20.94</v>
      </c>
      <c r="N66" s="31">
        <v>131.76</v>
      </c>
      <c r="O66" s="31">
        <v>133.72</v>
      </c>
      <c r="P66" s="31">
        <v>3.33</v>
      </c>
      <c r="Q66" s="31">
        <v>0</v>
      </c>
      <c r="R66" s="31">
        <v>66.83</v>
      </c>
      <c r="S66" s="32">
        <v>0</v>
      </c>
    </row>
    <row r="67" spans="1:19" x14ac:dyDescent="0.25">
      <c r="A67" s="33">
        <v>43908</v>
      </c>
      <c r="B67" s="34">
        <v>36779.74</v>
      </c>
      <c r="C67" s="35">
        <v>750.07</v>
      </c>
      <c r="D67" s="35">
        <v>1.4556551777674276</v>
      </c>
      <c r="E67" s="35">
        <v>102.95</v>
      </c>
      <c r="F67" s="35">
        <v>72.58</v>
      </c>
      <c r="G67" s="35">
        <v>65.790000000000006</v>
      </c>
      <c r="H67" s="35">
        <v>55.179999999999993</v>
      </c>
      <c r="I67" s="35">
        <v>0</v>
      </c>
      <c r="J67" s="35">
        <v>33.46</v>
      </c>
      <c r="K67" s="35">
        <v>118.58000000000001</v>
      </c>
      <c r="L67" s="35">
        <v>20.98</v>
      </c>
      <c r="M67" s="35">
        <v>19.190000000000001</v>
      </c>
      <c r="N67" s="35">
        <v>98.179999999999993</v>
      </c>
      <c r="O67" s="35">
        <v>102.84</v>
      </c>
      <c r="P67" s="35">
        <v>1.1200000000000001</v>
      </c>
      <c r="Q67" s="35">
        <v>0</v>
      </c>
      <c r="R67" s="35">
        <v>59.22</v>
      </c>
      <c r="S67" s="36">
        <v>0</v>
      </c>
    </row>
    <row r="68" spans="1:19" x14ac:dyDescent="0.25">
      <c r="A68" s="29">
        <v>43909</v>
      </c>
      <c r="B68" s="30">
        <v>32148.67</v>
      </c>
      <c r="C68" s="31">
        <v>574.63</v>
      </c>
      <c r="D68" s="31">
        <v>1.3560589970501473</v>
      </c>
      <c r="E68" s="31">
        <v>91.22999999999999</v>
      </c>
      <c r="F68" s="31">
        <v>44.6</v>
      </c>
      <c r="G68" s="31">
        <v>47.33</v>
      </c>
      <c r="H68" s="31">
        <v>28.68</v>
      </c>
      <c r="I68" s="31">
        <v>0</v>
      </c>
      <c r="J68" s="31">
        <v>7.52</v>
      </c>
      <c r="K68" s="31">
        <v>65.14</v>
      </c>
      <c r="L68" s="31">
        <v>12.61</v>
      </c>
      <c r="M68" s="31">
        <v>27.15</v>
      </c>
      <c r="N68" s="31">
        <v>77.72</v>
      </c>
      <c r="O68" s="31">
        <v>76.150000000000006</v>
      </c>
      <c r="P68" s="31">
        <v>3.95</v>
      </c>
      <c r="Q68" s="31">
        <v>0</v>
      </c>
      <c r="R68" s="31">
        <v>92.55</v>
      </c>
      <c r="S68" s="32">
        <v>0</v>
      </c>
    </row>
    <row r="69" spans="1:19" x14ac:dyDescent="0.25">
      <c r="A69" s="33">
        <v>43910</v>
      </c>
      <c r="B69" s="34">
        <v>35752.019999999997</v>
      </c>
      <c r="C69" s="35">
        <v>755.19</v>
      </c>
      <c r="D69" s="35">
        <v>1.1244974537657466</v>
      </c>
      <c r="E69" s="35">
        <v>133.35000000000002</v>
      </c>
      <c r="F69" s="35">
        <v>70.86999999999999</v>
      </c>
      <c r="G69" s="35">
        <v>82.2</v>
      </c>
      <c r="H69" s="35">
        <v>46.459999999999994</v>
      </c>
      <c r="I69" s="35">
        <v>0</v>
      </c>
      <c r="J69" s="35">
        <v>31.89</v>
      </c>
      <c r="K69" s="35">
        <v>98.51</v>
      </c>
      <c r="L69" s="35">
        <v>19.380000000000003</v>
      </c>
      <c r="M69" s="35">
        <v>22.57</v>
      </c>
      <c r="N69" s="35">
        <v>97.64</v>
      </c>
      <c r="O69" s="35">
        <v>89.2</v>
      </c>
      <c r="P69" s="35">
        <v>3.99</v>
      </c>
      <c r="Q69" s="35">
        <v>0</v>
      </c>
      <c r="R69" s="35">
        <v>59.13</v>
      </c>
      <c r="S69" s="36">
        <v>0</v>
      </c>
    </row>
    <row r="70" spans="1:19" x14ac:dyDescent="0.25">
      <c r="A70" s="29">
        <v>43911</v>
      </c>
      <c r="B70" s="30">
        <v>55900.539999999994</v>
      </c>
      <c r="C70" s="31">
        <v>945.73000000000013</v>
      </c>
      <c r="D70" s="31">
        <v>1.6742139923523585</v>
      </c>
      <c r="E70" s="31">
        <v>146.55999999999997</v>
      </c>
      <c r="F70" s="31">
        <v>100.23</v>
      </c>
      <c r="G70" s="31">
        <v>80.180000000000007</v>
      </c>
      <c r="H70" s="31">
        <v>37.1</v>
      </c>
      <c r="I70" s="31">
        <v>0</v>
      </c>
      <c r="J70" s="31">
        <v>33.479999999999997</v>
      </c>
      <c r="K70" s="31">
        <v>149.76</v>
      </c>
      <c r="L70" s="31">
        <v>24.81</v>
      </c>
      <c r="M70" s="31">
        <v>70.11</v>
      </c>
      <c r="N70" s="31">
        <v>137.5</v>
      </c>
      <c r="O70" s="31">
        <v>92.71</v>
      </c>
      <c r="P70" s="31">
        <v>2.0499999999999998</v>
      </c>
      <c r="Q70" s="31">
        <v>0</v>
      </c>
      <c r="R70" s="31">
        <v>71.239999999999995</v>
      </c>
      <c r="S70" s="32">
        <v>0</v>
      </c>
    </row>
    <row r="71" spans="1:19" x14ac:dyDescent="0.25">
      <c r="A71" s="33">
        <v>43927</v>
      </c>
      <c r="B71" s="34">
        <v>0</v>
      </c>
      <c r="C71" s="35">
        <v>0</v>
      </c>
      <c r="D71" s="35">
        <v>0</v>
      </c>
      <c r="E71" s="35">
        <v>0</v>
      </c>
      <c r="F71" s="35">
        <v>0</v>
      </c>
      <c r="G71" s="35">
        <v>0</v>
      </c>
      <c r="H71" s="35">
        <v>0</v>
      </c>
      <c r="I71" s="35">
        <v>0</v>
      </c>
      <c r="J71" s="35">
        <v>0</v>
      </c>
      <c r="K71" s="35">
        <v>0</v>
      </c>
      <c r="L71" s="35">
        <v>0</v>
      </c>
      <c r="M71" s="35">
        <v>0</v>
      </c>
      <c r="N71" s="35">
        <v>0</v>
      </c>
      <c r="O71" s="35">
        <v>0</v>
      </c>
      <c r="P71" s="35">
        <v>0</v>
      </c>
      <c r="Q71" s="35">
        <v>0</v>
      </c>
      <c r="R71" s="35">
        <v>0</v>
      </c>
      <c r="S71" s="36">
        <v>0</v>
      </c>
    </row>
    <row r="72" spans="1:19" x14ac:dyDescent="0.25">
      <c r="A72" s="29">
        <v>43928</v>
      </c>
      <c r="B72" s="30">
        <v>0</v>
      </c>
      <c r="C72" s="31">
        <v>0</v>
      </c>
      <c r="D72" s="31">
        <v>0</v>
      </c>
      <c r="E72" s="31">
        <v>0</v>
      </c>
      <c r="F72" s="31">
        <v>0</v>
      </c>
      <c r="G72" s="31">
        <v>0</v>
      </c>
      <c r="H72" s="31">
        <v>0</v>
      </c>
      <c r="I72" s="31">
        <v>0</v>
      </c>
      <c r="J72" s="31">
        <v>0</v>
      </c>
      <c r="K72" s="31">
        <v>0</v>
      </c>
      <c r="L72" s="31">
        <v>0</v>
      </c>
      <c r="M72" s="31">
        <v>0</v>
      </c>
      <c r="N72" s="31">
        <v>0</v>
      </c>
      <c r="O72" s="31">
        <v>0</v>
      </c>
      <c r="P72" s="31">
        <v>0</v>
      </c>
      <c r="Q72" s="31">
        <v>0</v>
      </c>
      <c r="R72" s="31">
        <v>0</v>
      </c>
      <c r="S72" s="32">
        <v>0</v>
      </c>
    </row>
    <row r="73" spans="1:19" x14ac:dyDescent="0.25">
      <c r="A73" s="33">
        <v>43939</v>
      </c>
      <c r="B73" s="34">
        <v>0</v>
      </c>
      <c r="C73" s="35">
        <v>0</v>
      </c>
      <c r="D73" s="35">
        <v>0</v>
      </c>
      <c r="E73" s="35">
        <v>0</v>
      </c>
      <c r="F73" s="35">
        <v>0</v>
      </c>
      <c r="G73" s="35">
        <v>0</v>
      </c>
      <c r="H73" s="35">
        <v>0</v>
      </c>
      <c r="I73" s="35">
        <v>0</v>
      </c>
      <c r="J73" s="35">
        <v>0</v>
      </c>
      <c r="K73" s="35">
        <v>0</v>
      </c>
      <c r="L73" s="35">
        <v>0</v>
      </c>
      <c r="M73" s="35">
        <v>0</v>
      </c>
      <c r="N73" s="35">
        <v>0</v>
      </c>
      <c r="O73" s="35">
        <v>0</v>
      </c>
      <c r="P73" s="35">
        <v>0</v>
      </c>
      <c r="Q73" s="35">
        <v>0</v>
      </c>
      <c r="R73" s="35">
        <v>0</v>
      </c>
      <c r="S73" s="36">
        <v>0</v>
      </c>
    </row>
    <row r="74" spans="1:19" x14ac:dyDescent="0.25">
      <c r="A74" s="29">
        <v>43941</v>
      </c>
      <c r="B74" s="30">
        <v>22184</v>
      </c>
      <c r="C74" s="31">
        <v>103.4</v>
      </c>
      <c r="D74" s="31">
        <v>0.32508567296507063</v>
      </c>
      <c r="E74" s="31">
        <v>15.04</v>
      </c>
      <c r="F74" s="31">
        <v>7.52</v>
      </c>
      <c r="G74" s="31">
        <v>11.28</v>
      </c>
      <c r="H74" s="31">
        <v>0</v>
      </c>
      <c r="I74" s="31">
        <v>0</v>
      </c>
      <c r="J74" s="31">
        <v>0</v>
      </c>
      <c r="K74" s="31">
        <v>13.16</v>
      </c>
      <c r="L74" s="31">
        <v>11.28</v>
      </c>
      <c r="M74" s="31">
        <v>16.920000000000002</v>
      </c>
      <c r="N74" s="31">
        <v>28.2</v>
      </c>
      <c r="O74" s="31">
        <v>0</v>
      </c>
      <c r="P74" s="31">
        <v>0</v>
      </c>
      <c r="Q74" s="31">
        <v>0</v>
      </c>
      <c r="R74" s="31">
        <v>0</v>
      </c>
      <c r="S74" s="32">
        <v>0</v>
      </c>
    </row>
    <row r="75" spans="1:19" x14ac:dyDescent="0.25">
      <c r="A75" s="33">
        <v>43942</v>
      </c>
      <c r="B75" s="34">
        <v>12494.66</v>
      </c>
      <c r="C75" s="35">
        <v>145.30000000000001</v>
      </c>
      <c r="D75" s="35">
        <v>0.40118173284002434</v>
      </c>
      <c r="E75" s="35">
        <v>25.14</v>
      </c>
      <c r="F75" s="35">
        <v>21.38</v>
      </c>
      <c r="G75" s="35">
        <v>11.68</v>
      </c>
      <c r="H75" s="35">
        <v>1.88</v>
      </c>
      <c r="I75" s="35">
        <v>0</v>
      </c>
      <c r="J75" s="35">
        <v>0</v>
      </c>
      <c r="K75" s="35">
        <v>29.1</v>
      </c>
      <c r="L75" s="35">
        <v>3.86</v>
      </c>
      <c r="M75" s="35">
        <v>29.1</v>
      </c>
      <c r="N75" s="35">
        <v>23.16</v>
      </c>
      <c r="O75" s="35">
        <v>0</v>
      </c>
      <c r="P75" s="35">
        <v>0</v>
      </c>
      <c r="Q75" s="35">
        <v>0</v>
      </c>
      <c r="R75" s="35">
        <v>0</v>
      </c>
      <c r="S75" s="36">
        <v>0</v>
      </c>
    </row>
    <row r="76" spans="1:19" x14ac:dyDescent="0.25">
      <c r="A76" s="29">
        <v>43943</v>
      </c>
      <c r="B76" s="30">
        <v>12904.12</v>
      </c>
      <c r="C76" s="31">
        <v>163.13999999999999</v>
      </c>
      <c r="D76" s="31">
        <v>0.36503994092770353</v>
      </c>
      <c r="E76" s="31">
        <v>30.04</v>
      </c>
      <c r="F76" s="31">
        <v>21.7</v>
      </c>
      <c r="G76" s="31">
        <v>14.34</v>
      </c>
      <c r="H76" s="31">
        <v>3.76</v>
      </c>
      <c r="I76" s="31">
        <v>0</v>
      </c>
      <c r="J76" s="31">
        <v>0</v>
      </c>
      <c r="K76" s="31">
        <v>27.22</v>
      </c>
      <c r="L76" s="31">
        <v>5.84</v>
      </c>
      <c r="M76" s="31">
        <v>33.799999999999997</v>
      </c>
      <c r="N76" s="31">
        <v>26.44</v>
      </c>
      <c r="O76" s="31">
        <v>0</v>
      </c>
      <c r="P76" s="31">
        <v>0</v>
      </c>
      <c r="Q76" s="31">
        <v>0</v>
      </c>
      <c r="R76" s="31">
        <v>0</v>
      </c>
      <c r="S76" s="32">
        <v>0</v>
      </c>
    </row>
    <row r="77" spans="1:19" x14ac:dyDescent="0.25">
      <c r="A77" s="33">
        <v>43944</v>
      </c>
      <c r="B77" s="34">
        <v>11384.5</v>
      </c>
      <c r="C77" s="35">
        <v>137.47</v>
      </c>
      <c r="D77" s="35">
        <v>0.3732656330609031</v>
      </c>
      <c r="E77" s="35">
        <v>30.62</v>
      </c>
      <c r="F77" s="35">
        <v>23.04</v>
      </c>
      <c r="G77" s="35">
        <v>7.77</v>
      </c>
      <c r="H77" s="35">
        <v>3.46</v>
      </c>
      <c r="I77" s="35">
        <v>0</v>
      </c>
      <c r="J77" s="35">
        <v>0</v>
      </c>
      <c r="K77" s="35">
        <v>22.96</v>
      </c>
      <c r="L77" s="35">
        <v>5.84</v>
      </c>
      <c r="M77" s="35">
        <v>17.100000000000001</v>
      </c>
      <c r="N77" s="35">
        <v>22.96</v>
      </c>
      <c r="O77" s="35">
        <v>0</v>
      </c>
      <c r="P77" s="35">
        <v>0</v>
      </c>
      <c r="Q77" s="35">
        <v>0</v>
      </c>
      <c r="R77" s="35">
        <v>3.72</v>
      </c>
      <c r="S77" s="36">
        <v>0</v>
      </c>
    </row>
    <row r="78" spans="1:19" x14ac:dyDescent="0.25">
      <c r="A78" s="29">
        <v>43945</v>
      </c>
      <c r="B78" s="30">
        <v>8994.9699999999993</v>
      </c>
      <c r="C78" s="31">
        <v>125.6</v>
      </c>
      <c r="D78" s="31">
        <v>0.34855969362268963</v>
      </c>
      <c r="E78" s="31">
        <v>28.4</v>
      </c>
      <c r="F78" s="31">
        <v>26.19</v>
      </c>
      <c r="G78" s="31">
        <v>8.8000000000000007</v>
      </c>
      <c r="H78" s="31">
        <v>1.88</v>
      </c>
      <c r="I78" s="31">
        <v>0</v>
      </c>
      <c r="J78" s="31">
        <v>0</v>
      </c>
      <c r="K78" s="31">
        <v>19.84</v>
      </c>
      <c r="L78" s="31">
        <v>5.74</v>
      </c>
      <c r="M78" s="31">
        <v>21.02</v>
      </c>
      <c r="N78" s="31">
        <v>11.87</v>
      </c>
      <c r="O78" s="31">
        <v>0</v>
      </c>
      <c r="P78" s="31">
        <v>0</v>
      </c>
      <c r="Q78" s="31">
        <v>0</v>
      </c>
      <c r="R78" s="31">
        <v>1.86</v>
      </c>
      <c r="S78" s="32">
        <v>0</v>
      </c>
    </row>
    <row r="79" spans="1:19" x14ac:dyDescent="0.25">
      <c r="A79" s="33">
        <v>43946</v>
      </c>
      <c r="B79" s="34">
        <v>13365.59</v>
      </c>
      <c r="C79" s="35">
        <v>126.94</v>
      </c>
      <c r="D79" s="35">
        <v>0.32838369205298013</v>
      </c>
      <c r="E79" s="35">
        <v>29.08</v>
      </c>
      <c r="F79" s="35">
        <v>20.7</v>
      </c>
      <c r="G79" s="35">
        <v>8.6</v>
      </c>
      <c r="H79" s="35">
        <v>1.88</v>
      </c>
      <c r="I79" s="35">
        <v>0</v>
      </c>
      <c r="J79" s="35">
        <v>0</v>
      </c>
      <c r="K79" s="35">
        <v>18.43</v>
      </c>
      <c r="L79" s="35">
        <v>2.86</v>
      </c>
      <c r="M79" s="35">
        <v>23.81</v>
      </c>
      <c r="N79" s="35">
        <v>17.86</v>
      </c>
      <c r="O79" s="35">
        <v>0</v>
      </c>
      <c r="P79" s="35">
        <v>0</v>
      </c>
      <c r="Q79" s="35">
        <v>0</v>
      </c>
      <c r="R79" s="35">
        <v>3.72</v>
      </c>
      <c r="S79" s="36">
        <v>0</v>
      </c>
    </row>
    <row r="80" spans="1:19" x14ac:dyDescent="0.25">
      <c r="A80" s="29">
        <v>43948</v>
      </c>
      <c r="B80" s="30">
        <v>33249.100000000006</v>
      </c>
      <c r="C80" s="31">
        <v>603.39999999999986</v>
      </c>
      <c r="D80" s="31">
        <v>1.3240876873450218</v>
      </c>
      <c r="E80" s="31">
        <v>107.08</v>
      </c>
      <c r="F80" s="31">
        <v>72.63</v>
      </c>
      <c r="G80" s="31">
        <v>51.239999999999995</v>
      </c>
      <c r="H80" s="31">
        <v>35.22</v>
      </c>
      <c r="I80" s="31">
        <v>0</v>
      </c>
      <c r="J80" s="31">
        <v>23.66</v>
      </c>
      <c r="K80" s="31">
        <v>89.86</v>
      </c>
      <c r="L80" s="31">
        <v>3.86</v>
      </c>
      <c r="M80" s="31">
        <v>33</v>
      </c>
      <c r="N80" s="31">
        <v>74.03</v>
      </c>
      <c r="O80" s="31">
        <v>84.92</v>
      </c>
      <c r="P80" s="31">
        <v>0</v>
      </c>
      <c r="Q80" s="31">
        <v>0</v>
      </c>
      <c r="R80" s="31">
        <v>27.9</v>
      </c>
      <c r="S80" s="32">
        <v>0</v>
      </c>
    </row>
    <row r="81" spans="1:19" x14ac:dyDescent="0.25">
      <c r="A81" s="33">
        <v>43949</v>
      </c>
      <c r="B81" s="34">
        <v>29688.27</v>
      </c>
      <c r="C81" s="35">
        <v>676.76</v>
      </c>
      <c r="D81" s="35">
        <v>1.3791164003912619</v>
      </c>
      <c r="E81" s="35">
        <v>118.92</v>
      </c>
      <c r="F81" s="35">
        <v>72.98</v>
      </c>
      <c r="G81" s="35">
        <v>52.290000000000006</v>
      </c>
      <c r="H81" s="35">
        <v>34.1</v>
      </c>
      <c r="I81" s="35">
        <v>0</v>
      </c>
      <c r="J81" s="35">
        <v>34.76</v>
      </c>
      <c r="K81" s="35">
        <v>105.72</v>
      </c>
      <c r="L81" s="35">
        <v>6.52</v>
      </c>
      <c r="M81" s="35">
        <v>20.63</v>
      </c>
      <c r="N81" s="35">
        <v>90.1</v>
      </c>
      <c r="O81" s="35">
        <v>99.12</v>
      </c>
      <c r="P81" s="35">
        <v>0</v>
      </c>
      <c r="Q81" s="35">
        <v>0</v>
      </c>
      <c r="R81" s="35">
        <v>41.62</v>
      </c>
      <c r="S81" s="36">
        <v>0</v>
      </c>
    </row>
    <row r="82" spans="1:19" x14ac:dyDescent="0.25">
      <c r="A82" s="29">
        <v>43950</v>
      </c>
      <c r="B82" s="30">
        <v>30745.87</v>
      </c>
      <c r="C82" s="31">
        <v>552.95999999999992</v>
      </c>
      <c r="D82" s="31">
        <v>1.0972734849386829</v>
      </c>
      <c r="E82" s="31">
        <v>90.330000000000013</v>
      </c>
      <c r="F82" s="31">
        <v>54.73</v>
      </c>
      <c r="G82" s="31">
        <v>47.65</v>
      </c>
      <c r="H82" s="31">
        <v>27.740000000000002</v>
      </c>
      <c r="I82" s="31">
        <v>0</v>
      </c>
      <c r="J82" s="31">
        <v>20.88</v>
      </c>
      <c r="K82" s="31">
        <v>84.36</v>
      </c>
      <c r="L82" s="31">
        <v>5.64</v>
      </c>
      <c r="M82" s="31">
        <v>26.55</v>
      </c>
      <c r="N82" s="31">
        <v>80.959999999999994</v>
      </c>
      <c r="O82" s="31">
        <v>79.22</v>
      </c>
      <c r="P82" s="31">
        <v>0</v>
      </c>
      <c r="Q82" s="31">
        <v>0</v>
      </c>
      <c r="R82" s="31">
        <v>34.9</v>
      </c>
      <c r="S82" s="32">
        <v>0</v>
      </c>
    </row>
    <row r="83" spans="1:19" x14ac:dyDescent="0.25">
      <c r="A83" s="33">
        <v>43951</v>
      </c>
      <c r="B83" s="34">
        <v>18438.8</v>
      </c>
      <c r="C83" s="35">
        <v>581.64</v>
      </c>
      <c r="D83" s="35">
        <v>0.81969615829081988</v>
      </c>
      <c r="E83" s="35">
        <v>91.98</v>
      </c>
      <c r="F83" s="35">
        <v>57.66</v>
      </c>
      <c r="G83" s="35">
        <v>46.4</v>
      </c>
      <c r="H83" s="35">
        <v>41.78</v>
      </c>
      <c r="I83" s="35">
        <v>0</v>
      </c>
      <c r="J83" s="35">
        <v>36.68</v>
      </c>
      <c r="K83" s="35">
        <v>90.5</v>
      </c>
      <c r="L83" s="35">
        <v>0</v>
      </c>
      <c r="M83" s="35">
        <v>0</v>
      </c>
      <c r="N83" s="35">
        <v>72.94</v>
      </c>
      <c r="O83" s="35">
        <v>103.78</v>
      </c>
      <c r="P83" s="35">
        <v>0</v>
      </c>
      <c r="Q83" s="35">
        <v>0</v>
      </c>
      <c r="R83" s="35">
        <v>39.92</v>
      </c>
      <c r="S83" s="36">
        <v>0</v>
      </c>
    </row>
    <row r="84" spans="1:19" x14ac:dyDescent="0.25">
      <c r="A84" s="29">
        <v>43952</v>
      </c>
      <c r="B84" s="30">
        <v>0</v>
      </c>
      <c r="C84" s="31">
        <v>0</v>
      </c>
      <c r="D84" s="31">
        <v>0</v>
      </c>
      <c r="E84" s="31">
        <v>0</v>
      </c>
      <c r="F84" s="31">
        <v>0</v>
      </c>
      <c r="G84" s="31">
        <v>0</v>
      </c>
      <c r="H84" s="31">
        <v>0</v>
      </c>
      <c r="I84" s="31">
        <v>0</v>
      </c>
      <c r="J84" s="31">
        <v>0</v>
      </c>
      <c r="K84" s="31">
        <v>0</v>
      </c>
      <c r="L84" s="31">
        <v>0</v>
      </c>
      <c r="M84" s="31">
        <v>0</v>
      </c>
      <c r="N84" s="31">
        <v>0</v>
      </c>
      <c r="O84" s="31">
        <v>0</v>
      </c>
      <c r="P84" s="31">
        <v>0</v>
      </c>
      <c r="Q84" s="31">
        <v>0</v>
      </c>
      <c r="R84" s="31">
        <v>0</v>
      </c>
      <c r="S84" s="32">
        <v>0</v>
      </c>
    </row>
    <row r="85" spans="1:19" x14ac:dyDescent="0.25">
      <c r="A85" s="33">
        <v>43953</v>
      </c>
      <c r="B85" s="34">
        <v>60057.1</v>
      </c>
      <c r="C85" s="35">
        <v>1106.25</v>
      </c>
      <c r="D85" s="35">
        <v>3.7149909329034858</v>
      </c>
      <c r="E85" s="35">
        <v>213.89</v>
      </c>
      <c r="F85" s="35">
        <v>117.9</v>
      </c>
      <c r="G85" s="35">
        <v>96.38</v>
      </c>
      <c r="H85" s="35">
        <v>57.46</v>
      </c>
      <c r="I85" s="35">
        <v>0</v>
      </c>
      <c r="J85" s="35">
        <v>37.22</v>
      </c>
      <c r="K85" s="35">
        <v>149.12</v>
      </c>
      <c r="L85" s="35">
        <v>22.86</v>
      </c>
      <c r="M85" s="35">
        <v>62.8</v>
      </c>
      <c r="N85" s="35">
        <v>148.57999999999998</v>
      </c>
      <c r="O85" s="35">
        <v>148.4</v>
      </c>
      <c r="P85" s="35">
        <v>0</v>
      </c>
      <c r="Q85" s="35">
        <v>0</v>
      </c>
      <c r="R85" s="35">
        <v>51.64</v>
      </c>
      <c r="S85" s="36">
        <v>0</v>
      </c>
    </row>
    <row r="86" spans="1:19" x14ac:dyDescent="0.25">
      <c r="A86" s="29">
        <v>43955</v>
      </c>
      <c r="B86" s="30">
        <v>32409.440000000002</v>
      </c>
      <c r="C86" s="31">
        <v>809.48</v>
      </c>
      <c r="D86" s="31">
        <v>1.5262552557648434</v>
      </c>
      <c r="E86" s="31">
        <v>134.85</v>
      </c>
      <c r="F86" s="31">
        <v>92.19</v>
      </c>
      <c r="G86" s="31">
        <v>65.98</v>
      </c>
      <c r="H86" s="31">
        <v>51.12</v>
      </c>
      <c r="I86" s="31">
        <v>0</v>
      </c>
      <c r="J86" s="31">
        <v>38.32</v>
      </c>
      <c r="K86" s="31">
        <v>127.58</v>
      </c>
      <c r="L86" s="31">
        <v>7.72</v>
      </c>
      <c r="M86" s="31">
        <v>24.9</v>
      </c>
      <c r="N86" s="31">
        <v>109.2</v>
      </c>
      <c r="O86" s="31">
        <v>120.84</v>
      </c>
      <c r="P86" s="31">
        <v>0</v>
      </c>
      <c r="Q86" s="31">
        <v>0</v>
      </c>
      <c r="R86" s="31">
        <v>36.78</v>
      </c>
      <c r="S86" s="32">
        <v>0</v>
      </c>
    </row>
    <row r="87" spans="1:19" x14ac:dyDescent="0.25">
      <c r="A87" s="33">
        <v>43956</v>
      </c>
      <c r="B87" s="34">
        <v>35407.08</v>
      </c>
      <c r="C87" s="35">
        <v>664.24</v>
      </c>
      <c r="D87" s="35">
        <v>1.0017947364452153</v>
      </c>
      <c r="E87" s="35">
        <v>132.92000000000002</v>
      </c>
      <c r="F87" s="35">
        <v>77.38</v>
      </c>
      <c r="G87" s="35">
        <v>25.48</v>
      </c>
      <c r="H87" s="35">
        <v>37.559999999999995</v>
      </c>
      <c r="I87" s="35">
        <v>0</v>
      </c>
      <c r="J87" s="35">
        <v>30.94</v>
      </c>
      <c r="K87" s="35">
        <v>115.04</v>
      </c>
      <c r="L87" s="35">
        <v>5.74</v>
      </c>
      <c r="M87" s="35">
        <v>23.76</v>
      </c>
      <c r="N87" s="35">
        <v>84.68</v>
      </c>
      <c r="O87" s="35">
        <v>95.5</v>
      </c>
      <c r="P87" s="35">
        <v>0</v>
      </c>
      <c r="Q87" s="35">
        <v>0</v>
      </c>
      <c r="R87" s="35">
        <v>35.24</v>
      </c>
      <c r="S87" s="36">
        <v>0</v>
      </c>
    </row>
    <row r="88" spans="1:19" x14ac:dyDescent="0.25">
      <c r="A88" s="29">
        <v>43957</v>
      </c>
      <c r="B88" s="30">
        <v>36912.400000000001</v>
      </c>
      <c r="C88" s="31">
        <v>691.68</v>
      </c>
      <c r="D88" s="31">
        <v>1.2084490801404686</v>
      </c>
      <c r="E88" s="31">
        <v>102.92</v>
      </c>
      <c r="F88" s="31">
        <v>61.14</v>
      </c>
      <c r="G88" s="31">
        <v>49.82</v>
      </c>
      <c r="H88" s="31">
        <v>43.059999999999995</v>
      </c>
      <c r="I88" s="31">
        <v>0</v>
      </c>
      <c r="J88" s="31">
        <v>21.58</v>
      </c>
      <c r="K88" s="31">
        <v>99.039999999999992</v>
      </c>
      <c r="L88" s="31">
        <v>9.4</v>
      </c>
      <c r="M88" s="31">
        <v>21.74</v>
      </c>
      <c r="N88" s="31">
        <v>106.14</v>
      </c>
      <c r="O88" s="31">
        <v>125.68</v>
      </c>
      <c r="P88" s="31">
        <v>0</v>
      </c>
      <c r="Q88" s="31">
        <v>0</v>
      </c>
      <c r="R88" s="31">
        <v>51.16</v>
      </c>
      <c r="S88" s="32">
        <v>0</v>
      </c>
    </row>
    <row r="89" spans="1:19" x14ac:dyDescent="0.25">
      <c r="A89" s="33">
        <v>43958</v>
      </c>
      <c r="B89" s="34">
        <v>35533.14</v>
      </c>
      <c r="C89" s="35">
        <v>711.34000000000015</v>
      </c>
      <c r="D89" s="35">
        <v>1.5873873069713471</v>
      </c>
      <c r="E89" s="35">
        <v>132.26</v>
      </c>
      <c r="F89" s="35">
        <v>69.86</v>
      </c>
      <c r="G89" s="35">
        <v>53.6</v>
      </c>
      <c r="H89" s="35">
        <v>34.92</v>
      </c>
      <c r="I89" s="35">
        <v>0</v>
      </c>
      <c r="J89" s="35">
        <v>24.02</v>
      </c>
      <c r="K89" s="35">
        <v>108.84</v>
      </c>
      <c r="L89" s="35">
        <v>11.28</v>
      </c>
      <c r="M89" s="35">
        <v>28.02</v>
      </c>
      <c r="N89" s="35">
        <v>96.61999999999999</v>
      </c>
      <c r="O89" s="35">
        <v>108.84</v>
      </c>
      <c r="P89" s="35">
        <v>0</v>
      </c>
      <c r="Q89" s="35">
        <v>0</v>
      </c>
      <c r="R89" s="35">
        <v>43.08</v>
      </c>
      <c r="S89" s="36">
        <v>0</v>
      </c>
    </row>
    <row r="90" spans="1:19" x14ac:dyDescent="0.25">
      <c r="A90" s="29">
        <v>43959</v>
      </c>
      <c r="B90" s="30">
        <v>34092.520000000004</v>
      </c>
      <c r="C90" s="31">
        <v>824.03</v>
      </c>
      <c r="D90" s="31">
        <v>1.4923483709727077</v>
      </c>
      <c r="E90" s="31">
        <v>143.01999999999998</v>
      </c>
      <c r="F90" s="31">
        <v>80.64</v>
      </c>
      <c r="G90" s="31">
        <v>63.019999999999996</v>
      </c>
      <c r="H90" s="31">
        <v>54.77</v>
      </c>
      <c r="I90" s="31">
        <v>0</v>
      </c>
      <c r="J90" s="31">
        <v>29.9</v>
      </c>
      <c r="K90" s="31">
        <v>122.8</v>
      </c>
      <c r="L90" s="31">
        <v>13.36</v>
      </c>
      <c r="M90" s="31">
        <v>26.62</v>
      </c>
      <c r="N90" s="31">
        <v>106.9</v>
      </c>
      <c r="O90" s="31">
        <v>127.9</v>
      </c>
      <c r="P90" s="31">
        <v>0</v>
      </c>
      <c r="Q90" s="31">
        <v>0</v>
      </c>
      <c r="R90" s="31">
        <v>55.1</v>
      </c>
      <c r="S90" s="32">
        <v>0</v>
      </c>
    </row>
    <row r="91" spans="1:19" x14ac:dyDescent="0.25">
      <c r="A91" s="33">
        <v>43960</v>
      </c>
      <c r="B91" s="34">
        <v>23444.44</v>
      </c>
      <c r="C91" s="35">
        <v>167.12</v>
      </c>
      <c r="D91" s="35">
        <v>0.35048130360925278</v>
      </c>
      <c r="E91" s="35">
        <v>32.159999999999997</v>
      </c>
      <c r="F91" s="35">
        <v>22.76</v>
      </c>
      <c r="G91" s="35">
        <v>15.66</v>
      </c>
      <c r="H91" s="35">
        <v>3.76</v>
      </c>
      <c r="I91" s="35">
        <v>0</v>
      </c>
      <c r="J91" s="35">
        <v>0</v>
      </c>
      <c r="K91" s="35">
        <v>20.68</v>
      </c>
      <c r="L91" s="35">
        <v>14.2</v>
      </c>
      <c r="M91" s="35">
        <v>19.48</v>
      </c>
      <c r="N91" s="35">
        <v>38.42</v>
      </c>
      <c r="O91" s="35">
        <v>0</v>
      </c>
      <c r="P91" s="35">
        <v>0</v>
      </c>
      <c r="Q91" s="35">
        <v>0</v>
      </c>
      <c r="R91" s="35">
        <v>0</v>
      </c>
      <c r="S91" s="36">
        <v>0</v>
      </c>
    </row>
    <row r="92" spans="1:19" x14ac:dyDescent="0.25">
      <c r="A92" s="29">
        <v>43962</v>
      </c>
      <c r="B92" s="30">
        <v>37701.46</v>
      </c>
      <c r="C92" s="31">
        <v>1072.52</v>
      </c>
      <c r="D92" s="31">
        <v>1.5274146230311316</v>
      </c>
      <c r="E92" s="31">
        <v>183.73999999999998</v>
      </c>
      <c r="F92" s="31">
        <v>112.53999999999999</v>
      </c>
      <c r="G92" s="31">
        <v>74.239999999999995</v>
      </c>
      <c r="H92" s="31">
        <v>65.97999999999999</v>
      </c>
      <c r="I92" s="31">
        <v>0</v>
      </c>
      <c r="J92" s="31">
        <v>53.94</v>
      </c>
      <c r="K92" s="31">
        <v>147.06</v>
      </c>
      <c r="L92" s="31">
        <v>8.56</v>
      </c>
      <c r="M92" s="31">
        <v>26.44</v>
      </c>
      <c r="N92" s="31">
        <v>156.27999999999997</v>
      </c>
      <c r="O92" s="31">
        <v>172.34</v>
      </c>
      <c r="P92" s="31">
        <v>0</v>
      </c>
      <c r="Q92" s="31">
        <v>0</v>
      </c>
      <c r="R92" s="31">
        <v>71.400000000000006</v>
      </c>
      <c r="S92" s="32">
        <v>0</v>
      </c>
    </row>
    <row r="93" spans="1:19" x14ac:dyDescent="0.25">
      <c r="A93" s="33">
        <v>43963</v>
      </c>
      <c r="B93" s="34">
        <v>43136.46</v>
      </c>
      <c r="C93" s="35">
        <v>869.32999999999993</v>
      </c>
      <c r="D93" s="35">
        <v>1.7476780185758514</v>
      </c>
      <c r="E93" s="35">
        <v>126.08</v>
      </c>
      <c r="F93" s="35">
        <v>100.14</v>
      </c>
      <c r="G93" s="35">
        <v>58.269999999999996</v>
      </c>
      <c r="H93" s="35">
        <v>45.32</v>
      </c>
      <c r="I93" s="35">
        <v>0</v>
      </c>
      <c r="J93" s="35">
        <v>38.22</v>
      </c>
      <c r="K93" s="35">
        <v>126.19999999999999</v>
      </c>
      <c r="L93" s="35">
        <v>11.36</v>
      </c>
      <c r="M93" s="35">
        <v>43.8</v>
      </c>
      <c r="N93" s="35">
        <v>129.76</v>
      </c>
      <c r="O93" s="35">
        <v>138.19999999999999</v>
      </c>
      <c r="P93" s="35">
        <v>0</v>
      </c>
      <c r="Q93" s="35">
        <v>0</v>
      </c>
      <c r="R93" s="35">
        <v>51.98</v>
      </c>
      <c r="S93" s="36">
        <v>0</v>
      </c>
    </row>
    <row r="94" spans="1:19" x14ac:dyDescent="0.25">
      <c r="A94" s="29">
        <v>43964</v>
      </c>
      <c r="B94" s="30">
        <v>34297.379999999997</v>
      </c>
      <c r="C94" s="31">
        <v>672.2</v>
      </c>
      <c r="D94" s="31">
        <v>1.4274186698377644</v>
      </c>
      <c r="E94" s="31">
        <v>125.13000000000001</v>
      </c>
      <c r="F94" s="31">
        <v>72.62</v>
      </c>
      <c r="G94" s="31">
        <v>57.39</v>
      </c>
      <c r="H94" s="31">
        <v>32.81</v>
      </c>
      <c r="I94" s="31">
        <v>0</v>
      </c>
      <c r="J94" s="31">
        <v>14.64</v>
      </c>
      <c r="K94" s="31">
        <v>104.47</v>
      </c>
      <c r="L94" s="31">
        <v>18.899999999999999</v>
      </c>
      <c r="M94" s="31">
        <v>32.06</v>
      </c>
      <c r="N94" s="31">
        <v>98.42</v>
      </c>
      <c r="O94" s="31">
        <v>93.19</v>
      </c>
      <c r="P94" s="31">
        <v>0</v>
      </c>
      <c r="Q94" s="31">
        <v>0</v>
      </c>
      <c r="R94" s="31">
        <v>22.57</v>
      </c>
      <c r="S94" s="32">
        <v>0</v>
      </c>
    </row>
    <row r="95" spans="1:19" x14ac:dyDescent="0.25">
      <c r="A95" s="33">
        <v>43965</v>
      </c>
      <c r="B95" s="34">
        <v>22535.22</v>
      </c>
      <c r="C95" s="35">
        <v>581.11999999999989</v>
      </c>
      <c r="D95" s="35">
        <v>1.2180000419190542</v>
      </c>
      <c r="E95" s="35">
        <v>92.44</v>
      </c>
      <c r="F95" s="35">
        <v>64.460000000000008</v>
      </c>
      <c r="G95" s="35">
        <v>50.12</v>
      </c>
      <c r="H95" s="35">
        <v>36.96</v>
      </c>
      <c r="I95" s="35">
        <v>0</v>
      </c>
      <c r="J95" s="35">
        <v>21.38</v>
      </c>
      <c r="K95" s="35">
        <v>95.76</v>
      </c>
      <c r="L95" s="35">
        <v>13.16</v>
      </c>
      <c r="M95" s="35">
        <v>20.68</v>
      </c>
      <c r="N95" s="35">
        <v>60.160000000000004</v>
      </c>
      <c r="O95" s="35">
        <v>64.180000000000007</v>
      </c>
      <c r="P95" s="35">
        <v>0</v>
      </c>
      <c r="Q95" s="35">
        <v>0</v>
      </c>
      <c r="R95" s="35">
        <v>61.82</v>
      </c>
      <c r="S95" s="36">
        <v>0</v>
      </c>
    </row>
    <row r="96" spans="1:19" x14ac:dyDescent="0.25">
      <c r="A96" s="29">
        <v>43966</v>
      </c>
      <c r="B96" s="30">
        <v>31065.199999999997</v>
      </c>
      <c r="C96" s="31">
        <v>732.48</v>
      </c>
      <c r="D96" s="31">
        <v>1.6805781805667088</v>
      </c>
      <c r="E96" s="31">
        <v>127.6</v>
      </c>
      <c r="F96" s="31">
        <v>83.9</v>
      </c>
      <c r="G96" s="31">
        <v>62.3</v>
      </c>
      <c r="H96" s="31">
        <v>39.5</v>
      </c>
      <c r="I96" s="31">
        <v>0</v>
      </c>
      <c r="J96" s="31">
        <v>28.32</v>
      </c>
      <c r="K96" s="31">
        <v>100.80000000000001</v>
      </c>
      <c r="L96" s="31">
        <v>19</v>
      </c>
      <c r="M96" s="31">
        <v>32.36</v>
      </c>
      <c r="N96" s="31">
        <v>104.92</v>
      </c>
      <c r="O96" s="31">
        <v>95.98</v>
      </c>
      <c r="P96" s="31">
        <v>0</v>
      </c>
      <c r="Q96" s="31">
        <v>0</v>
      </c>
      <c r="R96" s="31">
        <v>37.799999999999997</v>
      </c>
      <c r="S96" s="32">
        <v>0</v>
      </c>
    </row>
    <row r="97" spans="1:19" x14ac:dyDescent="0.25">
      <c r="A97" s="33">
        <v>43967</v>
      </c>
      <c r="B97" s="34">
        <v>43217.520000000004</v>
      </c>
      <c r="C97" s="35">
        <v>894.56</v>
      </c>
      <c r="D97" s="35">
        <v>1.8558181026077214</v>
      </c>
      <c r="E97" s="35">
        <v>155.59</v>
      </c>
      <c r="F97" s="35">
        <v>96.89</v>
      </c>
      <c r="G97" s="35">
        <v>64.94</v>
      </c>
      <c r="H97" s="35">
        <v>47.19</v>
      </c>
      <c r="I97" s="35">
        <v>0</v>
      </c>
      <c r="J97" s="35">
        <v>35.74</v>
      </c>
      <c r="K97" s="35">
        <v>126.55</v>
      </c>
      <c r="L97" s="35">
        <v>18.8</v>
      </c>
      <c r="M97" s="35">
        <v>35.82</v>
      </c>
      <c r="N97" s="35">
        <v>121.64</v>
      </c>
      <c r="O97" s="35">
        <v>125.09</v>
      </c>
      <c r="P97" s="35">
        <v>0</v>
      </c>
      <c r="Q97" s="35">
        <v>0</v>
      </c>
      <c r="R97" s="35">
        <v>66.31</v>
      </c>
      <c r="S97" s="36">
        <v>0</v>
      </c>
    </row>
    <row r="98" spans="1:19" x14ac:dyDescent="0.25">
      <c r="A98" s="29">
        <v>43969</v>
      </c>
      <c r="B98" s="30">
        <v>27127.66</v>
      </c>
      <c r="C98" s="31">
        <v>818.68000000000006</v>
      </c>
      <c r="D98" s="31">
        <v>1.7574274428988494</v>
      </c>
      <c r="E98" s="31">
        <v>120.46000000000001</v>
      </c>
      <c r="F98" s="31">
        <v>73.010000000000005</v>
      </c>
      <c r="G98" s="31">
        <v>109</v>
      </c>
      <c r="H98" s="31">
        <v>46.18</v>
      </c>
      <c r="I98" s="31">
        <v>0</v>
      </c>
      <c r="J98" s="31">
        <v>31.57</v>
      </c>
      <c r="K98" s="31">
        <v>102.29</v>
      </c>
      <c r="L98" s="31">
        <v>11.32</v>
      </c>
      <c r="M98" s="31">
        <v>23.26</v>
      </c>
      <c r="N98" s="31">
        <v>112.9</v>
      </c>
      <c r="O98" s="31">
        <v>131.01</v>
      </c>
      <c r="P98" s="31">
        <v>0</v>
      </c>
      <c r="Q98" s="31">
        <v>0</v>
      </c>
      <c r="R98" s="31">
        <v>57.68</v>
      </c>
      <c r="S98" s="32">
        <v>0</v>
      </c>
    </row>
    <row r="99" spans="1:19" x14ac:dyDescent="0.25">
      <c r="A99" s="33">
        <v>43970</v>
      </c>
      <c r="B99" s="34">
        <v>22311.73</v>
      </c>
      <c r="C99" s="35">
        <v>624.11</v>
      </c>
      <c r="D99" s="35">
        <v>1.0986111355595063</v>
      </c>
      <c r="E99" s="35">
        <v>105.24000000000001</v>
      </c>
      <c r="F99" s="35">
        <v>68.41</v>
      </c>
      <c r="G99" s="35">
        <v>51.72</v>
      </c>
      <c r="H99" s="35">
        <v>23.48</v>
      </c>
      <c r="I99" s="35">
        <v>0</v>
      </c>
      <c r="J99" s="35">
        <v>29.08</v>
      </c>
      <c r="K99" s="35">
        <v>90.56</v>
      </c>
      <c r="L99" s="35">
        <v>14.51</v>
      </c>
      <c r="M99" s="35">
        <v>33.25</v>
      </c>
      <c r="N99" s="35">
        <v>87.02</v>
      </c>
      <c r="O99" s="35">
        <v>82.32</v>
      </c>
      <c r="P99" s="35">
        <v>0</v>
      </c>
      <c r="Q99" s="35">
        <v>0</v>
      </c>
      <c r="R99" s="35">
        <v>38.520000000000003</v>
      </c>
      <c r="S99" s="36">
        <v>0</v>
      </c>
    </row>
    <row r="100" spans="1:19" x14ac:dyDescent="0.25">
      <c r="A100" s="29">
        <v>43971</v>
      </c>
      <c r="B100" s="30">
        <v>15438.640000000001</v>
      </c>
      <c r="C100" s="31">
        <v>444</v>
      </c>
      <c r="D100" s="31">
        <v>1.2987772772479962</v>
      </c>
      <c r="E100" s="31">
        <v>75.300000000000011</v>
      </c>
      <c r="F100" s="31">
        <v>38.880000000000003</v>
      </c>
      <c r="G100" s="31">
        <v>40.18</v>
      </c>
      <c r="H100" s="31">
        <v>27.6</v>
      </c>
      <c r="I100" s="31">
        <v>0</v>
      </c>
      <c r="J100" s="31">
        <v>25.18</v>
      </c>
      <c r="K100" s="31">
        <v>64.62</v>
      </c>
      <c r="L100" s="31">
        <v>17.52</v>
      </c>
      <c r="M100" s="31">
        <v>11.48</v>
      </c>
      <c r="N100" s="31">
        <v>67.040000000000006</v>
      </c>
      <c r="O100" s="31">
        <v>57.82</v>
      </c>
      <c r="P100" s="31">
        <v>0</v>
      </c>
      <c r="Q100" s="31">
        <v>0</v>
      </c>
      <c r="R100" s="31">
        <v>18.38</v>
      </c>
      <c r="S100" s="32">
        <v>0</v>
      </c>
    </row>
    <row r="101" spans="1:19" x14ac:dyDescent="0.25">
      <c r="A101" s="33">
        <v>43972</v>
      </c>
      <c r="B101" s="34">
        <v>12499.5</v>
      </c>
      <c r="C101" s="35">
        <v>461.76</v>
      </c>
      <c r="D101" s="35">
        <v>1.0220225315951394</v>
      </c>
      <c r="E101" s="35">
        <v>72.819999999999993</v>
      </c>
      <c r="F101" s="35">
        <v>45.28</v>
      </c>
      <c r="G101" s="35">
        <v>35.729999999999997</v>
      </c>
      <c r="H101" s="35">
        <v>32.67</v>
      </c>
      <c r="I101" s="35">
        <v>0</v>
      </c>
      <c r="J101" s="35">
        <v>23.63</v>
      </c>
      <c r="K101" s="35">
        <v>68.12</v>
      </c>
      <c r="L101" s="35">
        <v>0</v>
      </c>
      <c r="M101" s="35">
        <v>0</v>
      </c>
      <c r="N101" s="35">
        <v>60.69</v>
      </c>
      <c r="O101" s="35">
        <v>76.13</v>
      </c>
      <c r="P101" s="35">
        <v>0</v>
      </c>
      <c r="Q101" s="35">
        <v>0</v>
      </c>
      <c r="R101" s="35">
        <v>46.69</v>
      </c>
      <c r="S101" s="36">
        <v>0</v>
      </c>
    </row>
    <row r="102" spans="1:19" x14ac:dyDescent="0.25">
      <c r="A102" s="29">
        <v>43979</v>
      </c>
      <c r="B102" s="30">
        <v>32778.92</v>
      </c>
      <c r="C102" s="31">
        <v>718.62000000000012</v>
      </c>
      <c r="D102" s="31">
        <v>1.2173191265902126</v>
      </c>
      <c r="E102" s="31">
        <v>124.34</v>
      </c>
      <c r="F102" s="31">
        <v>68.36</v>
      </c>
      <c r="G102" s="31">
        <v>63.38</v>
      </c>
      <c r="H102" s="31">
        <v>43.199999999999996</v>
      </c>
      <c r="I102" s="31">
        <v>0</v>
      </c>
      <c r="J102" s="31">
        <v>21.66</v>
      </c>
      <c r="K102" s="31">
        <v>74.959999999999994</v>
      </c>
      <c r="L102" s="31">
        <v>1.88</v>
      </c>
      <c r="M102" s="31">
        <v>20.86</v>
      </c>
      <c r="N102" s="31">
        <v>104.82</v>
      </c>
      <c r="O102" s="31">
        <v>111.6</v>
      </c>
      <c r="P102" s="31">
        <v>0</v>
      </c>
      <c r="Q102" s="31">
        <v>0</v>
      </c>
      <c r="R102" s="31">
        <v>83.56</v>
      </c>
      <c r="S102" s="32">
        <v>0</v>
      </c>
    </row>
    <row r="103" spans="1:19" x14ac:dyDescent="0.25">
      <c r="A103" s="33">
        <v>43980</v>
      </c>
      <c r="B103" s="34">
        <v>32937.18</v>
      </c>
      <c r="C103" s="35">
        <v>597.20000000000005</v>
      </c>
      <c r="D103" s="35">
        <v>1.1198829861046</v>
      </c>
      <c r="E103" s="35">
        <v>116.44</v>
      </c>
      <c r="F103" s="35">
        <v>50.22</v>
      </c>
      <c r="G103" s="35">
        <v>40.82</v>
      </c>
      <c r="H103" s="35">
        <v>33.56</v>
      </c>
      <c r="I103" s="35">
        <v>0</v>
      </c>
      <c r="J103" s="35">
        <v>16.2</v>
      </c>
      <c r="K103" s="35">
        <v>79.599999999999994</v>
      </c>
      <c r="L103" s="35">
        <v>7.3</v>
      </c>
      <c r="M103" s="35">
        <v>33.9</v>
      </c>
      <c r="N103" s="35">
        <v>89.56</v>
      </c>
      <c r="O103" s="35">
        <v>73.739999999999995</v>
      </c>
      <c r="P103" s="35">
        <v>0</v>
      </c>
      <c r="Q103" s="35">
        <v>0</v>
      </c>
      <c r="R103" s="35">
        <v>55.86</v>
      </c>
      <c r="S103" s="36">
        <v>0</v>
      </c>
    </row>
    <row r="104" spans="1:19" x14ac:dyDescent="0.25">
      <c r="A104" s="29">
        <v>43981</v>
      </c>
      <c r="B104" s="30">
        <v>39412.239999999998</v>
      </c>
      <c r="C104" s="31">
        <v>936.04</v>
      </c>
      <c r="D104" s="31">
        <v>2.3600423579244616</v>
      </c>
      <c r="E104" s="31">
        <v>177.16</v>
      </c>
      <c r="F104" s="31">
        <v>89.97</v>
      </c>
      <c r="G104" s="31">
        <v>72.17</v>
      </c>
      <c r="H104" s="31">
        <v>45.06</v>
      </c>
      <c r="I104" s="31">
        <v>0</v>
      </c>
      <c r="J104" s="31">
        <v>29.45</v>
      </c>
      <c r="K104" s="31">
        <v>140.59</v>
      </c>
      <c r="L104" s="31">
        <v>10.58</v>
      </c>
      <c r="M104" s="31">
        <v>36.64</v>
      </c>
      <c r="N104" s="31">
        <v>152.17000000000002</v>
      </c>
      <c r="O104" s="31">
        <v>135.74</v>
      </c>
      <c r="P104" s="31">
        <v>0</v>
      </c>
      <c r="Q104" s="31">
        <v>0</v>
      </c>
      <c r="R104" s="31">
        <v>46.51</v>
      </c>
      <c r="S104" s="32">
        <v>0</v>
      </c>
    </row>
    <row r="105" spans="1:19" x14ac:dyDescent="0.25">
      <c r="A105" s="33">
        <v>43983</v>
      </c>
      <c r="B105" s="34">
        <v>34622.82</v>
      </c>
      <c r="C105" s="35">
        <v>714.07999999999993</v>
      </c>
      <c r="D105" s="35">
        <v>1.3055911068855814</v>
      </c>
      <c r="E105" s="35">
        <v>128.69</v>
      </c>
      <c r="F105" s="35">
        <v>70.03</v>
      </c>
      <c r="G105" s="35">
        <v>60.67</v>
      </c>
      <c r="H105" s="35">
        <v>34.1</v>
      </c>
      <c r="I105" s="35">
        <v>0</v>
      </c>
      <c r="J105" s="35">
        <v>19.98</v>
      </c>
      <c r="K105" s="35">
        <v>103.55</v>
      </c>
      <c r="L105" s="35">
        <v>12.74</v>
      </c>
      <c r="M105" s="35">
        <v>34.86</v>
      </c>
      <c r="N105" s="35">
        <v>106.34</v>
      </c>
      <c r="O105" s="35">
        <v>89.62</v>
      </c>
      <c r="P105" s="35">
        <v>0</v>
      </c>
      <c r="Q105" s="35">
        <v>0</v>
      </c>
      <c r="R105" s="35">
        <v>53.5</v>
      </c>
      <c r="S105" s="36">
        <v>0</v>
      </c>
    </row>
    <row r="106" spans="1:19" x14ac:dyDescent="0.25">
      <c r="A106" s="29">
        <v>43984</v>
      </c>
      <c r="B106" s="30">
        <v>38475.4</v>
      </c>
      <c r="C106" s="31">
        <v>1032.1600000000001</v>
      </c>
      <c r="D106" s="31">
        <v>2.0294938849345239</v>
      </c>
      <c r="E106" s="31">
        <v>168.27999999999997</v>
      </c>
      <c r="F106" s="31">
        <v>120.24000000000001</v>
      </c>
      <c r="G106" s="31">
        <v>90.02000000000001</v>
      </c>
      <c r="H106" s="31">
        <v>71</v>
      </c>
      <c r="I106" s="31">
        <v>0</v>
      </c>
      <c r="J106" s="31">
        <v>36.840000000000003</v>
      </c>
      <c r="K106" s="31">
        <v>143.91999999999999</v>
      </c>
      <c r="L106" s="31">
        <v>5.64</v>
      </c>
      <c r="M106" s="31">
        <v>24.22</v>
      </c>
      <c r="N106" s="31">
        <v>132.5</v>
      </c>
      <c r="O106" s="31">
        <v>169.02</v>
      </c>
      <c r="P106" s="31">
        <v>0</v>
      </c>
      <c r="Q106" s="31">
        <v>0</v>
      </c>
      <c r="R106" s="31">
        <v>70.48</v>
      </c>
      <c r="S106" s="32">
        <v>0</v>
      </c>
    </row>
    <row r="107" spans="1:19" x14ac:dyDescent="0.25">
      <c r="A107" s="33">
        <v>43985</v>
      </c>
      <c r="B107" s="34">
        <v>30556</v>
      </c>
      <c r="C107" s="35">
        <v>706.4799999999999</v>
      </c>
      <c r="D107" s="35">
        <v>1.7206458998027228</v>
      </c>
      <c r="E107" s="35">
        <v>118.58</v>
      </c>
      <c r="F107" s="35">
        <v>71.34</v>
      </c>
      <c r="G107" s="35">
        <v>49.86</v>
      </c>
      <c r="H107" s="35">
        <v>43.18</v>
      </c>
      <c r="I107" s="35">
        <v>0</v>
      </c>
      <c r="J107" s="35">
        <v>26.22</v>
      </c>
      <c r="K107" s="35">
        <v>124.8</v>
      </c>
      <c r="L107" s="35">
        <v>11.55</v>
      </c>
      <c r="M107" s="35">
        <v>30.36</v>
      </c>
      <c r="N107" s="35">
        <v>93.85</v>
      </c>
      <c r="O107" s="35">
        <v>102.22</v>
      </c>
      <c r="P107" s="35">
        <v>0</v>
      </c>
      <c r="Q107" s="35">
        <v>0</v>
      </c>
      <c r="R107" s="35">
        <v>34.520000000000003</v>
      </c>
      <c r="S107" s="36">
        <v>0</v>
      </c>
    </row>
    <row r="108" spans="1:19" x14ac:dyDescent="0.25">
      <c r="A108" s="29">
        <v>43986</v>
      </c>
      <c r="B108" s="30">
        <v>151420.71</v>
      </c>
      <c r="C108" s="31">
        <v>705.17</v>
      </c>
      <c r="D108" s="31">
        <v>1.5726009678642312</v>
      </c>
      <c r="E108" s="31">
        <v>118.28999999999999</v>
      </c>
      <c r="F108" s="31">
        <v>72.069999999999993</v>
      </c>
      <c r="G108" s="31">
        <v>54.900000000000006</v>
      </c>
      <c r="H108" s="31">
        <v>30.919999999999998</v>
      </c>
      <c r="I108" s="31">
        <v>0</v>
      </c>
      <c r="J108" s="31">
        <v>20.38</v>
      </c>
      <c r="K108" s="31">
        <v>118.46000000000001</v>
      </c>
      <c r="L108" s="31">
        <v>7.23</v>
      </c>
      <c r="M108" s="31">
        <v>25.74</v>
      </c>
      <c r="N108" s="31">
        <v>91.19</v>
      </c>
      <c r="O108" s="31">
        <v>95.77</v>
      </c>
      <c r="P108" s="31">
        <v>0</v>
      </c>
      <c r="Q108" s="31">
        <v>0</v>
      </c>
      <c r="R108" s="31">
        <v>70.22</v>
      </c>
      <c r="S108" s="32">
        <v>0</v>
      </c>
    </row>
    <row r="109" spans="1:19" x14ac:dyDescent="0.25">
      <c r="A109" s="33">
        <v>43987</v>
      </c>
      <c r="B109" s="34">
        <v>38442.240000000005</v>
      </c>
      <c r="C109" s="35">
        <v>745.99</v>
      </c>
      <c r="D109" s="35">
        <v>1.8576373325364808</v>
      </c>
      <c r="E109" s="35">
        <v>113.41</v>
      </c>
      <c r="F109" s="35">
        <v>84.199999999999989</v>
      </c>
      <c r="G109" s="35">
        <v>75.930000000000007</v>
      </c>
      <c r="H109" s="35">
        <v>40.809999999999995</v>
      </c>
      <c r="I109" s="35">
        <v>0</v>
      </c>
      <c r="J109" s="35">
        <v>24.44</v>
      </c>
      <c r="K109" s="35">
        <v>102.67</v>
      </c>
      <c r="L109" s="35">
        <v>9.11</v>
      </c>
      <c r="M109" s="35">
        <v>39.53</v>
      </c>
      <c r="N109" s="35">
        <v>99.43</v>
      </c>
      <c r="O109" s="35">
        <v>90.21</v>
      </c>
      <c r="P109" s="35">
        <v>0</v>
      </c>
      <c r="Q109" s="35">
        <v>0</v>
      </c>
      <c r="R109" s="35">
        <v>66.25</v>
      </c>
      <c r="S109" s="36">
        <v>0</v>
      </c>
    </row>
    <row r="110" spans="1:19" x14ac:dyDescent="0.25">
      <c r="A110" s="29">
        <v>43988</v>
      </c>
      <c r="B110" s="30">
        <v>40611.740000000005</v>
      </c>
      <c r="C110" s="31">
        <v>927.66000000000008</v>
      </c>
      <c r="D110" s="31">
        <v>1.9948819405616964</v>
      </c>
      <c r="E110" s="31">
        <v>167.53</v>
      </c>
      <c r="F110" s="31">
        <v>95.27</v>
      </c>
      <c r="G110" s="31">
        <v>74.72</v>
      </c>
      <c r="H110" s="31">
        <v>53.879999999999995</v>
      </c>
      <c r="I110" s="31">
        <v>0</v>
      </c>
      <c r="J110" s="31">
        <v>18.8</v>
      </c>
      <c r="K110" s="31">
        <v>116.81</v>
      </c>
      <c r="L110" s="31">
        <v>9.4</v>
      </c>
      <c r="M110" s="31">
        <v>36.32</v>
      </c>
      <c r="N110" s="31">
        <v>114.4</v>
      </c>
      <c r="O110" s="31">
        <v>139.91</v>
      </c>
      <c r="P110" s="31">
        <v>0</v>
      </c>
      <c r="Q110" s="31">
        <v>0</v>
      </c>
      <c r="R110" s="31">
        <v>100.62</v>
      </c>
      <c r="S110" s="32">
        <v>0</v>
      </c>
    </row>
    <row r="111" spans="1:19" x14ac:dyDescent="0.25">
      <c r="A111" s="33">
        <v>43990</v>
      </c>
      <c r="B111" s="34">
        <v>38765.46</v>
      </c>
      <c r="C111" s="35">
        <v>858.18000000000006</v>
      </c>
      <c r="D111" s="35">
        <v>1.413386475180342</v>
      </c>
      <c r="E111" s="35">
        <v>137.13999999999999</v>
      </c>
      <c r="F111" s="35">
        <v>95.21</v>
      </c>
      <c r="G111" s="35">
        <v>76.240000000000009</v>
      </c>
      <c r="H111" s="35">
        <v>54.17</v>
      </c>
      <c r="I111" s="35">
        <v>0</v>
      </c>
      <c r="J111" s="35">
        <v>20.28</v>
      </c>
      <c r="K111" s="35">
        <v>130.97999999999999</v>
      </c>
      <c r="L111" s="35">
        <v>9.8000000000000007</v>
      </c>
      <c r="M111" s="35">
        <v>24.01</v>
      </c>
      <c r="N111" s="35">
        <v>103.01</v>
      </c>
      <c r="O111" s="35">
        <v>110</v>
      </c>
      <c r="P111" s="35">
        <v>0</v>
      </c>
      <c r="Q111" s="35">
        <v>0</v>
      </c>
      <c r="R111" s="35">
        <v>97.34</v>
      </c>
      <c r="S111" s="36">
        <v>0</v>
      </c>
    </row>
    <row r="112" spans="1:19" x14ac:dyDescent="0.25">
      <c r="A112" s="29">
        <v>43991</v>
      </c>
      <c r="B112" s="30">
        <v>47110.560000000005</v>
      </c>
      <c r="C112" s="31">
        <v>1191.0899999999999</v>
      </c>
      <c r="D112" s="31">
        <v>2.2244654029321129</v>
      </c>
      <c r="E112" s="31">
        <v>237.07</v>
      </c>
      <c r="F112" s="31">
        <v>119.23999999999998</v>
      </c>
      <c r="G112" s="31">
        <v>92.61999999999999</v>
      </c>
      <c r="H112" s="31">
        <v>73.490000000000009</v>
      </c>
      <c r="I112" s="31">
        <v>0</v>
      </c>
      <c r="J112" s="31">
        <v>41</v>
      </c>
      <c r="K112" s="31">
        <v>142.13</v>
      </c>
      <c r="L112" s="31">
        <v>36.880000000000003</v>
      </c>
      <c r="M112" s="31">
        <v>45.06</v>
      </c>
      <c r="N112" s="31">
        <v>143.36000000000001</v>
      </c>
      <c r="O112" s="31">
        <v>131.62</v>
      </c>
      <c r="P112" s="31">
        <v>19</v>
      </c>
      <c r="Q112" s="31">
        <v>0</v>
      </c>
      <c r="R112" s="31">
        <v>109.62</v>
      </c>
      <c r="S112" s="32">
        <v>0</v>
      </c>
    </row>
    <row r="113" spans="1:19" x14ac:dyDescent="0.25">
      <c r="A113" s="33">
        <v>43992</v>
      </c>
      <c r="B113" s="34">
        <v>48678.210000000006</v>
      </c>
      <c r="C113" s="35">
        <v>1262.3599999999999</v>
      </c>
      <c r="D113" s="35">
        <v>2.3566441399395135</v>
      </c>
      <c r="E113" s="35">
        <v>238.67000000000002</v>
      </c>
      <c r="F113" s="35">
        <v>119.31</v>
      </c>
      <c r="G113" s="35">
        <v>101.64</v>
      </c>
      <c r="H113" s="35">
        <v>87.34</v>
      </c>
      <c r="I113" s="35">
        <v>0</v>
      </c>
      <c r="J113" s="35">
        <v>54.879999999999995</v>
      </c>
      <c r="K113" s="35">
        <v>137.97</v>
      </c>
      <c r="L113" s="35">
        <v>72.06</v>
      </c>
      <c r="M113" s="35">
        <v>62.17</v>
      </c>
      <c r="N113" s="35">
        <v>152.33999999999997</v>
      </c>
      <c r="O113" s="35">
        <v>119.6</v>
      </c>
      <c r="P113" s="35">
        <v>39.6</v>
      </c>
      <c r="Q113" s="35">
        <v>0</v>
      </c>
      <c r="R113" s="35">
        <v>76.78</v>
      </c>
      <c r="S113" s="36">
        <v>0</v>
      </c>
    </row>
    <row r="114" spans="1:19" x14ac:dyDescent="0.25">
      <c r="A114" s="29">
        <v>43993</v>
      </c>
      <c r="B114" s="30">
        <v>38899.57</v>
      </c>
      <c r="C114" s="31">
        <v>996.62999999999977</v>
      </c>
      <c r="D114" s="31">
        <v>1.7297198792044148</v>
      </c>
      <c r="E114" s="31">
        <v>192.58999999999997</v>
      </c>
      <c r="F114" s="31">
        <v>106.77</v>
      </c>
      <c r="G114" s="31">
        <v>83.55</v>
      </c>
      <c r="H114" s="31">
        <v>78.240000000000009</v>
      </c>
      <c r="I114" s="31">
        <v>0</v>
      </c>
      <c r="J114" s="31">
        <v>23.14</v>
      </c>
      <c r="K114" s="31">
        <v>126.44</v>
      </c>
      <c r="L114" s="31">
        <v>19.43</v>
      </c>
      <c r="M114" s="31">
        <v>42.97</v>
      </c>
      <c r="N114" s="31">
        <v>113.38000000000001</v>
      </c>
      <c r="O114" s="31">
        <v>126.97999999999999</v>
      </c>
      <c r="P114" s="31">
        <v>23.22</v>
      </c>
      <c r="Q114" s="31">
        <v>0</v>
      </c>
      <c r="R114" s="31">
        <v>59.92</v>
      </c>
      <c r="S114" s="32">
        <v>0</v>
      </c>
    </row>
    <row r="115" spans="1:19" x14ac:dyDescent="0.25">
      <c r="A115" s="33">
        <v>43994</v>
      </c>
      <c r="B115" s="34">
        <v>42687.93</v>
      </c>
      <c r="C115" s="35">
        <v>1145.1200000000001</v>
      </c>
      <c r="D115" s="35">
        <v>1.9785406983775942</v>
      </c>
      <c r="E115" s="35">
        <v>228.97</v>
      </c>
      <c r="F115" s="35">
        <v>114.67</v>
      </c>
      <c r="G115" s="35">
        <v>96.97</v>
      </c>
      <c r="H115" s="35">
        <v>91.539999999999992</v>
      </c>
      <c r="I115" s="35">
        <v>0</v>
      </c>
      <c r="J115" s="35">
        <v>49.809999999999995</v>
      </c>
      <c r="K115" s="35">
        <v>130.69</v>
      </c>
      <c r="L115" s="35">
        <v>30.939999999999998</v>
      </c>
      <c r="M115" s="35">
        <v>43.12</v>
      </c>
      <c r="N115" s="35">
        <v>151.08000000000001</v>
      </c>
      <c r="O115" s="35">
        <v>125.62</v>
      </c>
      <c r="P115" s="35">
        <v>45.99</v>
      </c>
      <c r="Q115" s="35">
        <v>0</v>
      </c>
      <c r="R115" s="35">
        <v>35.72</v>
      </c>
      <c r="S115" s="36">
        <v>0</v>
      </c>
    </row>
    <row r="116" spans="1:19" x14ac:dyDescent="0.25">
      <c r="A116" s="29">
        <v>43995</v>
      </c>
      <c r="B116" s="30">
        <v>60647.66</v>
      </c>
      <c r="C116" s="31">
        <v>1447.23</v>
      </c>
      <c r="D116" s="31">
        <v>2.3953623092455891</v>
      </c>
      <c r="E116" s="31">
        <v>255.99</v>
      </c>
      <c r="F116" s="31">
        <v>149.22999999999999</v>
      </c>
      <c r="G116" s="31">
        <v>119.14</v>
      </c>
      <c r="H116" s="31">
        <v>115.37</v>
      </c>
      <c r="I116" s="31">
        <v>0</v>
      </c>
      <c r="J116" s="31">
        <v>72.89</v>
      </c>
      <c r="K116" s="31">
        <v>159.13999999999999</v>
      </c>
      <c r="L116" s="31">
        <v>48.63</v>
      </c>
      <c r="M116" s="31">
        <v>45.95</v>
      </c>
      <c r="N116" s="31">
        <v>173.76</v>
      </c>
      <c r="O116" s="31">
        <v>159.4</v>
      </c>
      <c r="P116" s="31">
        <v>49.59</v>
      </c>
      <c r="Q116" s="31">
        <v>0</v>
      </c>
      <c r="R116" s="31">
        <v>98.14</v>
      </c>
      <c r="S116" s="32">
        <v>0</v>
      </c>
    </row>
    <row r="117" spans="1:19" x14ac:dyDescent="0.25">
      <c r="A117" s="33">
        <v>43997</v>
      </c>
      <c r="B117" s="34">
        <v>41071.480000000003</v>
      </c>
      <c r="C117" s="35">
        <v>1036.3699999999999</v>
      </c>
      <c r="D117" s="35">
        <v>1.6564957483536857</v>
      </c>
      <c r="E117" s="35">
        <v>191.18</v>
      </c>
      <c r="F117" s="35">
        <v>118.31</v>
      </c>
      <c r="G117" s="35">
        <v>92.990000000000009</v>
      </c>
      <c r="H117" s="35">
        <v>61.49</v>
      </c>
      <c r="I117" s="35">
        <v>0</v>
      </c>
      <c r="J117" s="35">
        <v>57.25</v>
      </c>
      <c r="K117" s="35">
        <v>126.88</v>
      </c>
      <c r="L117" s="35">
        <v>21.240000000000002</v>
      </c>
      <c r="M117" s="35">
        <v>47.72</v>
      </c>
      <c r="N117" s="35">
        <v>127.62</v>
      </c>
      <c r="O117" s="35">
        <v>102.72</v>
      </c>
      <c r="P117" s="35">
        <v>34.61</v>
      </c>
      <c r="Q117" s="35">
        <v>0</v>
      </c>
      <c r="R117" s="35">
        <v>54.36</v>
      </c>
      <c r="S117" s="36">
        <v>0</v>
      </c>
    </row>
    <row r="118" spans="1:19" x14ac:dyDescent="0.25">
      <c r="A118" s="29">
        <v>43998</v>
      </c>
      <c r="B118" s="30">
        <v>43361.72</v>
      </c>
      <c r="C118" s="31">
        <v>1135.3700000000001</v>
      </c>
      <c r="D118" s="31">
        <v>2.1421267121995395</v>
      </c>
      <c r="E118" s="31">
        <v>211.16</v>
      </c>
      <c r="F118" s="31">
        <v>103.83</v>
      </c>
      <c r="G118" s="31">
        <v>93.679999999999993</v>
      </c>
      <c r="H118" s="31">
        <v>85.1</v>
      </c>
      <c r="I118" s="31">
        <v>0</v>
      </c>
      <c r="J118" s="31">
        <v>49.44</v>
      </c>
      <c r="K118" s="31">
        <v>125.38</v>
      </c>
      <c r="L118" s="31">
        <v>24.82</v>
      </c>
      <c r="M118" s="31">
        <v>61.61</v>
      </c>
      <c r="N118" s="31">
        <v>156.42999999999998</v>
      </c>
      <c r="O118" s="31">
        <v>135.96</v>
      </c>
      <c r="P118" s="31">
        <v>36.26</v>
      </c>
      <c r="Q118" s="31">
        <v>0</v>
      </c>
      <c r="R118" s="31">
        <v>51.7</v>
      </c>
      <c r="S118" s="32">
        <v>0</v>
      </c>
    </row>
    <row r="119" spans="1:19" x14ac:dyDescent="0.25">
      <c r="A119" s="33">
        <v>43999</v>
      </c>
      <c r="B119" s="34">
        <v>53193.54</v>
      </c>
      <c r="C119" s="35">
        <v>1377.4</v>
      </c>
      <c r="D119" s="35">
        <v>2.2121221854623712</v>
      </c>
      <c r="E119" s="35">
        <v>265.83000000000004</v>
      </c>
      <c r="F119" s="35">
        <v>127.46000000000001</v>
      </c>
      <c r="G119" s="35">
        <v>98.1</v>
      </c>
      <c r="H119" s="35">
        <v>104.47</v>
      </c>
      <c r="I119" s="35">
        <v>0</v>
      </c>
      <c r="J119" s="35">
        <v>83.37</v>
      </c>
      <c r="K119" s="35">
        <v>133.88</v>
      </c>
      <c r="L119" s="35">
        <v>41.63</v>
      </c>
      <c r="M119" s="35">
        <v>66.680000000000007</v>
      </c>
      <c r="N119" s="35">
        <v>159.72</v>
      </c>
      <c r="O119" s="35">
        <v>166.92</v>
      </c>
      <c r="P119" s="35">
        <v>65.400000000000006</v>
      </c>
      <c r="Q119" s="35">
        <v>0</v>
      </c>
      <c r="R119" s="35">
        <v>63.94</v>
      </c>
      <c r="S119" s="36">
        <v>0</v>
      </c>
    </row>
    <row r="120" spans="1:19" x14ac:dyDescent="0.25">
      <c r="A120" s="29">
        <v>44000</v>
      </c>
      <c r="B120" s="30">
        <v>40359.46</v>
      </c>
      <c r="C120" s="31">
        <v>1172.56</v>
      </c>
      <c r="D120" s="31">
        <v>1.9445761952934544</v>
      </c>
      <c r="E120" s="31">
        <v>219.34</v>
      </c>
      <c r="F120" s="31">
        <v>113.86</v>
      </c>
      <c r="G120" s="31">
        <v>125.55</v>
      </c>
      <c r="H120" s="31">
        <v>72.009999999999991</v>
      </c>
      <c r="I120" s="31">
        <v>0</v>
      </c>
      <c r="J120" s="31">
        <v>4.92</v>
      </c>
      <c r="K120" s="31">
        <v>132.47999999999999</v>
      </c>
      <c r="L120" s="31">
        <v>16.440000000000001</v>
      </c>
      <c r="M120" s="31">
        <v>52.64</v>
      </c>
      <c r="N120" s="31">
        <v>160.66</v>
      </c>
      <c r="O120" s="31">
        <v>144.34</v>
      </c>
      <c r="P120" s="31">
        <v>69.58</v>
      </c>
      <c r="Q120" s="31">
        <v>0</v>
      </c>
      <c r="R120" s="31">
        <v>60.74</v>
      </c>
      <c r="S120" s="32">
        <v>0</v>
      </c>
    </row>
    <row r="121" spans="1:19" x14ac:dyDescent="0.25">
      <c r="A121" s="33">
        <v>44001</v>
      </c>
      <c r="B121" s="34">
        <v>53521.23</v>
      </c>
      <c r="C121" s="35">
        <v>1467.2000000000003</v>
      </c>
      <c r="D121" s="35">
        <v>2.3698917783879829</v>
      </c>
      <c r="E121" s="35">
        <v>292.88</v>
      </c>
      <c r="F121" s="35">
        <v>133.56</v>
      </c>
      <c r="G121" s="35">
        <v>85.240000000000009</v>
      </c>
      <c r="H121" s="35">
        <v>110.84</v>
      </c>
      <c r="I121" s="35">
        <v>0</v>
      </c>
      <c r="J121" s="35">
        <v>54.29</v>
      </c>
      <c r="K121" s="35">
        <v>173</v>
      </c>
      <c r="L121" s="35">
        <v>30.11</v>
      </c>
      <c r="M121" s="35">
        <v>65.540000000000006</v>
      </c>
      <c r="N121" s="35">
        <v>186</v>
      </c>
      <c r="O121" s="35">
        <v>226.19</v>
      </c>
      <c r="P121" s="35">
        <v>53.61</v>
      </c>
      <c r="Q121" s="35">
        <v>0</v>
      </c>
      <c r="R121" s="35">
        <v>55.94</v>
      </c>
      <c r="S121" s="36">
        <v>0</v>
      </c>
    </row>
    <row r="122" spans="1:19" x14ac:dyDescent="0.25">
      <c r="A122" s="29">
        <v>44002</v>
      </c>
      <c r="B122" s="30">
        <v>64573.43</v>
      </c>
      <c r="C122" s="31">
        <v>1605.6030000000001</v>
      </c>
      <c r="D122" s="31">
        <v>2.5215198819021296</v>
      </c>
      <c r="E122" s="31">
        <v>292.54000000000002</v>
      </c>
      <c r="F122" s="31">
        <v>137.44999999999999</v>
      </c>
      <c r="G122" s="31">
        <v>117.91999999999999</v>
      </c>
      <c r="H122" s="31">
        <v>131.68</v>
      </c>
      <c r="I122" s="31">
        <v>0</v>
      </c>
      <c r="J122" s="31">
        <v>71.319999999999993</v>
      </c>
      <c r="K122" s="31">
        <v>202.703</v>
      </c>
      <c r="L122" s="31">
        <v>29.04</v>
      </c>
      <c r="M122" s="31">
        <v>47.58</v>
      </c>
      <c r="N122" s="31">
        <v>205.49</v>
      </c>
      <c r="O122" s="31">
        <v>173.76000000000002</v>
      </c>
      <c r="P122" s="31">
        <v>65.42</v>
      </c>
      <c r="Q122" s="31">
        <v>0</v>
      </c>
      <c r="R122" s="31">
        <v>130.69999999999999</v>
      </c>
      <c r="S122" s="32">
        <v>0</v>
      </c>
    </row>
    <row r="123" spans="1:19" x14ac:dyDescent="0.25">
      <c r="A123" s="33">
        <v>44004</v>
      </c>
      <c r="B123" s="34">
        <v>56449.83</v>
      </c>
      <c r="C123" s="35">
        <v>1285.0400000000002</v>
      </c>
      <c r="D123" s="35">
        <v>1.9173691827934529</v>
      </c>
      <c r="E123" s="35">
        <v>255.12</v>
      </c>
      <c r="F123" s="35">
        <v>94.49</v>
      </c>
      <c r="G123" s="35">
        <v>90.34</v>
      </c>
      <c r="H123" s="35">
        <v>91.12</v>
      </c>
      <c r="I123" s="35">
        <v>0</v>
      </c>
      <c r="J123" s="35">
        <v>62.4</v>
      </c>
      <c r="K123" s="35">
        <v>165.37</v>
      </c>
      <c r="L123" s="35">
        <v>27.830000000000002</v>
      </c>
      <c r="M123" s="35">
        <v>42.1</v>
      </c>
      <c r="N123" s="35">
        <v>161.32000000000002</v>
      </c>
      <c r="O123" s="35">
        <v>148.06</v>
      </c>
      <c r="P123" s="35">
        <v>37.75</v>
      </c>
      <c r="Q123" s="35">
        <v>7.35</v>
      </c>
      <c r="R123" s="35">
        <v>101.78999999999999</v>
      </c>
      <c r="S123" s="36">
        <v>0</v>
      </c>
    </row>
    <row r="124" spans="1:19" x14ac:dyDescent="0.25">
      <c r="A124" s="29">
        <v>44005</v>
      </c>
      <c r="B124" s="30">
        <v>56822.2</v>
      </c>
      <c r="C124" s="31">
        <v>1621.1200000000001</v>
      </c>
      <c r="D124" s="31">
        <v>2.486342234014816</v>
      </c>
      <c r="E124" s="31">
        <v>308.04999999999995</v>
      </c>
      <c r="F124" s="31">
        <v>168.18</v>
      </c>
      <c r="G124" s="31">
        <v>124.41</v>
      </c>
      <c r="H124" s="31">
        <v>105.99000000000001</v>
      </c>
      <c r="I124" s="31">
        <v>0</v>
      </c>
      <c r="J124" s="31">
        <v>67.87</v>
      </c>
      <c r="K124" s="31">
        <v>165.43</v>
      </c>
      <c r="L124" s="31">
        <v>36.08</v>
      </c>
      <c r="M124" s="31">
        <v>59.64</v>
      </c>
      <c r="N124" s="31">
        <v>212.1</v>
      </c>
      <c r="O124" s="31">
        <v>167.17</v>
      </c>
      <c r="P124" s="31">
        <v>56.55</v>
      </c>
      <c r="Q124" s="31">
        <v>5.94</v>
      </c>
      <c r="R124" s="31">
        <v>143.71</v>
      </c>
      <c r="S124" s="32">
        <v>0</v>
      </c>
    </row>
    <row r="125" spans="1:19" x14ac:dyDescent="0.25">
      <c r="A125" s="33">
        <v>44006</v>
      </c>
      <c r="B125" s="34">
        <v>51999.06</v>
      </c>
      <c r="C125" s="35">
        <v>1579.71</v>
      </c>
      <c r="D125" s="35">
        <v>2.5501816127209622</v>
      </c>
      <c r="E125" s="35">
        <v>281.81</v>
      </c>
      <c r="F125" s="35">
        <v>151.79000000000002</v>
      </c>
      <c r="G125" s="35">
        <v>112.63</v>
      </c>
      <c r="H125" s="35">
        <v>107.33</v>
      </c>
      <c r="I125" s="35">
        <v>0</v>
      </c>
      <c r="J125" s="35">
        <v>51.72</v>
      </c>
      <c r="K125" s="35">
        <v>173.38</v>
      </c>
      <c r="L125" s="35">
        <v>28.5</v>
      </c>
      <c r="M125" s="35">
        <v>103.1</v>
      </c>
      <c r="N125" s="35">
        <v>183.3</v>
      </c>
      <c r="O125" s="35">
        <v>166.84</v>
      </c>
      <c r="P125" s="35">
        <v>19.84</v>
      </c>
      <c r="Q125" s="35">
        <v>57.21</v>
      </c>
      <c r="R125" s="35">
        <v>142.26</v>
      </c>
      <c r="S125" s="36">
        <v>0</v>
      </c>
    </row>
    <row r="126" spans="1:19" x14ac:dyDescent="0.25">
      <c r="A126" s="29">
        <v>44007</v>
      </c>
      <c r="B126" s="30">
        <v>51339.14</v>
      </c>
      <c r="C126" s="31">
        <v>1080.97</v>
      </c>
      <c r="D126" s="31">
        <v>1.6539214786254171</v>
      </c>
      <c r="E126" s="31">
        <v>235.70999999999998</v>
      </c>
      <c r="F126" s="31">
        <v>87.55</v>
      </c>
      <c r="G126" s="31">
        <v>81.600000000000009</v>
      </c>
      <c r="H126" s="31">
        <v>51.6</v>
      </c>
      <c r="I126" s="31">
        <v>0</v>
      </c>
      <c r="J126" s="31">
        <v>48.269999999999996</v>
      </c>
      <c r="K126" s="31">
        <v>114.78</v>
      </c>
      <c r="L126" s="31">
        <v>31.090000000000003</v>
      </c>
      <c r="M126" s="31">
        <v>34.519999999999996</v>
      </c>
      <c r="N126" s="31">
        <v>109.57</v>
      </c>
      <c r="O126" s="31">
        <v>118.97</v>
      </c>
      <c r="P126" s="31">
        <v>51.97</v>
      </c>
      <c r="Q126" s="31">
        <v>0</v>
      </c>
      <c r="R126" s="31">
        <v>115.34</v>
      </c>
      <c r="S126" s="32">
        <v>0</v>
      </c>
    </row>
    <row r="127" spans="1:19" x14ac:dyDescent="0.25">
      <c r="A127" s="33">
        <v>44008</v>
      </c>
      <c r="B127" s="34">
        <v>56542.369999999995</v>
      </c>
      <c r="C127" s="35">
        <v>1422.75</v>
      </c>
      <c r="D127" s="35">
        <v>2.1806268679592304</v>
      </c>
      <c r="E127" s="35">
        <v>266.19</v>
      </c>
      <c r="F127" s="35">
        <v>139.16999999999999</v>
      </c>
      <c r="G127" s="35">
        <v>90.78</v>
      </c>
      <c r="H127" s="35">
        <v>84.83</v>
      </c>
      <c r="I127" s="35">
        <v>0</v>
      </c>
      <c r="J127" s="35">
        <v>64.319999999999993</v>
      </c>
      <c r="K127" s="35">
        <v>184.59000000000003</v>
      </c>
      <c r="L127" s="35">
        <v>23.380000000000003</v>
      </c>
      <c r="M127" s="35">
        <v>47.71</v>
      </c>
      <c r="N127" s="35">
        <v>151.39000000000001</v>
      </c>
      <c r="O127" s="35">
        <v>143.58000000000001</v>
      </c>
      <c r="P127" s="35">
        <v>50.26</v>
      </c>
      <c r="Q127" s="35">
        <v>4</v>
      </c>
      <c r="R127" s="35">
        <v>172.55</v>
      </c>
      <c r="S127" s="36">
        <v>0</v>
      </c>
    </row>
    <row r="128" spans="1:19" x14ac:dyDescent="0.25">
      <c r="A128" s="29">
        <v>44009</v>
      </c>
      <c r="B128" s="30">
        <v>72705.59</v>
      </c>
      <c r="C128" s="31">
        <v>1653.36</v>
      </c>
      <c r="D128" s="31">
        <v>2.6652480897572297</v>
      </c>
      <c r="E128" s="31">
        <v>307.82</v>
      </c>
      <c r="F128" s="31">
        <v>153.80000000000001</v>
      </c>
      <c r="G128" s="31">
        <v>119.96999999999998</v>
      </c>
      <c r="H128" s="31">
        <v>139.54</v>
      </c>
      <c r="I128" s="31">
        <v>0</v>
      </c>
      <c r="J128" s="31">
        <v>86.49</v>
      </c>
      <c r="K128" s="31">
        <v>214.48</v>
      </c>
      <c r="L128" s="31">
        <v>23.12</v>
      </c>
      <c r="M128" s="31">
        <v>33.549999999999997</v>
      </c>
      <c r="N128" s="31">
        <v>220.23999999999998</v>
      </c>
      <c r="O128" s="31">
        <v>236.32</v>
      </c>
      <c r="P128" s="31">
        <v>9.36</v>
      </c>
      <c r="Q128" s="31">
        <v>7.34</v>
      </c>
      <c r="R128" s="31">
        <v>101.33</v>
      </c>
      <c r="S128" s="32">
        <v>0</v>
      </c>
    </row>
    <row r="129" spans="1:19" x14ac:dyDescent="0.25">
      <c r="A129" s="33">
        <v>44011</v>
      </c>
      <c r="B129" s="34">
        <v>2282149.73</v>
      </c>
      <c r="C129" s="35">
        <v>1069.1699999999998</v>
      </c>
      <c r="D129" s="35">
        <v>1.0427467961846801</v>
      </c>
      <c r="E129" s="35">
        <v>190.38</v>
      </c>
      <c r="F129" s="35">
        <v>114.4</v>
      </c>
      <c r="G129" s="35">
        <v>94.679999999999993</v>
      </c>
      <c r="H129" s="35">
        <v>79.41</v>
      </c>
      <c r="I129" s="35">
        <v>0</v>
      </c>
      <c r="J129" s="35">
        <v>56.92</v>
      </c>
      <c r="K129" s="35">
        <v>138.56</v>
      </c>
      <c r="L129" s="35">
        <v>15.75</v>
      </c>
      <c r="M129" s="35">
        <v>42.4</v>
      </c>
      <c r="N129" s="35">
        <v>132.66</v>
      </c>
      <c r="O129" s="35">
        <v>116.77</v>
      </c>
      <c r="P129" s="35">
        <v>15.52</v>
      </c>
      <c r="Q129" s="35">
        <v>0</v>
      </c>
      <c r="R129" s="35">
        <v>71.72</v>
      </c>
      <c r="S129" s="36">
        <v>0</v>
      </c>
    </row>
    <row r="130" spans="1:19" x14ac:dyDescent="0.25">
      <c r="A130" s="29">
        <v>44012</v>
      </c>
      <c r="B130" s="30">
        <v>52047.539999999994</v>
      </c>
      <c r="C130" s="31">
        <v>1081.3600000000001</v>
      </c>
      <c r="D130" s="31">
        <v>1.9963446378791518</v>
      </c>
      <c r="E130" s="31">
        <v>203.26</v>
      </c>
      <c r="F130" s="31">
        <v>106.53</v>
      </c>
      <c r="G130" s="31">
        <v>78.94</v>
      </c>
      <c r="H130" s="31">
        <v>71.86999999999999</v>
      </c>
      <c r="I130" s="31">
        <v>0</v>
      </c>
      <c r="J130" s="31">
        <v>61.54</v>
      </c>
      <c r="K130" s="31">
        <v>113.74</v>
      </c>
      <c r="L130" s="31">
        <v>33.6</v>
      </c>
      <c r="M130" s="31">
        <v>44.879999999999995</v>
      </c>
      <c r="N130" s="31">
        <v>126.87</v>
      </c>
      <c r="O130" s="31">
        <v>120.87</v>
      </c>
      <c r="P130" s="31">
        <v>40.64</v>
      </c>
      <c r="Q130" s="31">
        <v>0</v>
      </c>
      <c r="R130" s="31">
        <v>78.62</v>
      </c>
      <c r="S130" s="32">
        <v>0</v>
      </c>
    </row>
    <row r="131" spans="1:19" x14ac:dyDescent="0.25">
      <c r="A131" s="33">
        <v>44013</v>
      </c>
      <c r="B131" s="34">
        <v>42469.049999999996</v>
      </c>
      <c r="C131" s="35">
        <v>928.57999999999993</v>
      </c>
      <c r="D131" s="35">
        <v>1.3697890544328071</v>
      </c>
      <c r="E131" s="35">
        <v>191.95999999999998</v>
      </c>
      <c r="F131" s="35">
        <v>100.14999999999999</v>
      </c>
      <c r="G131" s="35">
        <v>61.89</v>
      </c>
      <c r="H131" s="35">
        <v>55.67</v>
      </c>
      <c r="I131" s="35">
        <v>0</v>
      </c>
      <c r="J131" s="35">
        <v>30.39</v>
      </c>
      <c r="K131" s="35">
        <v>114.61999999999999</v>
      </c>
      <c r="L131" s="35">
        <v>15.56</v>
      </c>
      <c r="M131" s="35">
        <v>29</v>
      </c>
      <c r="N131" s="35">
        <v>123.73</v>
      </c>
      <c r="O131" s="35">
        <v>115.78</v>
      </c>
      <c r="P131" s="35">
        <v>28.57</v>
      </c>
      <c r="Q131" s="35">
        <v>0</v>
      </c>
      <c r="R131" s="35">
        <v>61.260000000000005</v>
      </c>
      <c r="S131" s="36">
        <v>0</v>
      </c>
    </row>
    <row r="132" spans="1:19" x14ac:dyDescent="0.25">
      <c r="A132" s="29">
        <v>44014</v>
      </c>
      <c r="B132" s="30">
        <v>53683.46</v>
      </c>
      <c r="C132" s="31">
        <v>1146.27</v>
      </c>
      <c r="D132" s="31">
        <v>1.9288707153314149</v>
      </c>
      <c r="E132" s="31">
        <v>236.35999999999999</v>
      </c>
      <c r="F132" s="31">
        <v>104.79</v>
      </c>
      <c r="G132" s="31">
        <v>93.92</v>
      </c>
      <c r="H132" s="31">
        <v>77.099999999999994</v>
      </c>
      <c r="I132" s="31">
        <v>0</v>
      </c>
      <c r="J132" s="31">
        <v>37.93</v>
      </c>
      <c r="K132" s="31">
        <v>104.98</v>
      </c>
      <c r="L132" s="31">
        <v>33.799999999999997</v>
      </c>
      <c r="M132" s="31">
        <v>56.19</v>
      </c>
      <c r="N132" s="31">
        <v>133.53</v>
      </c>
      <c r="O132" s="31">
        <v>117.96000000000001</v>
      </c>
      <c r="P132" s="31">
        <v>66.91</v>
      </c>
      <c r="Q132" s="31">
        <v>6.48</v>
      </c>
      <c r="R132" s="31">
        <v>76.319999999999993</v>
      </c>
      <c r="S132" s="32">
        <v>0</v>
      </c>
    </row>
    <row r="133" spans="1:19" x14ac:dyDescent="0.25">
      <c r="A133" s="33">
        <v>44015</v>
      </c>
      <c r="B133" s="34">
        <v>50563.4</v>
      </c>
      <c r="C133" s="35">
        <v>1303.47</v>
      </c>
      <c r="D133" s="35">
        <v>2.4776559143872721</v>
      </c>
      <c r="E133" s="35">
        <v>238.07</v>
      </c>
      <c r="F133" s="35">
        <v>121.62</v>
      </c>
      <c r="G133" s="35">
        <v>95.91</v>
      </c>
      <c r="H133" s="35">
        <v>93.77</v>
      </c>
      <c r="I133" s="35">
        <v>0</v>
      </c>
      <c r="J133" s="35">
        <v>67.240000000000009</v>
      </c>
      <c r="K133" s="35">
        <v>140.16999999999999</v>
      </c>
      <c r="L133" s="35">
        <v>36.61</v>
      </c>
      <c r="M133" s="35">
        <v>48.97</v>
      </c>
      <c r="N133" s="35">
        <v>170.73000000000002</v>
      </c>
      <c r="O133" s="35">
        <v>153.44</v>
      </c>
      <c r="P133" s="35">
        <v>42.71</v>
      </c>
      <c r="Q133" s="35">
        <v>13.68</v>
      </c>
      <c r="R133" s="35">
        <v>80.55</v>
      </c>
      <c r="S133" s="36">
        <v>0</v>
      </c>
    </row>
    <row r="134" spans="1:19" x14ac:dyDescent="0.25">
      <c r="A134" s="29">
        <v>44016</v>
      </c>
      <c r="B134" s="30">
        <v>51509.950000000004</v>
      </c>
      <c r="C134" s="31">
        <v>1222.01</v>
      </c>
      <c r="D134" s="31">
        <v>2.1996795910285489</v>
      </c>
      <c r="E134" s="31">
        <v>220.77999999999997</v>
      </c>
      <c r="F134" s="31">
        <v>120.19000000000001</v>
      </c>
      <c r="G134" s="31">
        <v>101.75999999999999</v>
      </c>
      <c r="H134" s="31">
        <v>102.97999999999999</v>
      </c>
      <c r="I134" s="31">
        <v>0</v>
      </c>
      <c r="J134" s="31">
        <v>47.86</v>
      </c>
      <c r="K134" s="31">
        <v>123.61000000000001</v>
      </c>
      <c r="L134" s="31">
        <v>44.01</v>
      </c>
      <c r="M134" s="31">
        <v>43.97</v>
      </c>
      <c r="N134" s="31">
        <v>136.85</v>
      </c>
      <c r="O134" s="31">
        <v>121.38</v>
      </c>
      <c r="P134" s="31">
        <v>57.22</v>
      </c>
      <c r="Q134" s="31">
        <v>3.56</v>
      </c>
      <c r="R134" s="31">
        <v>97.84</v>
      </c>
      <c r="S134" s="32">
        <v>0</v>
      </c>
    </row>
    <row r="135" spans="1:19" x14ac:dyDescent="0.25">
      <c r="A135" s="33">
        <v>44018</v>
      </c>
      <c r="B135" s="34">
        <v>40718.550000000003</v>
      </c>
      <c r="C135" s="35">
        <v>1047.3700000000001</v>
      </c>
      <c r="D135" s="35">
        <v>1.546641267591075</v>
      </c>
      <c r="E135" s="35">
        <v>210.15</v>
      </c>
      <c r="F135" s="35">
        <v>95.829999999999984</v>
      </c>
      <c r="G135" s="35">
        <v>85.800000000000011</v>
      </c>
      <c r="H135" s="35">
        <v>68.52</v>
      </c>
      <c r="I135" s="35">
        <v>0</v>
      </c>
      <c r="J135" s="35">
        <v>37.019999999999996</v>
      </c>
      <c r="K135" s="35">
        <v>95.56</v>
      </c>
      <c r="L135" s="35">
        <v>44.35</v>
      </c>
      <c r="M135" s="35">
        <v>55.96</v>
      </c>
      <c r="N135" s="35">
        <v>128.1</v>
      </c>
      <c r="O135" s="35">
        <v>90.98</v>
      </c>
      <c r="P135" s="35">
        <v>64.900000000000006</v>
      </c>
      <c r="Q135" s="35">
        <v>0</v>
      </c>
      <c r="R135" s="35">
        <v>70.2</v>
      </c>
      <c r="S135" s="36">
        <v>0</v>
      </c>
    </row>
    <row r="136" spans="1:19" x14ac:dyDescent="0.25">
      <c r="A136" s="29">
        <v>44019</v>
      </c>
      <c r="B136" s="30">
        <v>59374.64</v>
      </c>
      <c r="C136" s="31">
        <v>1361.1</v>
      </c>
      <c r="D136" s="31">
        <v>2.075258816533764</v>
      </c>
      <c r="E136" s="31">
        <v>262.56</v>
      </c>
      <c r="F136" s="31">
        <v>121.9</v>
      </c>
      <c r="G136" s="31">
        <v>125.03</v>
      </c>
      <c r="H136" s="31">
        <v>96.18</v>
      </c>
      <c r="I136" s="31">
        <v>0</v>
      </c>
      <c r="J136" s="31">
        <v>45.12</v>
      </c>
      <c r="K136" s="31">
        <v>131.56</v>
      </c>
      <c r="L136" s="31">
        <v>48.1</v>
      </c>
      <c r="M136" s="31">
        <v>43.79</v>
      </c>
      <c r="N136" s="31">
        <v>163.05000000000001</v>
      </c>
      <c r="O136" s="31">
        <v>143.86000000000001</v>
      </c>
      <c r="P136" s="31">
        <v>23.34</v>
      </c>
      <c r="Q136" s="31">
        <v>20.55</v>
      </c>
      <c r="R136" s="31">
        <v>136.06</v>
      </c>
      <c r="S136" s="32">
        <v>0</v>
      </c>
    </row>
    <row r="137" spans="1:19" x14ac:dyDescent="0.25">
      <c r="A137" s="33">
        <v>44020</v>
      </c>
      <c r="B137" s="34">
        <v>52051.76</v>
      </c>
      <c r="C137" s="35">
        <v>1141.3700000000001</v>
      </c>
      <c r="D137" s="35">
        <v>1.8726025824022576</v>
      </c>
      <c r="E137" s="35">
        <v>239.14999999999998</v>
      </c>
      <c r="F137" s="35">
        <v>107.53999999999999</v>
      </c>
      <c r="G137" s="35">
        <v>94.15</v>
      </c>
      <c r="H137" s="35">
        <v>78.38</v>
      </c>
      <c r="I137" s="35">
        <v>0</v>
      </c>
      <c r="J137" s="35">
        <v>59.239999999999995</v>
      </c>
      <c r="K137" s="35">
        <v>102.4</v>
      </c>
      <c r="L137" s="35">
        <v>65.28</v>
      </c>
      <c r="M137" s="35">
        <v>40.340000000000003</v>
      </c>
      <c r="N137" s="35">
        <v>115.97</v>
      </c>
      <c r="O137" s="35">
        <v>104.44</v>
      </c>
      <c r="P137" s="35">
        <v>48.12</v>
      </c>
      <c r="Q137" s="35">
        <v>6.48</v>
      </c>
      <c r="R137" s="35">
        <v>79.88</v>
      </c>
      <c r="S137" s="36">
        <v>0</v>
      </c>
    </row>
    <row r="138" spans="1:19" x14ac:dyDescent="0.25">
      <c r="A138" s="29">
        <v>44021</v>
      </c>
      <c r="B138" s="30">
        <v>49863.33</v>
      </c>
      <c r="C138" s="31">
        <v>1136.8900000000001</v>
      </c>
      <c r="D138" s="31">
        <v>2.1587202126649578</v>
      </c>
      <c r="E138" s="31">
        <v>237.52</v>
      </c>
      <c r="F138" s="31">
        <v>146.51999999999998</v>
      </c>
      <c r="G138" s="31">
        <v>81.430000000000007</v>
      </c>
      <c r="H138" s="31">
        <v>83.93</v>
      </c>
      <c r="I138" s="31">
        <v>0</v>
      </c>
      <c r="J138" s="31">
        <v>28.740000000000002</v>
      </c>
      <c r="K138" s="31">
        <v>128.38</v>
      </c>
      <c r="L138" s="31">
        <v>40.64</v>
      </c>
      <c r="M138" s="31">
        <v>22.57</v>
      </c>
      <c r="N138" s="31">
        <v>123.58</v>
      </c>
      <c r="O138" s="31">
        <v>144.22999999999999</v>
      </c>
      <c r="P138" s="31">
        <v>27.78</v>
      </c>
      <c r="Q138" s="31">
        <v>5.34</v>
      </c>
      <c r="R138" s="31">
        <v>66.22999999999999</v>
      </c>
      <c r="S138" s="32">
        <v>0</v>
      </c>
    </row>
    <row r="139" spans="1:19" x14ac:dyDescent="0.25">
      <c r="A139" s="33">
        <v>44022</v>
      </c>
      <c r="B139" s="34">
        <v>46040</v>
      </c>
      <c r="C139" s="35">
        <v>1170.5400000000002</v>
      </c>
      <c r="D139" s="35">
        <v>1.9642569472412406</v>
      </c>
      <c r="E139" s="35">
        <v>266.3</v>
      </c>
      <c r="F139" s="35">
        <v>106.89999999999999</v>
      </c>
      <c r="G139" s="35">
        <v>74.559999999999988</v>
      </c>
      <c r="H139" s="35">
        <v>82.44</v>
      </c>
      <c r="I139" s="35">
        <v>0</v>
      </c>
      <c r="J139" s="35">
        <v>64.36</v>
      </c>
      <c r="K139" s="35">
        <v>104.35999999999999</v>
      </c>
      <c r="L139" s="35">
        <v>46.04</v>
      </c>
      <c r="M139" s="35">
        <v>27.48</v>
      </c>
      <c r="N139" s="35">
        <v>132.84</v>
      </c>
      <c r="O139" s="35">
        <v>106.32</v>
      </c>
      <c r="P139" s="35">
        <v>65.87</v>
      </c>
      <c r="Q139" s="35">
        <v>6.48</v>
      </c>
      <c r="R139" s="35">
        <v>86.59</v>
      </c>
      <c r="S139" s="36">
        <v>0</v>
      </c>
    </row>
    <row r="140" spans="1:19" x14ac:dyDescent="0.25">
      <c r="A140" s="29">
        <v>44023</v>
      </c>
      <c r="B140" s="30">
        <v>54662.820000000007</v>
      </c>
      <c r="C140" s="31">
        <v>1012.1099999999999</v>
      </c>
      <c r="D140" s="31">
        <v>2.1091776768224064</v>
      </c>
      <c r="E140" s="31">
        <v>221.73000000000002</v>
      </c>
      <c r="F140" s="31">
        <v>89.34</v>
      </c>
      <c r="G140" s="31">
        <v>86.679999999999993</v>
      </c>
      <c r="H140" s="31">
        <v>67.900000000000006</v>
      </c>
      <c r="I140" s="31">
        <v>0</v>
      </c>
      <c r="J140" s="31">
        <v>32.68</v>
      </c>
      <c r="K140" s="31">
        <v>102.83999999999999</v>
      </c>
      <c r="L140" s="31">
        <v>37.770000000000003</v>
      </c>
      <c r="M140" s="31">
        <v>42.27</v>
      </c>
      <c r="N140" s="31">
        <v>120.36000000000001</v>
      </c>
      <c r="O140" s="31">
        <v>96.88</v>
      </c>
      <c r="P140" s="31">
        <v>48.95</v>
      </c>
      <c r="Q140" s="31">
        <v>0</v>
      </c>
      <c r="R140" s="31">
        <v>64.709999999999994</v>
      </c>
      <c r="S140" s="32">
        <v>0</v>
      </c>
    </row>
    <row r="141" spans="1:19" x14ac:dyDescent="0.25">
      <c r="A141" s="33">
        <v>44025</v>
      </c>
      <c r="B141" s="34">
        <v>49988.69</v>
      </c>
      <c r="C141" s="35">
        <v>972.67000000000019</v>
      </c>
      <c r="D141" s="35">
        <v>1.2715804060502272</v>
      </c>
      <c r="E141" s="35">
        <v>176.81</v>
      </c>
      <c r="F141" s="35">
        <v>86.09</v>
      </c>
      <c r="G141" s="35">
        <v>94.950000000000017</v>
      </c>
      <c r="H141" s="35">
        <v>68.91</v>
      </c>
      <c r="I141" s="35">
        <v>0</v>
      </c>
      <c r="J141" s="35">
        <v>55.04</v>
      </c>
      <c r="K141" s="35">
        <v>140.39999999999998</v>
      </c>
      <c r="L141" s="35">
        <v>19.05</v>
      </c>
      <c r="M141" s="35">
        <v>24.15</v>
      </c>
      <c r="N141" s="35">
        <v>117.35000000000001</v>
      </c>
      <c r="O141" s="35">
        <v>146.52000000000001</v>
      </c>
      <c r="P141" s="35">
        <v>3.46</v>
      </c>
      <c r="Q141" s="35">
        <v>0</v>
      </c>
      <c r="R141" s="35">
        <v>39.94</v>
      </c>
      <c r="S141" s="36">
        <v>0</v>
      </c>
    </row>
    <row r="142" spans="1:19" x14ac:dyDescent="0.25">
      <c r="A142" s="29">
        <v>44026</v>
      </c>
      <c r="B142" s="30">
        <v>33863.29</v>
      </c>
      <c r="C142" s="31">
        <v>911.94</v>
      </c>
      <c r="D142" s="31">
        <v>1.7016663245694241</v>
      </c>
      <c r="E142" s="31">
        <v>176.46</v>
      </c>
      <c r="F142" s="31">
        <v>128.41</v>
      </c>
      <c r="G142" s="31">
        <v>68.59</v>
      </c>
      <c r="H142" s="31">
        <v>80.27000000000001</v>
      </c>
      <c r="I142" s="31">
        <v>0</v>
      </c>
      <c r="J142" s="31">
        <v>49.76</v>
      </c>
      <c r="K142" s="31">
        <v>111.24</v>
      </c>
      <c r="L142" s="31">
        <v>26.29</v>
      </c>
      <c r="M142" s="31">
        <v>9.2799999999999994</v>
      </c>
      <c r="N142" s="31">
        <v>93.570000000000007</v>
      </c>
      <c r="O142" s="31">
        <v>101.97</v>
      </c>
      <c r="P142" s="31">
        <v>12</v>
      </c>
      <c r="Q142" s="31">
        <v>0</v>
      </c>
      <c r="R142" s="31">
        <v>54.099999999999994</v>
      </c>
      <c r="S142" s="32">
        <v>0</v>
      </c>
    </row>
    <row r="143" spans="1:19" x14ac:dyDescent="0.25">
      <c r="A143" s="33">
        <v>44027</v>
      </c>
      <c r="B143" s="34">
        <v>56917.31</v>
      </c>
      <c r="C143" s="35">
        <v>1278.6000000000001</v>
      </c>
      <c r="D143" s="35">
        <v>1.8969763508501234</v>
      </c>
      <c r="E143" s="35">
        <v>229.58999999999997</v>
      </c>
      <c r="F143" s="35">
        <v>136.96</v>
      </c>
      <c r="G143" s="35">
        <v>115.69</v>
      </c>
      <c r="H143" s="35">
        <v>77.36999999999999</v>
      </c>
      <c r="I143" s="35">
        <v>0</v>
      </c>
      <c r="J143" s="35">
        <v>57.36</v>
      </c>
      <c r="K143" s="35">
        <v>182.42000000000002</v>
      </c>
      <c r="L143" s="35">
        <v>35.549999999999997</v>
      </c>
      <c r="M143" s="35">
        <v>37.1</v>
      </c>
      <c r="N143" s="35">
        <v>154.53</v>
      </c>
      <c r="O143" s="35">
        <v>175.98000000000002</v>
      </c>
      <c r="P143" s="35">
        <v>23.65</v>
      </c>
      <c r="Q143" s="35">
        <v>0</v>
      </c>
      <c r="R143" s="35">
        <v>52.400000000000006</v>
      </c>
      <c r="S143" s="36">
        <v>0</v>
      </c>
    </row>
    <row r="144" spans="1:19" x14ac:dyDescent="0.25">
      <c r="A144" s="29">
        <v>44028</v>
      </c>
      <c r="B144" s="30">
        <v>49856.88</v>
      </c>
      <c r="C144" s="31">
        <v>1210.6399999999999</v>
      </c>
      <c r="D144" s="31">
        <v>1.850084814401638</v>
      </c>
      <c r="E144" s="31">
        <v>199.2</v>
      </c>
      <c r="F144" s="31">
        <v>121.69</v>
      </c>
      <c r="G144" s="31">
        <v>111.86</v>
      </c>
      <c r="H144" s="31">
        <v>93.4</v>
      </c>
      <c r="I144" s="31">
        <v>0</v>
      </c>
      <c r="J144" s="31">
        <v>58.779999999999994</v>
      </c>
      <c r="K144" s="31">
        <v>149.62</v>
      </c>
      <c r="L144" s="31">
        <v>27.729999999999997</v>
      </c>
      <c r="M144" s="31">
        <v>26.04</v>
      </c>
      <c r="N144" s="31">
        <v>165.73999999999998</v>
      </c>
      <c r="O144" s="31">
        <v>153.08000000000001</v>
      </c>
      <c r="P144" s="31">
        <v>37.64</v>
      </c>
      <c r="Q144" s="31">
        <v>0</v>
      </c>
      <c r="R144" s="31">
        <v>65.860000000000014</v>
      </c>
      <c r="S144" s="32">
        <v>0</v>
      </c>
    </row>
    <row r="145" spans="1:19" x14ac:dyDescent="0.25">
      <c r="A145" s="33">
        <v>44029</v>
      </c>
      <c r="B145" s="34">
        <v>45316.25</v>
      </c>
      <c r="C145" s="35">
        <v>1124.97</v>
      </c>
      <c r="D145" s="35">
        <v>2.1989679235325164</v>
      </c>
      <c r="E145" s="35">
        <v>189.08</v>
      </c>
      <c r="F145" s="35">
        <v>104.11</v>
      </c>
      <c r="G145" s="35">
        <v>107.03999999999999</v>
      </c>
      <c r="H145" s="35">
        <v>83.03</v>
      </c>
      <c r="I145" s="35">
        <v>0</v>
      </c>
      <c r="J145" s="35">
        <v>58.58</v>
      </c>
      <c r="K145" s="35">
        <v>139.02000000000001</v>
      </c>
      <c r="L145" s="35">
        <v>25.439999999999998</v>
      </c>
      <c r="M145" s="35">
        <v>37.729999999999997</v>
      </c>
      <c r="N145" s="35">
        <v>114.35000000000001</v>
      </c>
      <c r="O145" s="35">
        <v>131.06</v>
      </c>
      <c r="P145" s="35">
        <v>27.96</v>
      </c>
      <c r="Q145" s="35">
        <v>0</v>
      </c>
      <c r="R145" s="35">
        <v>107.57000000000001</v>
      </c>
      <c r="S145" s="36">
        <v>0</v>
      </c>
    </row>
    <row r="146" spans="1:19" x14ac:dyDescent="0.25">
      <c r="A146" s="29">
        <v>44030</v>
      </c>
      <c r="B146" s="30">
        <v>41724.779999999992</v>
      </c>
      <c r="C146" s="31">
        <v>1042.32</v>
      </c>
      <c r="D146" s="31">
        <v>2.1478291330956747</v>
      </c>
      <c r="E146" s="31">
        <v>191.32000000000002</v>
      </c>
      <c r="F146" s="31">
        <v>116.57</v>
      </c>
      <c r="G146" s="31">
        <v>88.97</v>
      </c>
      <c r="H146" s="31">
        <v>67.900000000000006</v>
      </c>
      <c r="I146" s="31">
        <v>0</v>
      </c>
      <c r="J146" s="31">
        <v>37.58</v>
      </c>
      <c r="K146" s="31">
        <v>143.92000000000002</v>
      </c>
      <c r="L146" s="31">
        <v>42.25</v>
      </c>
      <c r="M146" s="31">
        <v>29.849999999999998</v>
      </c>
      <c r="N146" s="31">
        <v>106.47</v>
      </c>
      <c r="O146" s="31">
        <v>126.53999999999999</v>
      </c>
      <c r="P146" s="31">
        <v>32.69</v>
      </c>
      <c r="Q146" s="31">
        <v>0</v>
      </c>
      <c r="R146" s="31">
        <v>58.26</v>
      </c>
      <c r="S146" s="32">
        <v>0</v>
      </c>
    </row>
    <row r="147" spans="1:19" x14ac:dyDescent="0.25">
      <c r="A147" s="33">
        <v>44032</v>
      </c>
      <c r="B147" s="34">
        <v>31650.539999999997</v>
      </c>
      <c r="C147" s="35">
        <v>685.25000000000011</v>
      </c>
      <c r="D147" s="35">
        <v>1.6751821248716572</v>
      </c>
      <c r="E147" s="35">
        <v>129.21</v>
      </c>
      <c r="F147" s="35">
        <v>57.68</v>
      </c>
      <c r="G147" s="35">
        <v>46.489999999999995</v>
      </c>
      <c r="H147" s="35">
        <v>42.59</v>
      </c>
      <c r="I147" s="35">
        <v>0</v>
      </c>
      <c r="J147" s="35">
        <v>30.31</v>
      </c>
      <c r="K147" s="35">
        <v>79.330000000000013</v>
      </c>
      <c r="L147" s="35">
        <v>13.58</v>
      </c>
      <c r="M147" s="35">
        <v>12.35</v>
      </c>
      <c r="N147" s="35">
        <v>79.820000000000007</v>
      </c>
      <c r="O147" s="35">
        <v>90.42</v>
      </c>
      <c r="P147" s="35">
        <v>30.87</v>
      </c>
      <c r="Q147" s="35">
        <v>0</v>
      </c>
      <c r="R147" s="35">
        <v>72.599999999999994</v>
      </c>
      <c r="S147" s="36">
        <v>0</v>
      </c>
    </row>
    <row r="148" spans="1:19" x14ac:dyDescent="0.25">
      <c r="A148" s="29">
        <v>44033</v>
      </c>
      <c r="B148" s="30">
        <v>38721</v>
      </c>
      <c r="C148" s="31">
        <v>791.87999999999988</v>
      </c>
      <c r="D148" s="31">
        <v>1.6553713652611994</v>
      </c>
      <c r="E148" s="31">
        <v>163.19</v>
      </c>
      <c r="F148" s="31">
        <v>77.44</v>
      </c>
      <c r="G148" s="31">
        <v>52.739999999999995</v>
      </c>
      <c r="H148" s="31">
        <v>46.76</v>
      </c>
      <c r="I148" s="31">
        <v>0</v>
      </c>
      <c r="J148" s="31">
        <v>43.43</v>
      </c>
      <c r="K148" s="31">
        <v>88.039999999999992</v>
      </c>
      <c r="L148" s="31">
        <v>34.299999999999997</v>
      </c>
      <c r="M148" s="31">
        <v>36.26</v>
      </c>
      <c r="N148" s="31">
        <v>69.83</v>
      </c>
      <c r="O148" s="31">
        <v>73.5</v>
      </c>
      <c r="P148" s="31">
        <v>41.53</v>
      </c>
      <c r="Q148" s="31">
        <v>0</v>
      </c>
      <c r="R148" s="31">
        <v>64.86</v>
      </c>
      <c r="S148" s="32">
        <v>0</v>
      </c>
    </row>
    <row r="149" spans="1:19" x14ac:dyDescent="0.25">
      <c r="A149" s="33">
        <v>44034</v>
      </c>
      <c r="B149" s="34">
        <v>36415.14</v>
      </c>
      <c r="C149" s="35">
        <v>727.41000000000008</v>
      </c>
      <c r="D149" s="35">
        <v>1.6613603142700533</v>
      </c>
      <c r="E149" s="35">
        <v>143.45999999999998</v>
      </c>
      <c r="F149" s="35">
        <v>72.27000000000001</v>
      </c>
      <c r="G149" s="35">
        <v>66.39</v>
      </c>
      <c r="H149" s="35">
        <v>62.25</v>
      </c>
      <c r="I149" s="35">
        <v>0</v>
      </c>
      <c r="J149" s="35">
        <v>44.44</v>
      </c>
      <c r="K149" s="35">
        <v>88.95</v>
      </c>
      <c r="L149" s="35">
        <v>16.03</v>
      </c>
      <c r="M149" s="35">
        <v>29.62</v>
      </c>
      <c r="N149" s="35">
        <v>78.09</v>
      </c>
      <c r="O149" s="35">
        <v>69.61</v>
      </c>
      <c r="P149" s="35">
        <v>0</v>
      </c>
      <c r="Q149" s="35">
        <v>0</v>
      </c>
      <c r="R149" s="35">
        <v>56.3</v>
      </c>
      <c r="S149" s="36">
        <v>0</v>
      </c>
    </row>
    <row r="150" spans="1:19" x14ac:dyDescent="0.25">
      <c r="A150" s="29">
        <v>44035</v>
      </c>
      <c r="B150" s="30">
        <v>38411.5</v>
      </c>
      <c r="C150" s="31">
        <v>789.29</v>
      </c>
      <c r="D150" s="31">
        <v>1.6962305510186535</v>
      </c>
      <c r="E150" s="31">
        <v>155.45999999999998</v>
      </c>
      <c r="F150" s="31">
        <v>76.8</v>
      </c>
      <c r="G150" s="31">
        <v>63.120000000000005</v>
      </c>
      <c r="H150" s="31">
        <v>60.31</v>
      </c>
      <c r="I150" s="31">
        <v>0</v>
      </c>
      <c r="J150" s="31">
        <v>52.05</v>
      </c>
      <c r="K150" s="31">
        <v>60.96</v>
      </c>
      <c r="L150" s="31">
        <v>35.9</v>
      </c>
      <c r="M150" s="31">
        <v>13.95</v>
      </c>
      <c r="N150" s="31">
        <v>90.87</v>
      </c>
      <c r="O150" s="31">
        <v>68.75</v>
      </c>
      <c r="P150" s="31">
        <v>28.99</v>
      </c>
      <c r="Q150" s="31">
        <v>0</v>
      </c>
      <c r="R150" s="31">
        <v>82.13</v>
      </c>
      <c r="S150" s="32">
        <v>0</v>
      </c>
    </row>
    <row r="151" spans="1:19" x14ac:dyDescent="0.25">
      <c r="A151" s="33">
        <v>44036</v>
      </c>
      <c r="B151" s="34">
        <v>51215.69</v>
      </c>
      <c r="C151" s="35">
        <v>1103.3699999999999</v>
      </c>
      <c r="D151" s="35">
        <v>2.2287151311935682</v>
      </c>
      <c r="E151" s="35">
        <v>212.88</v>
      </c>
      <c r="F151" s="35">
        <v>112.69</v>
      </c>
      <c r="G151" s="35">
        <v>89.82</v>
      </c>
      <c r="H151" s="35">
        <v>91.85</v>
      </c>
      <c r="I151" s="35">
        <v>0</v>
      </c>
      <c r="J151" s="35">
        <v>55.9</v>
      </c>
      <c r="K151" s="35">
        <v>115.33999999999999</v>
      </c>
      <c r="L151" s="35">
        <v>42.28</v>
      </c>
      <c r="M151" s="35">
        <v>17.100000000000001</v>
      </c>
      <c r="N151" s="35">
        <v>110.53999999999999</v>
      </c>
      <c r="O151" s="35">
        <v>145.07999999999998</v>
      </c>
      <c r="P151" s="35">
        <v>20.95</v>
      </c>
      <c r="Q151" s="35">
        <v>11.34</v>
      </c>
      <c r="R151" s="35">
        <v>77.600000000000009</v>
      </c>
      <c r="S151" s="36">
        <v>0</v>
      </c>
    </row>
    <row r="152" spans="1:19" x14ac:dyDescent="0.25">
      <c r="A152" s="29">
        <v>44037</v>
      </c>
      <c r="B152" s="30">
        <v>75809.53</v>
      </c>
      <c r="C152" s="31">
        <v>1523.7899999999997</v>
      </c>
      <c r="D152" s="31">
        <v>2.7036248469686481</v>
      </c>
      <c r="E152" s="31">
        <v>323.49</v>
      </c>
      <c r="F152" s="31">
        <v>135.98000000000002</v>
      </c>
      <c r="G152" s="31">
        <v>145.04</v>
      </c>
      <c r="H152" s="31">
        <v>104.64999999999999</v>
      </c>
      <c r="I152" s="31">
        <v>0</v>
      </c>
      <c r="J152" s="31">
        <v>53.839999999999996</v>
      </c>
      <c r="K152" s="31">
        <v>156.78</v>
      </c>
      <c r="L152" s="31">
        <v>17.7</v>
      </c>
      <c r="M152" s="31">
        <v>56.040000000000006</v>
      </c>
      <c r="N152" s="31">
        <v>153.35</v>
      </c>
      <c r="O152" s="31">
        <v>194.54999999999998</v>
      </c>
      <c r="P152" s="31">
        <v>4.22</v>
      </c>
      <c r="Q152" s="31">
        <v>66.63</v>
      </c>
      <c r="R152" s="31">
        <v>111.52</v>
      </c>
      <c r="S152" s="32">
        <v>0</v>
      </c>
    </row>
    <row r="153" spans="1:19" x14ac:dyDescent="0.25">
      <c r="A153" s="33">
        <v>44039</v>
      </c>
      <c r="B153" s="34">
        <v>38044.79</v>
      </c>
      <c r="C153" s="35">
        <v>762.38000000000011</v>
      </c>
      <c r="D153" s="35">
        <v>1.2199641554118927</v>
      </c>
      <c r="E153" s="35">
        <v>154.06</v>
      </c>
      <c r="F153" s="35">
        <v>78.72</v>
      </c>
      <c r="G153" s="35">
        <v>68.72</v>
      </c>
      <c r="H153" s="35">
        <v>47.68</v>
      </c>
      <c r="I153" s="35">
        <v>0</v>
      </c>
      <c r="J153" s="35">
        <v>32.56</v>
      </c>
      <c r="K153" s="35">
        <v>79.58</v>
      </c>
      <c r="L153" s="35">
        <v>21.990000000000002</v>
      </c>
      <c r="M153" s="35">
        <v>22.2</v>
      </c>
      <c r="N153" s="35">
        <v>101.86</v>
      </c>
      <c r="O153" s="35">
        <v>95.85</v>
      </c>
      <c r="P153" s="35">
        <v>29.62</v>
      </c>
      <c r="Q153" s="35">
        <v>0</v>
      </c>
      <c r="R153" s="35">
        <v>29.54</v>
      </c>
      <c r="S153" s="36">
        <v>0</v>
      </c>
    </row>
    <row r="154" spans="1:19" x14ac:dyDescent="0.25">
      <c r="A154" s="29">
        <v>44040</v>
      </c>
      <c r="B154" s="30">
        <v>41644.879999999997</v>
      </c>
      <c r="C154" s="31">
        <v>1156.24</v>
      </c>
      <c r="D154" s="31">
        <v>2.7979866421450006</v>
      </c>
      <c r="E154" s="31">
        <v>259.65999999999997</v>
      </c>
      <c r="F154" s="31">
        <v>128.1</v>
      </c>
      <c r="G154" s="31">
        <v>86.300000000000011</v>
      </c>
      <c r="H154" s="31">
        <v>47.22</v>
      </c>
      <c r="I154" s="31">
        <v>0</v>
      </c>
      <c r="J154" s="31">
        <v>28.94</v>
      </c>
      <c r="K154" s="31">
        <v>135.71</v>
      </c>
      <c r="L154" s="31">
        <v>11.649999999999999</v>
      </c>
      <c r="M154" s="31">
        <v>21.34</v>
      </c>
      <c r="N154" s="31">
        <v>150.62</v>
      </c>
      <c r="O154" s="31">
        <v>106.3</v>
      </c>
      <c r="P154" s="31">
        <v>19.149999999999999</v>
      </c>
      <c r="Q154" s="31">
        <v>0</v>
      </c>
      <c r="R154" s="31">
        <v>161.25</v>
      </c>
      <c r="S154" s="32">
        <v>0</v>
      </c>
    </row>
    <row r="155" spans="1:19" x14ac:dyDescent="0.25">
      <c r="A155" s="33">
        <v>44041</v>
      </c>
      <c r="B155" s="34">
        <v>40899.46</v>
      </c>
      <c r="C155" s="35">
        <v>1145.18</v>
      </c>
      <c r="D155" s="35">
        <v>2.9586627396269312</v>
      </c>
      <c r="E155" s="35">
        <v>218.69</v>
      </c>
      <c r="F155" s="35">
        <v>115.45</v>
      </c>
      <c r="G155" s="35">
        <v>107.91</v>
      </c>
      <c r="H155" s="35">
        <v>96.399999999999991</v>
      </c>
      <c r="I155" s="35">
        <v>0</v>
      </c>
      <c r="J155" s="35">
        <v>45.21</v>
      </c>
      <c r="K155" s="35">
        <v>99.63</v>
      </c>
      <c r="L155" s="35">
        <v>47.45</v>
      </c>
      <c r="M155" s="35">
        <v>33.39</v>
      </c>
      <c r="N155" s="35">
        <v>119.63000000000001</v>
      </c>
      <c r="O155" s="35">
        <v>132.34</v>
      </c>
      <c r="P155" s="35">
        <v>46.33</v>
      </c>
      <c r="Q155" s="35">
        <v>6.33</v>
      </c>
      <c r="R155" s="35">
        <v>76.42</v>
      </c>
      <c r="S155" s="36">
        <v>0</v>
      </c>
    </row>
    <row r="156" spans="1:19" x14ac:dyDescent="0.25">
      <c r="A156" s="29">
        <v>44042</v>
      </c>
      <c r="B156" s="30">
        <v>23518.68</v>
      </c>
      <c r="C156" s="31">
        <v>547.87</v>
      </c>
      <c r="D156" s="31">
        <v>1.5739320290729411</v>
      </c>
      <c r="E156" s="31">
        <v>136.46</v>
      </c>
      <c r="F156" s="31">
        <v>47.03</v>
      </c>
      <c r="G156" s="31">
        <v>38.43</v>
      </c>
      <c r="H156" s="31">
        <v>16.21</v>
      </c>
      <c r="I156" s="31">
        <v>0</v>
      </c>
      <c r="J156" s="31">
        <v>29.47</v>
      </c>
      <c r="K156" s="31">
        <v>47.03</v>
      </c>
      <c r="L156" s="31">
        <v>24.49</v>
      </c>
      <c r="M156" s="31">
        <v>15.84</v>
      </c>
      <c r="N156" s="31">
        <v>64.11</v>
      </c>
      <c r="O156" s="31">
        <v>60.28</v>
      </c>
      <c r="P156" s="31">
        <v>14.1</v>
      </c>
      <c r="Q156" s="31">
        <v>9.5500000000000007</v>
      </c>
      <c r="R156" s="31">
        <v>44.87</v>
      </c>
      <c r="S156" s="32">
        <v>0</v>
      </c>
    </row>
    <row r="157" spans="1:19" x14ac:dyDescent="0.25">
      <c r="A157" s="33">
        <v>44047</v>
      </c>
      <c r="B157" s="34">
        <v>18254.14</v>
      </c>
      <c r="C157" s="35">
        <v>593.4</v>
      </c>
      <c r="D157" s="35">
        <v>2.0211171662125342</v>
      </c>
      <c r="E157" s="35">
        <v>98.26</v>
      </c>
      <c r="F157" s="35">
        <v>59.28</v>
      </c>
      <c r="G157" s="35">
        <v>44.64</v>
      </c>
      <c r="H157" s="35">
        <v>40.479999999999997</v>
      </c>
      <c r="I157" s="35">
        <v>0</v>
      </c>
      <c r="J157" s="35">
        <v>25.72</v>
      </c>
      <c r="K157" s="35">
        <v>89.44</v>
      </c>
      <c r="L157" s="35">
        <v>1.88</v>
      </c>
      <c r="M157" s="35">
        <v>6.98</v>
      </c>
      <c r="N157" s="35">
        <v>73.22</v>
      </c>
      <c r="O157" s="35">
        <v>90.12</v>
      </c>
      <c r="P157" s="35">
        <v>0</v>
      </c>
      <c r="Q157" s="35">
        <v>0</v>
      </c>
      <c r="R157" s="35">
        <v>63.38</v>
      </c>
      <c r="S157" s="36">
        <v>0</v>
      </c>
    </row>
    <row r="158" spans="1:19" x14ac:dyDescent="0.25">
      <c r="A158" s="29">
        <v>44048</v>
      </c>
      <c r="B158" s="30">
        <v>45521.32</v>
      </c>
      <c r="C158" s="31">
        <v>962.06</v>
      </c>
      <c r="D158" s="31">
        <v>1.9773096290206553</v>
      </c>
      <c r="E158" s="31">
        <v>166.68</v>
      </c>
      <c r="F158" s="31">
        <v>105.14</v>
      </c>
      <c r="G158" s="31">
        <v>114.02</v>
      </c>
      <c r="H158" s="31">
        <v>73.900000000000006</v>
      </c>
      <c r="I158" s="31">
        <v>0</v>
      </c>
      <c r="J158" s="31">
        <v>35.46</v>
      </c>
      <c r="K158" s="31">
        <v>129.56</v>
      </c>
      <c r="L158" s="31">
        <v>11.08</v>
      </c>
      <c r="M158" s="31">
        <v>16.12</v>
      </c>
      <c r="N158" s="31">
        <v>122.89999999999999</v>
      </c>
      <c r="O158" s="31">
        <v>144.6</v>
      </c>
      <c r="P158" s="31">
        <v>0</v>
      </c>
      <c r="Q158" s="31">
        <v>0</v>
      </c>
      <c r="R158" s="31">
        <v>42.6</v>
      </c>
      <c r="S158" s="32">
        <v>0</v>
      </c>
    </row>
    <row r="159" spans="1:19" x14ac:dyDescent="0.25">
      <c r="A159" s="33">
        <v>44049</v>
      </c>
      <c r="B159" s="34">
        <v>39950.479999999996</v>
      </c>
      <c r="C159" s="35">
        <v>921.07</v>
      </c>
      <c r="D159" s="35">
        <v>2.2883158182405405</v>
      </c>
      <c r="E159" s="35">
        <v>150.63</v>
      </c>
      <c r="F159" s="35">
        <v>92.08</v>
      </c>
      <c r="G159" s="35">
        <v>83.26</v>
      </c>
      <c r="H159" s="35">
        <v>61.24</v>
      </c>
      <c r="I159" s="35">
        <v>0</v>
      </c>
      <c r="J159" s="35">
        <v>52.44</v>
      </c>
      <c r="K159" s="35">
        <v>105.98</v>
      </c>
      <c r="L159" s="35">
        <v>32.65</v>
      </c>
      <c r="M159" s="35">
        <v>18.98</v>
      </c>
      <c r="N159" s="35">
        <v>109.96000000000001</v>
      </c>
      <c r="O159" s="35">
        <v>122.24000000000001</v>
      </c>
      <c r="P159" s="35">
        <v>27.97</v>
      </c>
      <c r="Q159" s="35">
        <v>0</v>
      </c>
      <c r="R159" s="35">
        <v>63.64</v>
      </c>
      <c r="S159" s="36">
        <v>0</v>
      </c>
    </row>
    <row r="160" spans="1:19" x14ac:dyDescent="0.25">
      <c r="A160" s="29">
        <v>44050</v>
      </c>
      <c r="B160" s="30">
        <v>45566.879999999997</v>
      </c>
      <c r="C160" s="31">
        <v>1130.78</v>
      </c>
      <c r="D160" s="31">
        <v>2.5169274601019431</v>
      </c>
      <c r="E160" s="31">
        <v>174.04000000000002</v>
      </c>
      <c r="F160" s="31">
        <v>105.00000000000001</v>
      </c>
      <c r="G160" s="31">
        <v>122.13</v>
      </c>
      <c r="H160" s="31">
        <v>99.72999999999999</v>
      </c>
      <c r="I160" s="31">
        <v>0</v>
      </c>
      <c r="J160" s="31">
        <v>57.92</v>
      </c>
      <c r="K160" s="31">
        <v>165.76</v>
      </c>
      <c r="L160" s="31">
        <v>26.65</v>
      </c>
      <c r="M160" s="31">
        <v>28.04</v>
      </c>
      <c r="N160" s="31">
        <v>127.97</v>
      </c>
      <c r="O160" s="31">
        <v>151.82</v>
      </c>
      <c r="P160" s="31">
        <v>2.12</v>
      </c>
      <c r="Q160" s="31">
        <v>0</v>
      </c>
      <c r="R160" s="31">
        <v>69.599999999999994</v>
      </c>
      <c r="S160" s="32">
        <v>0</v>
      </c>
    </row>
    <row r="161" spans="1:19" x14ac:dyDescent="0.25">
      <c r="A161" s="33">
        <v>44051</v>
      </c>
      <c r="B161" s="34">
        <v>47403.619999999995</v>
      </c>
      <c r="C161" s="35">
        <v>1163.8399999999999</v>
      </c>
      <c r="D161" s="35">
        <v>2.2563346968845117</v>
      </c>
      <c r="E161" s="35">
        <v>192.39999999999998</v>
      </c>
      <c r="F161" s="35">
        <v>126.96000000000001</v>
      </c>
      <c r="G161" s="35">
        <v>125.1</v>
      </c>
      <c r="H161" s="35">
        <v>81.72</v>
      </c>
      <c r="I161" s="35">
        <v>0</v>
      </c>
      <c r="J161" s="35">
        <v>43.56</v>
      </c>
      <c r="K161" s="35">
        <v>154.32000000000002</v>
      </c>
      <c r="L161" s="35">
        <v>19.88</v>
      </c>
      <c r="M161" s="35">
        <v>14.62</v>
      </c>
      <c r="N161" s="35">
        <v>156.52000000000001</v>
      </c>
      <c r="O161" s="35">
        <v>157.69999999999999</v>
      </c>
      <c r="P161" s="35">
        <v>0</v>
      </c>
      <c r="Q161" s="35">
        <v>0</v>
      </c>
      <c r="R161" s="35">
        <v>91.06</v>
      </c>
      <c r="S161" s="36">
        <v>0</v>
      </c>
    </row>
    <row r="162" spans="1:19" x14ac:dyDescent="0.25">
      <c r="A162" s="29">
        <v>44053</v>
      </c>
      <c r="B162" s="30">
        <v>35095.54</v>
      </c>
      <c r="C162" s="31">
        <v>960.95999999999992</v>
      </c>
      <c r="D162" s="31">
        <v>2.0387830440870709</v>
      </c>
      <c r="E162" s="31">
        <v>154.34</v>
      </c>
      <c r="F162" s="31">
        <v>92.14</v>
      </c>
      <c r="G162" s="31">
        <v>83.5</v>
      </c>
      <c r="H162" s="31">
        <v>67.36</v>
      </c>
      <c r="I162" s="31">
        <v>0</v>
      </c>
      <c r="J162" s="31">
        <v>42.36</v>
      </c>
      <c r="K162" s="31">
        <v>155.35999999999999</v>
      </c>
      <c r="L162" s="31">
        <v>7.62</v>
      </c>
      <c r="M162" s="31">
        <v>13.26</v>
      </c>
      <c r="N162" s="31">
        <v>109.8</v>
      </c>
      <c r="O162" s="31">
        <v>130.4</v>
      </c>
      <c r="P162" s="31">
        <v>0</v>
      </c>
      <c r="Q162" s="31">
        <v>0</v>
      </c>
      <c r="R162" s="31">
        <v>104.82</v>
      </c>
      <c r="S162" s="32">
        <v>0</v>
      </c>
    </row>
    <row r="163" spans="1:19" x14ac:dyDescent="0.25">
      <c r="A163" s="33">
        <v>44054</v>
      </c>
      <c r="B163" s="34">
        <v>46198.95</v>
      </c>
      <c r="C163" s="35">
        <v>1125.04</v>
      </c>
      <c r="D163" s="35">
        <v>2.6783478157362217</v>
      </c>
      <c r="E163" s="35">
        <v>199.02</v>
      </c>
      <c r="F163" s="35">
        <v>113.30000000000001</v>
      </c>
      <c r="G163" s="35">
        <v>108.74</v>
      </c>
      <c r="H163" s="35">
        <v>74.540000000000006</v>
      </c>
      <c r="I163" s="35">
        <v>0</v>
      </c>
      <c r="J163" s="35">
        <v>54.16</v>
      </c>
      <c r="K163" s="35">
        <v>163.68</v>
      </c>
      <c r="L163" s="35">
        <v>9.4</v>
      </c>
      <c r="M163" s="35">
        <v>26.32</v>
      </c>
      <c r="N163" s="35">
        <v>125.3</v>
      </c>
      <c r="O163" s="35">
        <v>173.68</v>
      </c>
      <c r="P163" s="35">
        <v>0</v>
      </c>
      <c r="Q163" s="35">
        <v>0</v>
      </c>
      <c r="R163" s="35">
        <v>76.900000000000006</v>
      </c>
      <c r="S163" s="36">
        <v>0</v>
      </c>
    </row>
    <row r="164" spans="1:19" x14ac:dyDescent="0.25">
      <c r="A164" s="29">
        <v>44055</v>
      </c>
      <c r="B164" s="30">
        <v>47640.59</v>
      </c>
      <c r="C164" s="31">
        <v>1163.17</v>
      </c>
      <c r="D164" s="31">
        <v>2.7047320079060579</v>
      </c>
      <c r="E164" s="31">
        <v>173.18</v>
      </c>
      <c r="F164" s="31">
        <v>138.35</v>
      </c>
      <c r="G164" s="31">
        <v>117.46</v>
      </c>
      <c r="H164" s="31">
        <v>69.36</v>
      </c>
      <c r="I164" s="31">
        <v>0</v>
      </c>
      <c r="J164" s="31">
        <v>40.74</v>
      </c>
      <c r="K164" s="31">
        <v>175.60000000000002</v>
      </c>
      <c r="L164" s="31">
        <v>9.14</v>
      </c>
      <c r="M164" s="31">
        <v>19.28</v>
      </c>
      <c r="N164" s="31">
        <v>162.05000000000001</v>
      </c>
      <c r="O164" s="31">
        <v>172.46</v>
      </c>
      <c r="P164" s="31">
        <v>0</v>
      </c>
      <c r="Q164" s="31">
        <v>0</v>
      </c>
      <c r="R164" s="31">
        <v>85.55</v>
      </c>
      <c r="S164" s="32">
        <v>0</v>
      </c>
    </row>
    <row r="165" spans="1:19" x14ac:dyDescent="0.25">
      <c r="A165" s="33">
        <v>44056</v>
      </c>
      <c r="B165" s="34">
        <v>43650.39</v>
      </c>
      <c r="C165" s="35">
        <v>892.85</v>
      </c>
      <c r="D165" s="35">
        <v>2.7017581020970134</v>
      </c>
      <c r="E165" s="35">
        <v>166.26000000000002</v>
      </c>
      <c r="F165" s="35">
        <v>118.82000000000001</v>
      </c>
      <c r="G165" s="35">
        <v>99.070000000000007</v>
      </c>
      <c r="H165" s="35">
        <v>84.42</v>
      </c>
      <c r="I165" s="35">
        <v>0</v>
      </c>
      <c r="J165" s="35">
        <v>45.98</v>
      </c>
      <c r="K165" s="35">
        <v>30.71</v>
      </c>
      <c r="L165" s="35">
        <v>11.62</v>
      </c>
      <c r="M165" s="35">
        <v>23.4</v>
      </c>
      <c r="N165" s="35">
        <v>114.00999999999999</v>
      </c>
      <c r="O165" s="35">
        <v>133.36000000000001</v>
      </c>
      <c r="P165" s="35">
        <v>0</v>
      </c>
      <c r="Q165" s="35">
        <v>0</v>
      </c>
      <c r="R165" s="35">
        <v>65.2</v>
      </c>
      <c r="S165" s="36">
        <v>0</v>
      </c>
    </row>
    <row r="166" spans="1:19" x14ac:dyDescent="0.25">
      <c r="A166" s="29">
        <v>44058</v>
      </c>
      <c r="B166" s="30">
        <v>35966.44</v>
      </c>
      <c r="C166" s="31">
        <v>982.68999999999994</v>
      </c>
      <c r="D166" s="31">
        <v>2.5657032453460746</v>
      </c>
      <c r="E166" s="31">
        <v>139.57</v>
      </c>
      <c r="F166" s="31">
        <v>105.61000000000001</v>
      </c>
      <c r="G166" s="31">
        <v>112.28</v>
      </c>
      <c r="H166" s="31">
        <v>76.260000000000005</v>
      </c>
      <c r="I166" s="31">
        <v>0</v>
      </c>
      <c r="J166" s="31">
        <v>42.26</v>
      </c>
      <c r="K166" s="31">
        <v>144.88</v>
      </c>
      <c r="L166" s="31">
        <v>9.6999999999999993</v>
      </c>
      <c r="M166" s="31">
        <v>19.78</v>
      </c>
      <c r="N166" s="31">
        <v>132.80000000000001</v>
      </c>
      <c r="O166" s="31">
        <v>143.88</v>
      </c>
      <c r="P166" s="31">
        <v>0</v>
      </c>
      <c r="Q166" s="31">
        <v>0</v>
      </c>
      <c r="R166" s="31">
        <v>55.67</v>
      </c>
      <c r="S166" s="32">
        <v>0</v>
      </c>
    </row>
    <row r="167" spans="1:19" x14ac:dyDescent="0.25">
      <c r="A167" s="33">
        <v>44060</v>
      </c>
      <c r="B167" s="34">
        <v>44730.240000000005</v>
      </c>
      <c r="C167" s="35">
        <v>1202.8</v>
      </c>
      <c r="D167" s="35">
        <v>2.6187106747077138</v>
      </c>
      <c r="E167" s="35">
        <v>173.95999999999998</v>
      </c>
      <c r="F167" s="35">
        <v>130.54000000000002</v>
      </c>
      <c r="G167" s="35">
        <v>127.64</v>
      </c>
      <c r="H167" s="35">
        <v>97.82</v>
      </c>
      <c r="I167" s="35">
        <v>0</v>
      </c>
      <c r="J167" s="35">
        <v>61.98</v>
      </c>
      <c r="K167" s="35">
        <v>196.01999999999998</v>
      </c>
      <c r="L167" s="35">
        <v>6.98</v>
      </c>
      <c r="M167" s="35">
        <v>17.18</v>
      </c>
      <c r="N167" s="35">
        <v>159.62</v>
      </c>
      <c r="O167" s="35">
        <v>160.08000000000001</v>
      </c>
      <c r="P167" s="35">
        <v>0</v>
      </c>
      <c r="Q167" s="35">
        <v>0</v>
      </c>
      <c r="R167" s="35">
        <v>70.98</v>
      </c>
      <c r="S167" s="36">
        <v>0</v>
      </c>
    </row>
    <row r="168" spans="1:19" x14ac:dyDescent="0.25">
      <c r="A168" s="29">
        <v>44061</v>
      </c>
      <c r="B168" s="30">
        <v>49979.259999999995</v>
      </c>
      <c r="C168" s="31">
        <v>1176.92</v>
      </c>
      <c r="D168" s="31">
        <v>1.9778838397418661</v>
      </c>
      <c r="E168" s="31">
        <v>166.78</v>
      </c>
      <c r="F168" s="31">
        <v>123.67999999999999</v>
      </c>
      <c r="G168" s="31">
        <v>156.04</v>
      </c>
      <c r="H168" s="31">
        <v>99.38000000000001</v>
      </c>
      <c r="I168" s="31">
        <v>0</v>
      </c>
      <c r="J168" s="31">
        <v>55.04</v>
      </c>
      <c r="K168" s="31">
        <v>174.07999999999998</v>
      </c>
      <c r="L168" s="31">
        <v>9.6</v>
      </c>
      <c r="M168" s="31">
        <v>23.78</v>
      </c>
      <c r="N168" s="31">
        <v>148.24</v>
      </c>
      <c r="O168" s="31">
        <v>141.08000000000001</v>
      </c>
      <c r="P168" s="31">
        <v>0</v>
      </c>
      <c r="Q168" s="31">
        <v>0</v>
      </c>
      <c r="R168" s="31">
        <v>79.22</v>
      </c>
      <c r="S168" s="32">
        <v>0</v>
      </c>
    </row>
    <row r="169" spans="1:19" x14ac:dyDescent="0.25">
      <c r="A169" s="33">
        <v>44062</v>
      </c>
      <c r="B169" s="34">
        <v>38510.600000000006</v>
      </c>
      <c r="C169" s="35">
        <v>968.21000000000015</v>
      </c>
      <c r="D169" s="35">
        <v>2.0563461048339144</v>
      </c>
      <c r="E169" s="35">
        <v>156.38999999999999</v>
      </c>
      <c r="F169" s="35">
        <v>103.97999999999999</v>
      </c>
      <c r="G169" s="35">
        <v>102.60000000000001</v>
      </c>
      <c r="H169" s="35">
        <v>72.75</v>
      </c>
      <c r="I169" s="35">
        <v>0</v>
      </c>
      <c r="J169" s="35">
        <v>42.35</v>
      </c>
      <c r="K169" s="35">
        <v>125.3</v>
      </c>
      <c r="L169" s="35">
        <v>5.24</v>
      </c>
      <c r="M169" s="35">
        <v>22.44</v>
      </c>
      <c r="N169" s="35">
        <v>129.81</v>
      </c>
      <c r="O169" s="35">
        <v>138.36000000000001</v>
      </c>
      <c r="P169" s="35">
        <v>0</v>
      </c>
      <c r="Q169" s="35">
        <v>0</v>
      </c>
      <c r="R169" s="35">
        <v>68.989999999999995</v>
      </c>
      <c r="S169" s="36">
        <v>0</v>
      </c>
    </row>
    <row r="170" spans="1:19" x14ac:dyDescent="0.25">
      <c r="A170" s="29">
        <v>44063</v>
      </c>
      <c r="B170" s="30">
        <v>42742.58</v>
      </c>
      <c r="C170" s="31">
        <v>960.57</v>
      </c>
      <c r="D170" s="31">
        <v>2.3182575117654158</v>
      </c>
      <c r="E170" s="31">
        <v>152.79000000000002</v>
      </c>
      <c r="F170" s="31">
        <v>100.74000000000001</v>
      </c>
      <c r="G170" s="31">
        <v>84.17</v>
      </c>
      <c r="H170" s="31">
        <v>65.78</v>
      </c>
      <c r="I170" s="31">
        <v>0</v>
      </c>
      <c r="J170" s="31">
        <v>43.66</v>
      </c>
      <c r="K170" s="31">
        <v>135.82</v>
      </c>
      <c r="L170" s="31">
        <v>7.72</v>
      </c>
      <c r="M170" s="31">
        <v>25.12</v>
      </c>
      <c r="N170" s="31">
        <v>129.58000000000001</v>
      </c>
      <c r="O170" s="31">
        <v>142.28</v>
      </c>
      <c r="P170" s="31">
        <v>0</v>
      </c>
      <c r="Q170" s="31">
        <v>0</v>
      </c>
      <c r="R170" s="31">
        <v>72.91</v>
      </c>
      <c r="S170" s="32">
        <v>0</v>
      </c>
    </row>
    <row r="171" spans="1:19" x14ac:dyDescent="0.25">
      <c r="A171" s="33">
        <v>44064</v>
      </c>
      <c r="B171" s="34">
        <v>35365.380000000005</v>
      </c>
      <c r="C171" s="35">
        <v>943.66000000000008</v>
      </c>
      <c r="D171" s="35">
        <v>2.6973274260397315</v>
      </c>
      <c r="E171" s="35">
        <v>149.26</v>
      </c>
      <c r="F171" s="35">
        <v>105.38000000000001</v>
      </c>
      <c r="G171" s="35">
        <v>99.4</v>
      </c>
      <c r="H171" s="35">
        <v>65.8</v>
      </c>
      <c r="I171" s="35">
        <v>0</v>
      </c>
      <c r="J171" s="35">
        <v>27.28</v>
      </c>
      <c r="K171" s="35">
        <v>129.72</v>
      </c>
      <c r="L171" s="35">
        <v>6.06</v>
      </c>
      <c r="M171" s="35">
        <v>16.48</v>
      </c>
      <c r="N171" s="35">
        <v>130.56</v>
      </c>
      <c r="O171" s="35">
        <v>146.66</v>
      </c>
      <c r="P171" s="35">
        <v>0</v>
      </c>
      <c r="Q171" s="35">
        <v>0</v>
      </c>
      <c r="R171" s="35">
        <v>67.06</v>
      </c>
      <c r="S171" s="36">
        <v>0</v>
      </c>
    </row>
    <row r="172" spans="1:19" x14ac:dyDescent="0.25">
      <c r="A172" s="29">
        <v>44065</v>
      </c>
      <c r="B172" s="30">
        <v>47080.22</v>
      </c>
      <c r="C172" s="31">
        <v>1141.6399999999999</v>
      </c>
      <c r="D172" s="31">
        <v>3.1516121908127208</v>
      </c>
      <c r="E172" s="31">
        <v>186.54</v>
      </c>
      <c r="F172" s="31">
        <v>130.20000000000002</v>
      </c>
      <c r="G172" s="31">
        <v>108.06</v>
      </c>
      <c r="H172" s="31">
        <v>92.7</v>
      </c>
      <c r="I172" s="31">
        <v>0</v>
      </c>
      <c r="J172" s="31">
        <v>57.8</v>
      </c>
      <c r="K172" s="31">
        <v>143.26</v>
      </c>
      <c r="L172" s="31">
        <v>5.56</v>
      </c>
      <c r="M172" s="31">
        <v>20.62</v>
      </c>
      <c r="N172" s="31">
        <v>141.22</v>
      </c>
      <c r="O172" s="31">
        <v>166.18</v>
      </c>
      <c r="P172" s="31">
        <v>0</v>
      </c>
      <c r="Q172" s="31">
        <v>0</v>
      </c>
      <c r="R172" s="31">
        <v>89.5</v>
      </c>
      <c r="S172" s="32">
        <v>0</v>
      </c>
    </row>
    <row r="173" spans="1:19" x14ac:dyDescent="0.25">
      <c r="A173" s="33">
        <v>44067</v>
      </c>
      <c r="B173" s="34">
        <v>21767.18</v>
      </c>
      <c r="C173" s="35">
        <v>300.56</v>
      </c>
      <c r="D173" s="35">
        <v>0.83698134224450016</v>
      </c>
      <c r="E173" s="35">
        <v>70.25</v>
      </c>
      <c r="F173" s="35">
        <v>39.18</v>
      </c>
      <c r="G173" s="35">
        <v>29.47</v>
      </c>
      <c r="H173" s="35">
        <v>9.75</v>
      </c>
      <c r="I173" s="35">
        <v>0</v>
      </c>
      <c r="J173" s="35">
        <v>6.6</v>
      </c>
      <c r="K173" s="35">
        <v>34.520000000000003</v>
      </c>
      <c r="L173" s="35">
        <v>5.94</v>
      </c>
      <c r="M173" s="35">
        <v>21.8</v>
      </c>
      <c r="N173" s="35">
        <v>38.06</v>
      </c>
      <c r="O173" s="35">
        <v>27.5</v>
      </c>
      <c r="P173" s="35">
        <v>0</v>
      </c>
      <c r="Q173" s="35">
        <v>0</v>
      </c>
      <c r="R173" s="35">
        <v>17.490000000000002</v>
      </c>
      <c r="S173" s="36">
        <v>0</v>
      </c>
    </row>
    <row r="174" spans="1:19" x14ac:dyDescent="0.25">
      <c r="A174" s="29">
        <v>44068</v>
      </c>
      <c r="B174" s="30">
        <v>28123.360000000001</v>
      </c>
      <c r="C174" s="31">
        <v>689.61999999999989</v>
      </c>
      <c r="D174" s="31">
        <v>1.6138257043901525</v>
      </c>
      <c r="E174" s="31">
        <v>118.85999999999999</v>
      </c>
      <c r="F174" s="31">
        <v>77.34</v>
      </c>
      <c r="G174" s="31">
        <v>64.22</v>
      </c>
      <c r="H174" s="31">
        <v>48.32</v>
      </c>
      <c r="I174" s="31">
        <v>0</v>
      </c>
      <c r="J174" s="31">
        <v>32.44</v>
      </c>
      <c r="K174" s="31">
        <v>86.58</v>
      </c>
      <c r="L174" s="31">
        <v>5.3</v>
      </c>
      <c r="M174" s="31">
        <v>16.260000000000002</v>
      </c>
      <c r="N174" s="31">
        <v>88.11999999999999</v>
      </c>
      <c r="O174" s="31">
        <v>97.2</v>
      </c>
      <c r="P174" s="31">
        <v>0</v>
      </c>
      <c r="Q174" s="31">
        <v>0</v>
      </c>
      <c r="R174" s="31">
        <v>54.98</v>
      </c>
      <c r="S174" s="32">
        <v>0</v>
      </c>
    </row>
    <row r="175" spans="1:19" x14ac:dyDescent="0.25">
      <c r="A175" s="33">
        <v>44069</v>
      </c>
      <c r="B175" s="34">
        <v>29784.9</v>
      </c>
      <c r="C175" s="35">
        <v>561.1</v>
      </c>
      <c r="D175" s="35">
        <v>2.2035895220516042</v>
      </c>
      <c r="E175" s="35">
        <v>113</v>
      </c>
      <c r="F175" s="35">
        <v>63.44</v>
      </c>
      <c r="G175" s="35">
        <v>66.42</v>
      </c>
      <c r="H175" s="35">
        <v>33.799999999999997</v>
      </c>
      <c r="I175" s="35">
        <v>0</v>
      </c>
      <c r="J175" s="35">
        <v>15.04</v>
      </c>
      <c r="K175" s="35">
        <v>77.959999999999994</v>
      </c>
      <c r="L175" s="35">
        <v>3.86</v>
      </c>
      <c r="M175" s="35">
        <v>16.88</v>
      </c>
      <c r="N175" s="35">
        <v>64.2</v>
      </c>
      <c r="O175" s="35">
        <v>63.8</v>
      </c>
      <c r="P175" s="35">
        <v>0</v>
      </c>
      <c r="Q175" s="35">
        <v>0</v>
      </c>
      <c r="R175" s="35">
        <v>42.7</v>
      </c>
      <c r="S175" s="36">
        <v>0</v>
      </c>
    </row>
    <row r="176" spans="1:19" x14ac:dyDescent="0.25">
      <c r="A176" s="29">
        <v>44070</v>
      </c>
      <c r="B176" s="30">
        <v>32356.560000000001</v>
      </c>
      <c r="C176" s="31">
        <v>739.65999999999985</v>
      </c>
      <c r="D176" s="31">
        <v>2.0641290394597305</v>
      </c>
      <c r="E176" s="31">
        <v>140.68</v>
      </c>
      <c r="F176" s="31">
        <v>87.740000000000009</v>
      </c>
      <c r="G176" s="31">
        <v>67.960000000000008</v>
      </c>
      <c r="H176" s="31">
        <v>47.72</v>
      </c>
      <c r="I176" s="31">
        <v>0</v>
      </c>
      <c r="J176" s="31">
        <v>22.02</v>
      </c>
      <c r="K176" s="31">
        <v>105.53999999999999</v>
      </c>
      <c r="L176" s="31">
        <v>3.22</v>
      </c>
      <c r="M176" s="31">
        <v>20.9</v>
      </c>
      <c r="N176" s="31">
        <v>87.080000000000013</v>
      </c>
      <c r="O176" s="31">
        <v>95.34</v>
      </c>
      <c r="P176" s="31">
        <v>0</v>
      </c>
      <c r="Q176" s="31">
        <v>0</v>
      </c>
      <c r="R176" s="31">
        <v>61.46</v>
      </c>
      <c r="S176" s="32">
        <v>0</v>
      </c>
    </row>
    <row r="177" spans="1:19" x14ac:dyDescent="0.25">
      <c r="A177" s="33">
        <v>44071</v>
      </c>
      <c r="B177" s="34">
        <v>42018.3</v>
      </c>
      <c r="C177" s="35">
        <v>924.62000000000012</v>
      </c>
      <c r="D177" s="35">
        <v>3.116346477923829</v>
      </c>
      <c r="E177" s="35">
        <v>168.92</v>
      </c>
      <c r="F177" s="35">
        <v>104.47</v>
      </c>
      <c r="G177" s="35">
        <v>103.08000000000001</v>
      </c>
      <c r="H177" s="35">
        <v>63.72</v>
      </c>
      <c r="I177" s="35">
        <v>0</v>
      </c>
      <c r="J177" s="35">
        <v>36.28</v>
      </c>
      <c r="K177" s="35">
        <v>152.78</v>
      </c>
      <c r="L177" s="35">
        <v>11.28</v>
      </c>
      <c r="M177" s="35">
        <v>27.66</v>
      </c>
      <c r="N177" s="35">
        <v>105.77</v>
      </c>
      <c r="O177" s="35">
        <v>106.34</v>
      </c>
      <c r="P177" s="35">
        <v>0</v>
      </c>
      <c r="Q177" s="35">
        <v>0</v>
      </c>
      <c r="R177" s="35">
        <v>44.32</v>
      </c>
      <c r="S177" s="36">
        <v>0</v>
      </c>
    </row>
    <row r="178" spans="1:19" x14ac:dyDescent="0.25">
      <c r="A178" s="29">
        <v>44074</v>
      </c>
      <c r="B178" s="30">
        <v>27175.15</v>
      </c>
      <c r="C178" s="31">
        <v>577.62999999999988</v>
      </c>
      <c r="D178" s="31">
        <v>1.2295493731241616</v>
      </c>
      <c r="E178" s="31">
        <v>102.54</v>
      </c>
      <c r="F178" s="31">
        <v>67.7</v>
      </c>
      <c r="G178" s="31">
        <v>65.45</v>
      </c>
      <c r="H178" s="31">
        <v>42.71</v>
      </c>
      <c r="I178" s="31">
        <v>0</v>
      </c>
      <c r="J178" s="31">
        <v>20.61</v>
      </c>
      <c r="K178" s="31">
        <v>77.339999999999989</v>
      </c>
      <c r="L178" s="31">
        <v>6.58</v>
      </c>
      <c r="M178" s="31">
        <v>20.68</v>
      </c>
      <c r="N178" s="31">
        <v>70.36</v>
      </c>
      <c r="O178" s="31">
        <v>68.45</v>
      </c>
      <c r="P178" s="31">
        <v>0</v>
      </c>
      <c r="Q178" s="31">
        <v>0</v>
      </c>
      <c r="R178" s="31">
        <v>35.21</v>
      </c>
      <c r="S178" s="32">
        <v>0</v>
      </c>
    </row>
    <row r="179" spans="1:19" x14ac:dyDescent="0.25">
      <c r="A179" s="37">
        <v>44075</v>
      </c>
      <c r="B179" s="34">
        <v>31361.4</v>
      </c>
      <c r="C179" s="35">
        <v>497.19</v>
      </c>
      <c r="D179" s="35">
        <v>0.99685219343973053</v>
      </c>
      <c r="E179" s="35">
        <v>99.1</v>
      </c>
      <c r="F179" s="35">
        <v>63.46</v>
      </c>
      <c r="G179" s="35">
        <v>55.400000000000006</v>
      </c>
      <c r="H179" s="35">
        <v>26.77</v>
      </c>
      <c r="I179" s="35">
        <v>0</v>
      </c>
      <c r="J179" s="35">
        <v>19.54</v>
      </c>
      <c r="K179" s="35">
        <v>68.81</v>
      </c>
      <c r="L179" s="35">
        <v>7.52</v>
      </c>
      <c r="M179" s="35">
        <v>3.32</v>
      </c>
      <c r="N179" s="35">
        <v>60.73</v>
      </c>
      <c r="O179" s="35">
        <v>61.1</v>
      </c>
      <c r="P179" s="35">
        <v>0</v>
      </c>
      <c r="Q179" s="35">
        <v>0</v>
      </c>
      <c r="R179" s="35">
        <v>31.44</v>
      </c>
      <c r="S179" s="36">
        <v>0</v>
      </c>
    </row>
    <row r="180" spans="1:19" x14ac:dyDescent="0.25">
      <c r="A180" s="29">
        <v>44076</v>
      </c>
      <c r="B180" s="30">
        <v>32226.959999999999</v>
      </c>
      <c r="C180" s="31">
        <v>790.39000000000021</v>
      </c>
      <c r="D180" s="31">
        <v>1.808589995881196</v>
      </c>
      <c r="E180" s="31">
        <v>134.16</v>
      </c>
      <c r="F180" s="31">
        <v>84.51</v>
      </c>
      <c r="G180" s="31">
        <v>83.99</v>
      </c>
      <c r="H180" s="31">
        <v>50.98</v>
      </c>
      <c r="I180" s="31">
        <v>0</v>
      </c>
      <c r="J180" s="31">
        <v>29.2</v>
      </c>
      <c r="K180" s="31">
        <v>102.54</v>
      </c>
      <c r="L180" s="31">
        <v>3.7</v>
      </c>
      <c r="M180" s="31">
        <v>21.97</v>
      </c>
      <c r="N180" s="31">
        <v>98.47</v>
      </c>
      <c r="O180" s="31">
        <v>120.68</v>
      </c>
      <c r="P180" s="31">
        <v>0</v>
      </c>
      <c r="Q180" s="31">
        <v>0</v>
      </c>
      <c r="R180" s="31">
        <v>60.19</v>
      </c>
      <c r="S180" s="32">
        <v>0</v>
      </c>
    </row>
    <row r="181" spans="1:19" x14ac:dyDescent="0.25">
      <c r="A181" s="33">
        <v>44077</v>
      </c>
      <c r="B181" s="34">
        <v>27659.18</v>
      </c>
      <c r="C181" s="35">
        <v>695.02999999999986</v>
      </c>
      <c r="D181" s="35">
        <v>1.6018576136808866</v>
      </c>
      <c r="E181" s="35">
        <v>121.82</v>
      </c>
      <c r="F181" s="35">
        <v>76.38000000000001</v>
      </c>
      <c r="G181" s="35">
        <v>70.34</v>
      </c>
      <c r="H181" s="35">
        <v>51.69</v>
      </c>
      <c r="I181" s="35">
        <v>0</v>
      </c>
      <c r="J181" s="35">
        <v>30.44</v>
      </c>
      <c r="K181" s="35">
        <v>114.82000000000001</v>
      </c>
      <c r="L181" s="35">
        <v>3.32</v>
      </c>
      <c r="M181" s="35">
        <v>10.199999999999999</v>
      </c>
      <c r="N181" s="35">
        <v>80.22999999999999</v>
      </c>
      <c r="O181" s="35">
        <v>95.01</v>
      </c>
      <c r="P181" s="35">
        <v>0</v>
      </c>
      <c r="Q181" s="35">
        <v>0</v>
      </c>
      <c r="R181" s="35">
        <v>40.78</v>
      </c>
      <c r="S181" s="36">
        <v>0</v>
      </c>
    </row>
    <row r="182" spans="1:19" x14ac:dyDescent="0.25">
      <c r="A182" s="29">
        <v>44078</v>
      </c>
      <c r="B182" s="30">
        <v>30543.21</v>
      </c>
      <c r="C182" s="31">
        <v>579.1</v>
      </c>
      <c r="D182" s="31">
        <v>1.4791448494291335</v>
      </c>
      <c r="E182" s="31">
        <v>116.62</v>
      </c>
      <c r="F182" s="31">
        <v>64.47</v>
      </c>
      <c r="G182" s="31">
        <v>63.38</v>
      </c>
      <c r="H182" s="31">
        <v>25.18</v>
      </c>
      <c r="I182" s="31">
        <v>0</v>
      </c>
      <c r="J182" s="31">
        <v>18.57</v>
      </c>
      <c r="K182" s="31">
        <v>69.41</v>
      </c>
      <c r="L182" s="31">
        <v>3.86</v>
      </c>
      <c r="M182" s="31">
        <v>16.21</v>
      </c>
      <c r="N182" s="31">
        <v>71.92</v>
      </c>
      <c r="O182" s="31">
        <v>74.66</v>
      </c>
      <c r="P182" s="31">
        <v>0</v>
      </c>
      <c r="Q182" s="31">
        <v>0</v>
      </c>
      <c r="R182" s="31">
        <v>54.82</v>
      </c>
      <c r="S182" s="32">
        <v>0</v>
      </c>
    </row>
    <row r="183" spans="1:19" x14ac:dyDescent="0.25">
      <c r="A183" s="33">
        <v>44079</v>
      </c>
      <c r="B183" s="34">
        <v>40490.1</v>
      </c>
      <c r="C183" s="35">
        <v>874.49000000000012</v>
      </c>
      <c r="D183" s="35">
        <v>2.1761602588030362</v>
      </c>
      <c r="E183" s="35">
        <v>151.95999999999998</v>
      </c>
      <c r="F183" s="35">
        <v>89.19</v>
      </c>
      <c r="G183" s="35">
        <v>81.100000000000009</v>
      </c>
      <c r="H183" s="35">
        <v>64.44</v>
      </c>
      <c r="I183" s="35">
        <v>0</v>
      </c>
      <c r="J183" s="35">
        <v>47.68</v>
      </c>
      <c r="K183" s="35">
        <v>134.32</v>
      </c>
      <c r="L183" s="35">
        <v>4.47</v>
      </c>
      <c r="M183" s="35">
        <v>11.97</v>
      </c>
      <c r="N183" s="35">
        <v>100.3</v>
      </c>
      <c r="O183" s="35">
        <v>120.75</v>
      </c>
      <c r="P183" s="35">
        <v>0</v>
      </c>
      <c r="Q183" s="35">
        <v>0</v>
      </c>
      <c r="R183" s="35">
        <v>68.31</v>
      </c>
      <c r="S183" s="36">
        <v>0</v>
      </c>
    </row>
    <row r="184" spans="1:19" x14ac:dyDescent="0.25">
      <c r="A184" s="29">
        <v>44081</v>
      </c>
      <c r="B184" s="30">
        <v>42773.619999999995</v>
      </c>
      <c r="C184" s="31">
        <v>672.07</v>
      </c>
      <c r="D184" s="31">
        <v>1.8172403536760133</v>
      </c>
      <c r="E184" s="31">
        <v>124.60000000000001</v>
      </c>
      <c r="F184" s="31">
        <v>71.3</v>
      </c>
      <c r="G184" s="31">
        <v>65.010000000000005</v>
      </c>
      <c r="H184" s="31">
        <v>38.32</v>
      </c>
      <c r="I184" s="31">
        <v>0</v>
      </c>
      <c r="J184" s="31">
        <v>24.44</v>
      </c>
      <c r="K184" s="31">
        <v>83.929999999999993</v>
      </c>
      <c r="L184" s="31">
        <v>7.4</v>
      </c>
      <c r="M184" s="31">
        <v>18.52</v>
      </c>
      <c r="N184" s="31">
        <v>93.42</v>
      </c>
      <c r="O184" s="31">
        <v>100.35</v>
      </c>
      <c r="P184" s="31">
        <v>0</v>
      </c>
      <c r="Q184" s="31">
        <v>0</v>
      </c>
      <c r="R184" s="31">
        <v>44.78</v>
      </c>
      <c r="S184" s="32">
        <v>0</v>
      </c>
    </row>
    <row r="185" spans="1:19" x14ac:dyDescent="0.25">
      <c r="A185" s="33">
        <v>44082</v>
      </c>
      <c r="B185" s="34">
        <v>29895.58</v>
      </c>
      <c r="C185" s="35">
        <v>837.4</v>
      </c>
      <c r="D185" s="35">
        <v>1.9663277526005589</v>
      </c>
      <c r="E185" s="35">
        <v>144.20999999999998</v>
      </c>
      <c r="F185" s="35">
        <v>88.86</v>
      </c>
      <c r="G185" s="35">
        <v>82.64</v>
      </c>
      <c r="H185" s="35">
        <v>61.62</v>
      </c>
      <c r="I185" s="35">
        <v>0</v>
      </c>
      <c r="J185" s="35">
        <v>40.520000000000003</v>
      </c>
      <c r="K185" s="35">
        <v>143.91</v>
      </c>
      <c r="L185" s="35">
        <v>3.3</v>
      </c>
      <c r="M185" s="35">
        <v>12.39</v>
      </c>
      <c r="N185" s="35">
        <v>99.38</v>
      </c>
      <c r="O185" s="35">
        <v>103.6</v>
      </c>
      <c r="P185" s="35">
        <v>0</v>
      </c>
      <c r="Q185" s="35">
        <v>0</v>
      </c>
      <c r="R185" s="35">
        <v>56.97</v>
      </c>
      <c r="S185" s="36">
        <v>0</v>
      </c>
    </row>
    <row r="186" spans="1:19" x14ac:dyDescent="0.25">
      <c r="A186" s="29">
        <v>44083</v>
      </c>
      <c r="B186" s="30">
        <v>29876.52</v>
      </c>
      <c r="C186" s="31">
        <v>664.79000000000008</v>
      </c>
      <c r="D186" s="31">
        <v>1.6005922858381088</v>
      </c>
      <c r="E186" s="31">
        <v>117.58000000000001</v>
      </c>
      <c r="F186" s="31">
        <v>71.56</v>
      </c>
      <c r="G186" s="31">
        <v>57.15</v>
      </c>
      <c r="H186" s="31">
        <v>43.87</v>
      </c>
      <c r="I186" s="31">
        <v>0</v>
      </c>
      <c r="J186" s="31">
        <v>30.78</v>
      </c>
      <c r="K186" s="31">
        <v>85.96</v>
      </c>
      <c r="L186" s="31">
        <v>7.02</v>
      </c>
      <c r="M186" s="31">
        <v>13.06</v>
      </c>
      <c r="N186" s="31">
        <v>88.78</v>
      </c>
      <c r="O186" s="31">
        <v>91.27</v>
      </c>
      <c r="P186" s="31">
        <v>0</v>
      </c>
      <c r="Q186" s="31">
        <v>0</v>
      </c>
      <c r="R186" s="31">
        <v>57.76</v>
      </c>
      <c r="S186" s="32">
        <v>0</v>
      </c>
    </row>
    <row r="187" spans="1:19" x14ac:dyDescent="0.25">
      <c r="A187" s="33">
        <v>44084</v>
      </c>
      <c r="B187" s="34">
        <v>25605</v>
      </c>
      <c r="C187" s="35">
        <v>547.44999999999993</v>
      </c>
      <c r="D187" s="35">
        <v>1.5044381543873147</v>
      </c>
      <c r="E187" s="35">
        <v>87.89</v>
      </c>
      <c r="F187" s="35">
        <v>55.93</v>
      </c>
      <c r="G187" s="35">
        <v>45.57</v>
      </c>
      <c r="H187" s="35">
        <v>31.58</v>
      </c>
      <c r="I187" s="35">
        <v>0</v>
      </c>
      <c r="J187" s="35">
        <v>44.95</v>
      </c>
      <c r="K187" s="35">
        <v>64.27</v>
      </c>
      <c r="L187" s="35">
        <v>4.5599999999999996</v>
      </c>
      <c r="M187" s="35">
        <v>21.38</v>
      </c>
      <c r="N187" s="35">
        <v>56.64</v>
      </c>
      <c r="O187" s="35">
        <v>54.72</v>
      </c>
      <c r="P187" s="35">
        <v>0</v>
      </c>
      <c r="Q187" s="35">
        <v>0</v>
      </c>
      <c r="R187" s="35">
        <v>79.959999999999994</v>
      </c>
      <c r="S187" s="36">
        <v>0</v>
      </c>
    </row>
    <row r="188" spans="1:19" x14ac:dyDescent="0.25">
      <c r="A188" s="29">
        <v>44085</v>
      </c>
      <c r="B188" s="30">
        <v>40745.21</v>
      </c>
      <c r="C188" s="31">
        <v>822.10000000000014</v>
      </c>
      <c r="D188" s="31">
        <v>2.6677699896157847</v>
      </c>
      <c r="E188" s="31">
        <v>144.69</v>
      </c>
      <c r="F188" s="31">
        <v>92.24</v>
      </c>
      <c r="G188" s="31">
        <v>99.58</v>
      </c>
      <c r="H188" s="31">
        <v>58.760000000000005</v>
      </c>
      <c r="I188" s="31">
        <v>0</v>
      </c>
      <c r="J188" s="31">
        <v>34.1</v>
      </c>
      <c r="K188" s="31">
        <v>108.92999999999999</v>
      </c>
      <c r="L188" s="31">
        <v>3.88</v>
      </c>
      <c r="M188" s="31">
        <v>17.260000000000002</v>
      </c>
      <c r="N188" s="31">
        <v>107.94</v>
      </c>
      <c r="O188" s="31">
        <v>109.47</v>
      </c>
      <c r="P188" s="31">
        <v>0</v>
      </c>
      <c r="Q188" s="31">
        <v>0</v>
      </c>
      <c r="R188" s="31">
        <v>45.25</v>
      </c>
      <c r="S188" s="32">
        <v>0</v>
      </c>
    </row>
    <row r="189" spans="1:19" x14ac:dyDescent="0.25">
      <c r="A189" s="33">
        <v>44086</v>
      </c>
      <c r="B189" s="34">
        <v>48057.08</v>
      </c>
      <c r="C189" s="35">
        <v>1042.58</v>
      </c>
      <c r="D189" s="35">
        <v>2.6327112951693139</v>
      </c>
      <c r="E189" s="35">
        <v>191.48000000000002</v>
      </c>
      <c r="F189" s="35">
        <v>111.24</v>
      </c>
      <c r="G189" s="35">
        <v>102.66</v>
      </c>
      <c r="H189" s="35">
        <v>61.98</v>
      </c>
      <c r="I189" s="35">
        <v>0</v>
      </c>
      <c r="J189" s="35">
        <v>54.62</v>
      </c>
      <c r="K189" s="35">
        <v>141.18</v>
      </c>
      <c r="L189" s="35">
        <v>11.28</v>
      </c>
      <c r="M189" s="35">
        <v>30.34</v>
      </c>
      <c r="N189" s="35">
        <v>138.82</v>
      </c>
      <c r="O189" s="35">
        <v>132.57</v>
      </c>
      <c r="P189" s="35">
        <v>0</v>
      </c>
      <c r="Q189" s="35">
        <v>0</v>
      </c>
      <c r="R189" s="35">
        <v>66.41</v>
      </c>
      <c r="S189" s="36">
        <v>0</v>
      </c>
    </row>
    <row r="190" spans="1:19" x14ac:dyDescent="0.25">
      <c r="A190" s="29">
        <v>44088</v>
      </c>
      <c r="B190" s="30">
        <v>40015.58</v>
      </c>
      <c r="C190" s="31">
        <v>814.46</v>
      </c>
      <c r="D190" s="31">
        <v>1.5115342501345508</v>
      </c>
      <c r="E190" s="31">
        <v>151.18</v>
      </c>
      <c r="F190" s="31">
        <v>92.22</v>
      </c>
      <c r="G190" s="31">
        <v>85.14</v>
      </c>
      <c r="H190" s="31">
        <v>55.54</v>
      </c>
      <c r="I190" s="31">
        <v>0</v>
      </c>
      <c r="J190" s="31">
        <v>39.36</v>
      </c>
      <c r="K190" s="31">
        <v>115.11999999999999</v>
      </c>
      <c r="L190" s="31">
        <v>9.5</v>
      </c>
      <c r="M190" s="31">
        <v>24.6</v>
      </c>
      <c r="N190" s="31">
        <v>87.06</v>
      </c>
      <c r="O190" s="31">
        <v>91.94</v>
      </c>
      <c r="P190" s="31">
        <v>0</v>
      </c>
      <c r="Q190" s="31">
        <v>0</v>
      </c>
      <c r="R190" s="31">
        <v>62.8</v>
      </c>
      <c r="S190" s="32">
        <v>0</v>
      </c>
    </row>
    <row r="191" spans="1:19" x14ac:dyDescent="0.25">
      <c r="A191" s="33">
        <v>44089</v>
      </c>
      <c r="B191" s="34">
        <v>34612.58</v>
      </c>
      <c r="C191" s="35">
        <v>808.59999999999991</v>
      </c>
      <c r="D191" s="35">
        <v>2.1280067371966944</v>
      </c>
      <c r="E191" s="35">
        <v>142.52000000000001</v>
      </c>
      <c r="F191" s="35">
        <v>92.87</v>
      </c>
      <c r="G191" s="35">
        <v>83.69</v>
      </c>
      <c r="H191" s="35">
        <v>57.47</v>
      </c>
      <c r="I191" s="35">
        <v>0</v>
      </c>
      <c r="J191" s="35">
        <v>39.94</v>
      </c>
      <c r="K191" s="35">
        <v>112.05</v>
      </c>
      <c r="L191" s="35">
        <v>5.68</v>
      </c>
      <c r="M191" s="35">
        <v>25</v>
      </c>
      <c r="N191" s="35">
        <v>104.09</v>
      </c>
      <c r="O191" s="35">
        <v>87.75</v>
      </c>
      <c r="P191" s="35">
        <v>0</v>
      </c>
      <c r="Q191" s="35">
        <v>0</v>
      </c>
      <c r="R191" s="35">
        <v>57.54</v>
      </c>
      <c r="S191" s="36">
        <v>0</v>
      </c>
    </row>
    <row r="192" spans="1:19" x14ac:dyDescent="0.25">
      <c r="A192" s="29">
        <v>44090</v>
      </c>
      <c r="B192" s="30">
        <v>36632.06</v>
      </c>
      <c r="C192" s="31">
        <v>897.33</v>
      </c>
      <c r="D192" s="31">
        <v>2.1094785838544361</v>
      </c>
      <c r="E192" s="31">
        <v>211.65</v>
      </c>
      <c r="F192" s="31">
        <v>96.67</v>
      </c>
      <c r="G192" s="31">
        <v>79.150000000000006</v>
      </c>
      <c r="H192" s="31">
        <v>48.34</v>
      </c>
      <c r="I192" s="31">
        <v>0</v>
      </c>
      <c r="J192" s="31">
        <v>36.67</v>
      </c>
      <c r="K192" s="31">
        <v>119.19000000000001</v>
      </c>
      <c r="L192" s="31">
        <v>4.74</v>
      </c>
      <c r="M192" s="31">
        <v>21.6</v>
      </c>
      <c r="N192" s="31">
        <v>105.45</v>
      </c>
      <c r="O192" s="31">
        <v>114.23</v>
      </c>
      <c r="P192" s="31">
        <v>0</v>
      </c>
      <c r="Q192" s="31">
        <v>0</v>
      </c>
      <c r="R192" s="31">
        <v>59.64</v>
      </c>
      <c r="S192" s="32">
        <v>0</v>
      </c>
    </row>
    <row r="193" spans="1:19" x14ac:dyDescent="0.25">
      <c r="A193" s="33">
        <v>44091</v>
      </c>
      <c r="B193" s="34">
        <v>34676.720000000001</v>
      </c>
      <c r="C193" s="35">
        <v>541.56000000000006</v>
      </c>
      <c r="D193" s="35">
        <v>1.3816363497206421</v>
      </c>
      <c r="E193" s="35">
        <v>107.52</v>
      </c>
      <c r="F193" s="35">
        <v>65.459999999999994</v>
      </c>
      <c r="G193" s="35">
        <v>51.2</v>
      </c>
      <c r="H193" s="35">
        <v>35.120000000000005</v>
      </c>
      <c r="I193" s="35">
        <v>0</v>
      </c>
      <c r="J193" s="35">
        <v>27.22</v>
      </c>
      <c r="K193" s="35">
        <v>60.76</v>
      </c>
      <c r="L193" s="35">
        <v>6.36</v>
      </c>
      <c r="M193" s="35">
        <v>23.66</v>
      </c>
      <c r="N193" s="35">
        <v>62.3</v>
      </c>
      <c r="O193" s="35">
        <v>51.54</v>
      </c>
      <c r="P193" s="35">
        <v>0</v>
      </c>
      <c r="Q193" s="35">
        <v>0</v>
      </c>
      <c r="R193" s="35">
        <v>50.42</v>
      </c>
      <c r="S193" s="36">
        <v>0</v>
      </c>
    </row>
    <row r="194" spans="1:19" x14ac:dyDescent="0.25">
      <c r="A194" s="29">
        <v>44092</v>
      </c>
      <c r="B194" s="30">
        <v>33222.06</v>
      </c>
      <c r="C194" s="31">
        <v>691.51</v>
      </c>
      <c r="D194" s="31">
        <v>1.9803826106878974</v>
      </c>
      <c r="E194" s="31">
        <v>152.69</v>
      </c>
      <c r="F194" s="31">
        <v>73.959999999999994</v>
      </c>
      <c r="G194" s="31">
        <v>73.06</v>
      </c>
      <c r="H194" s="31">
        <v>47.99</v>
      </c>
      <c r="I194" s="31">
        <v>0</v>
      </c>
      <c r="J194" s="31">
        <v>28.41</v>
      </c>
      <c r="K194" s="31">
        <v>89.25</v>
      </c>
      <c r="L194" s="31">
        <v>3.22</v>
      </c>
      <c r="M194" s="31">
        <v>11</v>
      </c>
      <c r="N194" s="31">
        <v>80.22</v>
      </c>
      <c r="O194" s="31">
        <v>84.06</v>
      </c>
      <c r="P194" s="31">
        <v>0</v>
      </c>
      <c r="Q194" s="31">
        <v>0</v>
      </c>
      <c r="R194" s="31">
        <v>47.65</v>
      </c>
      <c r="S194" s="32">
        <v>0</v>
      </c>
    </row>
    <row r="195" spans="1:19" x14ac:dyDescent="0.25">
      <c r="A195" s="33">
        <v>44093</v>
      </c>
      <c r="B195" s="34">
        <v>61244.7</v>
      </c>
      <c r="C195" s="35">
        <v>1232.3599999999999</v>
      </c>
      <c r="D195" s="35">
        <v>2.6709146077156478</v>
      </c>
      <c r="E195" s="35">
        <v>224.7</v>
      </c>
      <c r="F195" s="35">
        <v>132.88</v>
      </c>
      <c r="G195" s="35">
        <v>127.22</v>
      </c>
      <c r="H195" s="35">
        <v>97.68</v>
      </c>
      <c r="I195" s="35">
        <v>0</v>
      </c>
      <c r="J195" s="35">
        <v>63.22</v>
      </c>
      <c r="K195" s="35">
        <v>160.76000000000002</v>
      </c>
      <c r="L195" s="35">
        <v>7.72</v>
      </c>
      <c r="M195" s="35">
        <v>22.96</v>
      </c>
      <c r="N195" s="35">
        <v>147.24</v>
      </c>
      <c r="O195" s="35">
        <v>145.58000000000001</v>
      </c>
      <c r="P195" s="35">
        <v>0</v>
      </c>
      <c r="Q195" s="35">
        <v>0</v>
      </c>
      <c r="R195" s="35">
        <v>102.4</v>
      </c>
      <c r="S195" s="36">
        <v>0</v>
      </c>
    </row>
    <row r="196" spans="1:19" x14ac:dyDescent="0.25">
      <c r="A196" s="29">
        <v>44095</v>
      </c>
      <c r="B196" s="30">
        <v>41602.17</v>
      </c>
      <c r="C196" s="31">
        <v>964.2</v>
      </c>
      <c r="D196" s="31">
        <v>1.4904931210388006</v>
      </c>
      <c r="E196" s="31">
        <v>165.2</v>
      </c>
      <c r="F196" s="31">
        <v>108.64999999999999</v>
      </c>
      <c r="G196" s="31">
        <v>100.34</v>
      </c>
      <c r="H196" s="31">
        <v>78.38</v>
      </c>
      <c r="I196" s="31">
        <v>0</v>
      </c>
      <c r="J196" s="31">
        <v>45.62</v>
      </c>
      <c r="K196" s="31">
        <v>132.29999999999998</v>
      </c>
      <c r="L196" s="31">
        <v>4.29</v>
      </c>
      <c r="M196" s="31">
        <v>7.23</v>
      </c>
      <c r="N196" s="31">
        <v>128.44999999999999</v>
      </c>
      <c r="O196" s="31">
        <v>139.22</v>
      </c>
      <c r="P196" s="31">
        <v>0</v>
      </c>
      <c r="Q196" s="31">
        <v>0</v>
      </c>
      <c r="R196" s="31">
        <v>54.52</v>
      </c>
      <c r="S196" s="32">
        <v>0</v>
      </c>
    </row>
    <row r="197" spans="1:19" x14ac:dyDescent="0.25">
      <c r="A197" s="33">
        <v>44096</v>
      </c>
      <c r="B197" s="34">
        <v>51830.58</v>
      </c>
      <c r="C197" s="35">
        <v>1110.08</v>
      </c>
      <c r="D197" s="35">
        <v>2.7316977139060459</v>
      </c>
      <c r="E197" s="35">
        <v>185.82</v>
      </c>
      <c r="F197" s="35">
        <v>118.28</v>
      </c>
      <c r="G197" s="35">
        <v>114.32</v>
      </c>
      <c r="H197" s="35">
        <v>82.56</v>
      </c>
      <c r="I197" s="35">
        <v>0</v>
      </c>
      <c r="J197" s="35">
        <v>52.24</v>
      </c>
      <c r="K197" s="35">
        <v>158.76000000000002</v>
      </c>
      <c r="L197" s="35">
        <v>10.84</v>
      </c>
      <c r="M197" s="35">
        <v>43.2</v>
      </c>
      <c r="N197" s="35">
        <v>141.63999999999999</v>
      </c>
      <c r="O197" s="35">
        <v>146.4</v>
      </c>
      <c r="P197" s="35">
        <v>0</v>
      </c>
      <c r="Q197" s="35">
        <v>0</v>
      </c>
      <c r="R197" s="35">
        <v>56.02</v>
      </c>
      <c r="S197" s="36">
        <v>0</v>
      </c>
    </row>
    <row r="198" spans="1:19" x14ac:dyDescent="0.25">
      <c r="A198" s="29">
        <v>44097</v>
      </c>
      <c r="B198" s="30">
        <v>38244.800000000003</v>
      </c>
      <c r="C198" s="31">
        <v>927.5</v>
      </c>
      <c r="D198" s="31">
        <v>1.9873580458538673</v>
      </c>
      <c r="E198" s="31">
        <v>157.13</v>
      </c>
      <c r="F198" s="31">
        <v>93.97999999999999</v>
      </c>
      <c r="G198" s="31">
        <v>97.82</v>
      </c>
      <c r="H198" s="31">
        <v>83.49</v>
      </c>
      <c r="I198" s="31">
        <v>0</v>
      </c>
      <c r="J198" s="31">
        <v>44.14</v>
      </c>
      <c r="K198" s="31">
        <v>134.13</v>
      </c>
      <c r="L198" s="31">
        <v>12.72</v>
      </c>
      <c r="M198" s="31">
        <v>14.85</v>
      </c>
      <c r="N198" s="31">
        <v>110.81</v>
      </c>
      <c r="O198" s="31">
        <v>124.89</v>
      </c>
      <c r="P198" s="31">
        <v>0</v>
      </c>
      <c r="Q198" s="31">
        <v>0</v>
      </c>
      <c r="R198" s="31">
        <v>53.54</v>
      </c>
      <c r="S198" s="32">
        <v>0</v>
      </c>
    </row>
    <row r="199" spans="1:19" x14ac:dyDescent="0.25">
      <c r="A199" s="33">
        <v>44098</v>
      </c>
      <c r="B199" s="34">
        <v>48236.979999999996</v>
      </c>
      <c r="C199" s="35">
        <v>1066.6099999999999</v>
      </c>
      <c r="D199" s="35">
        <v>2.5236844595873551</v>
      </c>
      <c r="E199" s="35">
        <v>169.69</v>
      </c>
      <c r="F199" s="35">
        <v>105.07</v>
      </c>
      <c r="G199" s="35">
        <v>69.03</v>
      </c>
      <c r="H199" s="35">
        <v>88.44</v>
      </c>
      <c r="I199" s="35">
        <v>0</v>
      </c>
      <c r="J199" s="35">
        <v>51.88</v>
      </c>
      <c r="K199" s="35">
        <v>150.85999999999999</v>
      </c>
      <c r="L199" s="35">
        <v>11.28</v>
      </c>
      <c r="M199" s="35">
        <v>27.7</v>
      </c>
      <c r="N199" s="35">
        <v>148.26999999999998</v>
      </c>
      <c r="O199" s="35">
        <v>147.16999999999999</v>
      </c>
      <c r="P199" s="35">
        <v>0</v>
      </c>
      <c r="Q199" s="35">
        <v>0</v>
      </c>
      <c r="R199" s="35">
        <v>97.22</v>
      </c>
      <c r="S199" s="36">
        <v>0</v>
      </c>
    </row>
    <row r="200" spans="1:19" x14ac:dyDescent="0.25">
      <c r="A200" s="29">
        <v>44099</v>
      </c>
      <c r="B200" s="30">
        <v>40873.240000000005</v>
      </c>
      <c r="C200" s="31">
        <v>1019.4199999999998</v>
      </c>
      <c r="D200" s="31">
        <v>2.3651887427205862</v>
      </c>
      <c r="E200" s="31">
        <v>184.78</v>
      </c>
      <c r="F200" s="31">
        <v>98.820000000000007</v>
      </c>
      <c r="G200" s="31">
        <v>94.899999999999991</v>
      </c>
      <c r="H200" s="31">
        <v>70.88</v>
      </c>
      <c r="I200" s="31">
        <v>0</v>
      </c>
      <c r="J200" s="31">
        <v>36.1</v>
      </c>
      <c r="K200" s="31">
        <v>129.18</v>
      </c>
      <c r="L200" s="31">
        <v>23.94</v>
      </c>
      <c r="M200" s="31">
        <v>25.42</v>
      </c>
      <c r="N200" s="31">
        <v>126.30000000000001</v>
      </c>
      <c r="O200" s="31">
        <v>153.68</v>
      </c>
      <c r="P200" s="31">
        <v>0</v>
      </c>
      <c r="Q200" s="31">
        <v>0</v>
      </c>
      <c r="R200" s="31">
        <v>75.42</v>
      </c>
      <c r="S200" s="32">
        <v>0</v>
      </c>
    </row>
    <row r="201" spans="1:19" x14ac:dyDescent="0.25">
      <c r="A201" s="33">
        <v>44100</v>
      </c>
      <c r="B201" s="34">
        <v>63409.700000000004</v>
      </c>
      <c r="C201" s="35">
        <v>1415.09</v>
      </c>
      <c r="D201" s="35">
        <v>2.6274462475398268</v>
      </c>
      <c r="E201" s="35">
        <v>221.76000000000002</v>
      </c>
      <c r="F201" s="35">
        <v>145.56</v>
      </c>
      <c r="G201" s="35">
        <v>130.63</v>
      </c>
      <c r="H201" s="35">
        <v>97.699999999999989</v>
      </c>
      <c r="I201" s="35">
        <v>0</v>
      </c>
      <c r="J201" s="35">
        <v>69.16</v>
      </c>
      <c r="K201" s="35">
        <v>204.66</v>
      </c>
      <c r="L201" s="35">
        <v>21.44</v>
      </c>
      <c r="M201" s="35">
        <v>50.72</v>
      </c>
      <c r="N201" s="35">
        <v>186.68</v>
      </c>
      <c r="O201" s="35">
        <v>178.28</v>
      </c>
      <c r="P201" s="35">
        <v>0</v>
      </c>
      <c r="Q201" s="35">
        <v>0</v>
      </c>
      <c r="R201" s="35">
        <v>108.5</v>
      </c>
      <c r="S201" s="36">
        <v>0</v>
      </c>
    </row>
    <row r="202" spans="1:19" x14ac:dyDescent="0.25">
      <c r="A202" s="29">
        <v>44102</v>
      </c>
      <c r="B202" s="30">
        <v>43209.36</v>
      </c>
      <c r="C202" s="31">
        <v>970.3599999999999</v>
      </c>
      <c r="D202" s="31">
        <v>1.4845480692736062</v>
      </c>
      <c r="E202" s="31">
        <v>198.14</v>
      </c>
      <c r="F202" s="31">
        <v>105.56</v>
      </c>
      <c r="G202" s="31">
        <v>98.68</v>
      </c>
      <c r="H202" s="31">
        <v>59.379999999999995</v>
      </c>
      <c r="I202" s="31">
        <v>0</v>
      </c>
      <c r="J202" s="31">
        <v>36.619999999999997</v>
      </c>
      <c r="K202" s="31">
        <v>107.14</v>
      </c>
      <c r="L202" s="31">
        <v>12.92</v>
      </c>
      <c r="M202" s="31">
        <v>36.380000000000003</v>
      </c>
      <c r="N202" s="31">
        <v>123.64</v>
      </c>
      <c r="O202" s="31">
        <v>124.42</v>
      </c>
      <c r="P202" s="31">
        <v>0</v>
      </c>
      <c r="Q202" s="31">
        <v>0</v>
      </c>
      <c r="R202" s="31">
        <v>67.48</v>
      </c>
      <c r="S202" s="32">
        <v>0</v>
      </c>
    </row>
    <row r="203" spans="1:19" x14ac:dyDescent="0.25">
      <c r="A203" s="33">
        <v>44103</v>
      </c>
      <c r="B203" s="34">
        <v>42930</v>
      </c>
      <c r="C203" s="35">
        <v>1147.28</v>
      </c>
      <c r="D203" s="35">
        <v>2.1704124101399924</v>
      </c>
      <c r="E203" s="35">
        <v>172.81</v>
      </c>
      <c r="F203" s="35">
        <v>126.18</v>
      </c>
      <c r="G203" s="35">
        <v>112.95</v>
      </c>
      <c r="H203" s="35">
        <v>82.71</v>
      </c>
      <c r="I203" s="35">
        <v>0</v>
      </c>
      <c r="J203" s="35">
        <v>62.83</v>
      </c>
      <c r="K203" s="35">
        <v>164.87</v>
      </c>
      <c r="L203" s="35">
        <v>7.97</v>
      </c>
      <c r="M203" s="35">
        <v>20.89</v>
      </c>
      <c r="N203" s="35">
        <v>146.39000000000001</v>
      </c>
      <c r="O203" s="35">
        <v>150.52000000000001</v>
      </c>
      <c r="P203" s="35">
        <v>0</v>
      </c>
      <c r="Q203" s="35">
        <v>0</v>
      </c>
      <c r="R203" s="35">
        <v>99.16</v>
      </c>
      <c r="S203" s="36">
        <v>0</v>
      </c>
    </row>
    <row r="204" spans="1:19" x14ac:dyDescent="0.25">
      <c r="A204" s="29">
        <v>44104</v>
      </c>
      <c r="B204" s="30">
        <v>46382.5</v>
      </c>
      <c r="C204" s="31">
        <v>1069.6099999999999</v>
      </c>
      <c r="D204" s="31">
        <v>1.9005490502674176</v>
      </c>
      <c r="E204" s="31">
        <v>203.45999999999998</v>
      </c>
      <c r="F204" s="31">
        <v>111.94999999999999</v>
      </c>
      <c r="G204" s="31">
        <v>108.89</v>
      </c>
      <c r="H204" s="31">
        <v>71.099999999999994</v>
      </c>
      <c r="I204" s="31">
        <v>0</v>
      </c>
      <c r="J204" s="31">
        <v>42.5</v>
      </c>
      <c r="K204" s="31">
        <v>130.1</v>
      </c>
      <c r="L204" s="31">
        <v>14.66</v>
      </c>
      <c r="M204" s="31">
        <v>42.98</v>
      </c>
      <c r="N204" s="31">
        <v>140.99</v>
      </c>
      <c r="O204" s="31">
        <v>131.41999999999999</v>
      </c>
      <c r="P204" s="31">
        <v>0</v>
      </c>
      <c r="Q204" s="31">
        <v>0</v>
      </c>
      <c r="R204" s="31">
        <v>71.56</v>
      </c>
      <c r="S204" s="32">
        <v>0</v>
      </c>
    </row>
    <row r="205" spans="1:19" x14ac:dyDescent="0.25">
      <c r="A205" s="33">
        <v>44105</v>
      </c>
      <c r="B205" s="34">
        <v>33482.400000000001</v>
      </c>
      <c r="C205" s="35">
        <v>869.99999999999977</v>
      </c>
      <c r="D205" s="35">
        <v>1.9035532994923852</v>
      </c>
      <c r="E205" s="35">
        <v>154.38999999999999</v>
      </c>
      <c r="F205" s="35">
        <v>92.66</v>
      </c>
      <c r="G205" s="35">
        <v>76.58</v>
      </c>
      <c r="H205" s="35">
        <v>52.06</v>
      </c>
      <c r="I205" s="35">
        <v>0</v>
      </c>
      <c r="J205" s="35">
        <v>35.520000000000003</v>
      </c>
      <c r="K205" s="35">
        <v>100.86</v>
      </c>
      <c r="L205" s="35">
        <v>7.5</v>
      </c>
      <c r="M205" s="35">
        <v>31.49</v>
      </c>
      <c r="N205" s="35">
        <v>127.78</v>
      </c>
      <c r="O205" s="35">
        <v>131.74</v>
      </c>
      <c r="P205" s="35">
        <v>0</v>
      </c>
      <c r="Q205" s="35">
        <v>0</v>
      </c>
      <c r="R205" s="35">
        <v>59.42</v>
      </c>
      <c r="S205" s="36">
        <v>0</v>
      </c>
    </row>
    <row r="206" spans="1:19" x14ac:dyDescent="0.25">
      <c r="A206" s="29">
        <v>44106</v>
      </c>
      <c r="B206" s="30">
        <v>41125.4</v>
      </c>
      <c r="C206" s="31">
        <v>1138.76</v>
      </c>
      <c r="D206" s="31">
        <v>3.3052564363045307</v>
      </c>
      <c r="E206" s="31">
        <v>176.34</v>
      </c>
      <c r="F206" s="31">
        <v>132.82</v>
      </c>
      <c r="G206" s="31">
        <v>118.96000000000001</v>
      </c>
      <c r="H206" s="31">
        <v>72.22</v>
      </c>
      <c r="I206" s="31">
        <v>0</v>
      </c>
      <c r="J206" s="31">
        <v>44.94</v>
      </c>
      <c r="K206" s="31">
        <v>155.33999999999997</v>
      </c>
      <c r="L206" s="31">
        <v>21.08</v>
      </c>
      <c r="M206" s="31">
        <v>22.96</v>
      </c>
      <c r="N206" s="31">
        <v>152.28</v>
      </c>
      <c r="O206" s="31">
        <v>158.28</v>
      </c>
      <c r="P206" s="31">
        <v>0</v>
      </c>
      <c r="Q206" s="31">
        <v>0</v>
      </c>
      <c r="R206" s="31">
        <v>83.54</v>
      </c>
      <c r="S206" s="32">
        <v>0</v>
      </c>
    </row>
    <row r="207" spans="1:19" x14ac:dyDescent="0.25">
      <c r="A207" s="33">
        <v>44107</v>
      </c>
      <c r="B207" s="34">
        <v>35254.300000000003</v>
      </c>
      <c r="C207" s="35">
        <v>949.40000000000009</v>
      </c>
      <c r="D207" s="35">
        <v>1.9960893972205289</v>
      </c>
      <c r="E207" s="35">
        <v>163.38999999999999</v>
      </c>
      <c r="F207" s="35">
        <v>110.28999999999999</v>
      </c>
      <c r="G207" s="35">
        <v>90.19</v>
      </c>
      <c r="H207" s="35">
        <v>54.36</v>
      </c>
      <c r="I207" s="35">
        <v>0</v>
      </c>
      <c r="J207" s="35">
        <v>39.24</v>
      </c>
      <c r="K207" s="35">
        <v>127.16</v>
      </c>
      <c r="L207" s="35">
        <v>16.34</v>
      </c>
      <c r="M207" s="35">
        <v>32.68</v>
      </c>
      <c r="N207" s="35">
        <v>128.87</v>
      </c>
      <c r="O207" s="35">
        <v>121.44</v>
      </c>
      <c r="P207" s="35">
        <v>0</v>
      </c>
      <c r="Q207" s="35">
        <v>0</v>
      </c>
      <c r="R207" s="35">
        <v>65.44</v>
      </c>
      <c r="S207" s="36">
        <v>0</v>
      </c>
    </row>
    <row r="208" spans="1:19" x14ac:dyDescent="0.25">
      <c r="A208" s="29">
        <v>44109</v>
      </c>
      <c r="B208" s="30">
        <v>42809.58</v>
      </c>
      <c r="C208" s="31">
        <v>1034.24</v>
      </c>
      <c r="D208" s="31">
        <v>2.5380122699386503</v>
      </c>
      <c r="E208" s="31">
        <v>179.4</v>
      </c>
      <c r="F208" s="31">
        <v>113.91999999999999</v>
      </c>
      <c r="G208" s="31">
        <v>109.84</v>
      </c>
      <c r="H208" s="31">
        <v>61.059999999999995</v>
      </c>
      <c r="I208" s="31">
        <v>0</v>
      </c>
      <c r="J208" s="31">
        <v>35.880000000000003</v>
      </c>
      <c r="K208" s="31">
        <v>137.96</v>
      </c>
      <c r="L208" s="31">
        <v>17.02</v>
      </c>
      <c r="M208" s="31">
        <v>65.28</v>
      </c>
      <c r="N208" s="31">
        <v>131.74</v>
      </c>
      <c r="O208" s="31">
        <v>113.7</v>
      </c>
      <c r="P208" s="31">
        <v>0</v>
      </c>
      <c r="Q208" s="31">
        <v>0</v>
      </c>
      <c r="R208" s="31">
        <v>68.44</v>
      </c>
      <c r="S208" s="32">
        <v>0</v>
      </c>
    </row>
    <row r="209" spans="1:19" x14ac:dyDescent="0.25">
      <c r="A209" s="33">
        <v>44110</v>
      </c>
      <c r="B209" s="34">
        <v>39510.479999999996</v>
      </c>
      <c r="C209" s="35">
        <v>946.16</v>
      </c>
      <c r="D209" s="35">
        <v>2.1733817246290252</v>
      </c>
      <c r="E209" s="35">
        <v>187.32</v>
      </c>
      <c r="F209" s="35">
        <v>112.58</v>
      </c>
      <c r="G209" s="35">
        <v>128.38</v>
      </c>
      <c r="H209" s="35">
        <v>71.2</v>
      </c>
      <c r="I209" s="35">
        <v>0</v>
      </c>
      <c r="J209" s="35">
        <v>42.94</v>
      </c>
      <c r="K209" s="35">
        <v>33.400000000000006</v>
      </c>
      <c r="L209" s="35">
        <v>12.72</v>
      </c>
      <c r="M209" s="35">
        <v>39.22</v>
      </c>
      <c r="N209" s="35">
        <v>130.30000000000001</v>
      </c>
      <c r="O209" s="35">
        <v>131.47999999999999</v>
      </c>
      <c r="P209" s="35">
        <v>0</v>
      </c>
      <c r="Q209" s="35">
        <v>0</v>
      </c>
      <c r="R209" s="35">
        <v>56.62</v>
      </c>
      <c r="S209" s="36">
        <v>0</v>
      </c>
    </row>
    <row r="210" spans="1:19" x14ac:dyDescent="0.25">
      <c r="A210" s="29">
        <v>44111</v>
      </c>
      <c r="B210" s="30">
        <v>50246</v>
      </c>
      <c r="C210" s="31">
        <v>1292</v>
      </c>
      <c r="D210" s="31">
        <v>2.6817219477769938</v>
      </c>
      <c r="E210" s="31">
        <v>230.68</v>
      </c>
      <c r="F210" s="31">
        <v>142.34</v>
      </c>
      <c r="G210" s="31">
        <v>139.13999999999999</v>
      </c>
      <c r="H210" s="31">
        <v>97.9</v>
      </c>
      <c r="I210" s="31">
        <v>0</v>
      </c>
      <c r="J210" s="31">
        <v>59.22</v>
      </c>
      <c r="K210" s="31">
        <v>167.74</v>
      </c>
      <c r="L210" s="31">
        <v>26.92</v>
      </c>
      <c r="M210" s="31">
        <v>51.22</v>
      </c>
      <c r="N210" s="31">
        <v>144.92000000000002</v>
      </c>
      <c r="O210" s="31">
        <v>137.97999999999999</v>
      </c>
      <c r="P210" s="31">
        <v>0</v>
      </c>
      <c r="Q210" s="31">
        <v>0</v>
      </c>
      <c r="R210" s="31">
        <v>93.94</v>
      </c>
      <c r="S210" s="32">
        <v>0</v>
      </c>
    </row>
    <row r="211" spans="1:19" x14ac:dyDescent="0.25">
      <c r="A211" s="33">
        <v>44112</v>
      </c>
      <c r="B211" s="34">
        <v>39124.199999999997</v>
      </c>
      <c r="C211" s="35">
        <v>1024.76</v>
      </c>
      <c r="D211" s="35">
        <v>2.399119726553355</v>
      </c>
      <c r="E211" s="35">
        <v>184.52</v>
      </c>
      <c r="F211" s="35">
        <v>113.24000000000001</v>
      </c>
      <c r="G211" s="35">
        <v>108.12</v>
      </c>
      <c r="H211" s="35">
        <v>69.44</v>
      </c>
      <c r="I211" s="35">
        <v>0</v>
      </c>
      <c r="J211" s="35">
        <v>32.46</v>
      </c>
      <c r="K211" s="35">
        <v>155.18</v>
      </c>
      <c r="L211" s="35">
        <v>21.28</v>
      </c>
      <c r="M211" s="35">
        <v>21.18</v>
      </c>
      <c r="N211" s="35">
        <v>115.84</v>
      </c>
      <c r="O211" s="35">
        <v>135.91999999999999</v>
      </c>
      <c r="P211" s="35">
        <v>0</v>
      </c>
      <c r="Q211" s="35">
        <v>0</v>
      </c>
      <c r="R211" s="35">
        <v>67.58</v>
      </c>
      <c r="S211" s="36">
        <v>0</v>
      </c>
    </row>
    <row r="212" spans="1:19" x14ac:dyDescent="0.25">
      <c r="A212" s="29">
        <v>44113</v>
      </c>
      <c r="B212" s="30">
        <v>45050.42</v>
      </c>
      <c r="C212" s="31">
        <v>1067.8599999999999</v>
      </c>
      <c r="D212" s="31">
        <v>2.4871550017468262</v>
      </c>
      <c r="E212" s="31">
        <v>163.96</v>
      </c>
      <c r="F212" s="31">
        <v>118.24000000000001</v>
      </c>
      <c r="G212" s="31">
        <v>112.6</v>
      </c>
      <c r="H212" s="31">
        <v>86.3</v>
      </c>
      <c r="I212" s="31">
        <v>0</v>
      </c>
      <c r="J212" s="31">
        <v>48.18</v>
      </c>
      <c r="K212" s="31">
        <v>149.13999999999999</v>
      </c>
      <c r="L212" s="31">
        <v>22.46</v>
      </c>
      <c r="M212" s="31">
        <v>24.08</v>
      </c>
      <c r="N212" s="31">
        <v>122.88000000000001</v>
      </c>
      <c r="O212" s="31">
        <v>151.82</v>
      </c>
      <c r="P212" s="31">
        <v>0</v>
      </c>
      <c r="Q212" s="31">
        <v>0</v>
      </c>
      <c r="R212" s="31">
        <v>68.2</v>
      </c>
      <c r="S212" s="32">
        <v>0</v>
      </c>
    </row>
    <row r="213" spans="1:19" x14ac:dyDescent="0.25">
      <c r="A213" s="33">
        <v>44114</v>
      </c>
      <c r="B213" s="34">
        <v>58993</v>
      </c>
      <c r="C213" s="35">
        <v>1475.5000000000002</v>
      </c>
      <c r="D213" s="35">
        <v>3.3514287012220056</v>
      </c>
      <c r="E213" s="35">
        <v>256.5</v>
      </c>
      <c r="F213" s="35">
        <v>150.28</v>
      </c>
      <c r="G213" s="35">
        <v>155.07999999999998</v>
      </c>
      <c r="H213" s="35">
        <v>112.54</v>
      </c>
      <c r="I213" s="35">
        <v>0</v>
      </c>
      <c r="J213" s="35">
        <v>64.599999999999994</v>
      </c>
      <c r="K213" s="35">
        <v>193.26</v>
      </c>
      <c r="L213" s="35">
        <v>19</v>
      </c>
      <c r="M213" s="35">
        <v>41.96</v>
      </c>
      <c r="N213" s="35">
        <v>186</v>
      </c>
      <c r="O213" s="35">
        <v>182.88</v>
      </c>
      <c r="P213" s="35">
        <v>0</v>
      </c>
      <c r="Q213" s="35">
        <v>0</v>
      </c>
      <c r="R213" s="35">
        <v>113.4</v>
      </c>
      <c r="S213" s="36">
        <v>0</v>
      </c>
    </row>
    <row r="214" spans="1:19" x14ac:dyDescent="0.25">
      <c r="A214" s="29">
        <v>44116</v>
      </c>
      <c r="B214" s="30">
        <v>47254.42</v>
      </c>
      <c r="C214" s="31">
        <v>1107.9399999999998</v>
      </c>
      <c r="D214" s="31">
        <v>1.707412544305748</v>
      </c>
      <c r="E214" s="31">
        <v>200.79</v>
      </c>
      <c r="F214" s="31">
        <v>124.34</v>
      </c>
      <c r="G214" s="31">
        <v>123.13999999999999</v>
      </c>
      <c r="H214" s="31">
        <v>76.52</v>
      </c>
      <c r="I214" s="31">
        <v>0</v>
      </c>
      <c r="J214" s="31">
        <v>42.66</v>
      </c>
      <c r="K214" s="31">
        <v>132.97</v>
      </c>
      <c r="L214" s="31">
        <v>22.06</v>
      </c>
      <c r="M214" s="31">
        <v>39.44</v>
      </c>
      <c r="N214" s="31">
        <v>145.19</v>
      </c>
      <c r="O214" s="31">
        <v>141.03</v>
      </c>
      <c r="P214" s="31">
        <v>0</v>
      </c>
      <c r="Q214" s="31">
        <v>0</v>
      </c>
      <c r="R214" s="31">
        <v>59.8</v>
      </c>
      <c r="S214" s="32">
        <v>0</v>
      </c>
    </row>
    <row r="215" spans="1:19" x14ac:dyDescent="0.25">
      <c r="A215" s="33">
        <v>44117</v>
      </c>
      <c r="B215" s="34">
        <v>43259.63</v>
      </c>
      <c r="C215" s="35">
        <v>1281.1399999999999</v>
      </c>
      <c r="D215" s="35">
        <v>2.7747119466343237</v>
      </c>
      <c r="E215" s="35">
        <v>228.97</v>
      </c>
      <c r="F215" s="35">
        <v>194.99</v>
      </c>
      <c r="G215" s="35">
        <v>133.63</v>
      </c>
      <c r="H215" s="35">
        <v>87.27</v>
      </c>
      <c r="I215" s="35">
        <v>0</v>
      </c>
      <c r="J215" s="35">
        <v>52.81</v>
      </c>
      <c r="K215" s="35">
        <v>150.94</v>
      </c>
      <c r="L215" s="35">
        <v>25.74</v>
      </c>
      <c r="M215" s="35">
        <v>131.91999999999999</v>
      </c>
      <c r="N215" s="35">
        <v>188.89</v>
      </c>
      <c r="O215" s="35">
        <v>0</v>
      </c>
      <c r="P215" s="35">
        <v>0</v>
      </c>
      <c r="Q215" s="35">
        <v>0</v>
      </c>
      <c r="R215" s="35">
        <v>85.98</v>
      </c>
      <c r="S215" s="36">
        <v>0</v>
      </c>
    </row>
    <row r="216" spans="1:19" x14ac:dyDescent="0.25">
      <c r="A216" s="29">
        <v>44118</v>
      </c>
      <c r="B216" s="30">
        <v>41443</v>
      </c>
      <c r="C216" s="31">
        <v>1154.32</v>
      </c>
      <c r="D216" s="31">
        <v>2.7299860464016268</v>
      </c>
      <c r="E216" s="31">
        <v>205.34</v>
      </c>
      <c r="F216" s="31">
        <v>118.66</v>
      </c>
      <c r="G216" s="31">
        <v>112.84</v>
      </c>
      <c r="H216" s="31">
        <v>70.899999999999991</v>
      </c>
      <c r="I216" s="31">
        <v>0</v>
      </c>
      <c r="J216" s="31">
        <v>56.64</v>
      </c>
      <c r="K216" s="31">
        <v>149.66</v>
      </c>
      <c r="L216" s="31">
        <v>15.04</v>
      </c>
      <c r="M216" s="31">
        <v>28.2</v>
      </c>
      <c r="N216" s="31">
        <v>138.64000000000001</v>
      </c>
      <c r="O216" s="31">
        <v>171.5</v>
      </c>
      <c r="P216" s="31">
        <v>0</v>
      </c>
      <c r="Q216" s="31">
        <v>0</v>
      </c>
      <c r="R216" s="31">
        <v>86.9</v>
      </c>
      <c r="S216" s="32">
        <v>0</v>
      </c>
    </row>
    <row r="217" spans="1:19" x14ac:dyDescent="0.25">
      <c r="A217" s="33">
        <v>44119</v>
      </c>
      <c r="B217" s="34">
        <v>43489.599999999999</v>
      </c>
      <c r="C217" s="35">
        <v>1075.8800000000001</v>
      </c>
      <c r="D217" s="35">
        <v>2.6649162786089371</v>
      </c>
      <c r="E217" s="35">
        <v>212.92</v>
      </c>
      <c r="F217" s="35">
        <v>120.61999999999999</v>
      </c>
      <c r="G217" s="35">
        <v>116.16</v>
      </c>
      <c r="H217" s="35">
        <v>72.38</v>
      </c>
      <c r="I217" s="35">
        <v>0</v>
      </c>
      <c r="J217" s="35">
        <v>41.84</v>
      </c>
      <c r="K217" s="35">
        <v>126.56</v>
      </c>
      <c r="L217" s="35">
        <v>18.2</v>
      </c>
      <c r="M217" s="35">
        <v>48.8</v>
      </c>
      <c r="N217" s="35">
        <v>141.74</v>
      </c>
      <c r="O217" s="35">
        <v>111.7</v>
      </c>
      <c r="P217" s="35">
        <v>0</v>
      </c>
      <c r="Q217" s="35">
        <v>0</v>
      </c>
      <c r="R217" s="35">
        <v>64.959999999999994</v>
      </c>
      <c r="S217" s="36">
        <v>0</v>
      </c>
    </row>
    <row r="218" spans="1:19" x14ac:dyDescent="0.25">
      <c r="A218" s="29">
        <v>44120</v>
      </c>
      <c r="B218" s="30">
        <v>47711.649999999994</v>
      </c>
      <c r="C218" s="31">
        <v>1169.31</v>
      </c>
      <c r="D218" s="31">
        <v>2.0484382390554106</v>
      </c>
      <c r="E218" s="31">
        <v>214.58999999999997</v>
      </c>
      <c r="F218" s="31">
        <v>136.85</v>
      </c>
      <c r="G218" s="31">
        <v>121.49000000000001</v>
      </c>
      <c r="H218" s="31">
        <v>86.56</v>
      </c>
      <c r="I218" s="31">
        <v>0</v>
      </c>
      <c r="J218" s="31">
        <v>43.34</v>
      </c>
      <c r="K218" s="31">
        <v>138.01999999999998</v>
      </c>
      <c r="L218" s="31">
        <v>15.24</v>
      </c>
      <c r="M218" s="31">
        <v>45.72</v>
      </c>
      <c r="N218" s="31">
        <v>158.62</v>
      </c>
      <c r="O218" s="31">
        <v>138.54</v>
      </c>
      <c r="P218" s="31">
        <v>0</v>
      </c>
      <c r="Q218" s="31">
        <v>0</v>
      </c>
      <c r="R218" s="31">
        <v>70.34</v>
      </c>
      <c r="S218" s="32">
        <v>0</v>
      </c>
    </row>
    <row r="219" spans="1:19" x14ac:dyDescent="0.25">
      <c r="A219" s="33">
        <v>44121</v>
      </c>
      <c r="B219" s="34">
        <v>75708.600000000006</v>
      </c>
      <c r="C219" s="35">
        <v>1440.81</v>
      </c>
      <c r="D219" s="35">
        <v>2.5199559255631732</v>
      </c>
      <c r="E219" s="35">
        <v>248.8</v>
      </c>
      <c r="F219" s="35">
        <v>161.47</v>
      </c>
      <c r="G219" s="35">
        <v>185.47</v>
      </c>
      <c r="H219" s="35">
        <v>102.66000000000001</v>
      </c>
      <c r="I219" s="35">
        <v>0</v>
      </c>
      <c r="J219" s="35">
        <v>57.62</v>
      </c>
      <c r="K219" s="35">
        <v>184.5</v>
      </c>
      <c r="L219" s="35">
        <v>25.41</v>
      </c>
      <c r="M219" s="35">
        <v>25.41</v>
      </c>
      <c r="N219" s="35">
        <v>181.95000000000002</v>
      </c>
      <c r="O219" s="35">
        <v>162.36000000000001</v>
      </c>
      <c r="P219" s="35">
        <v>0</v>
      </c>
      <c r="Q219" s="35">
        <v>0</v>
      </c>
      <c r="R219" s="35">
        <v>105.16</v>
      </c>
      <c r="S219" s="36">
        <v>0</v>
      </c>
    </row>
    <row r="220" spans="1:19" x14ac:dyDescent="0.25">
      <c r="A220" s="29">
        <v>44123</v>
      </c>
      <c r="B220" s="30">
        <v>44613.4</v>
      </c>
      <c r="C220" s="31">
        <v>1106.93</v>
      </c>
      <c r="D220" s="31">
        <v>1.7477382174153313</v>
      </c>
      <c r="E220" s="31">
        <v>180.03</v>
      </c>
      <c r="F220" s="31">
        <v>134.51</v>
      </c>
      <c r="G220" s="31">
        <v>113.41999999999999</v>
      </c>
      <c r="H220" s="31">
        <v>70.599999999999994</v>
      </c>
      <c r="I220" s="31">
        <v>0</v>
      </c>
      <c r="J220" s="31">
        <v>47.52</v>
      </c>
      <c r="K220" s="31">
        <v>131.38</v>
      </c>
      <c r="L220" s="31">
        <v>19.55</v>
      </c>
      <c r="M220" s="31">
        <v>56.12</v>
      </c>
      <c r="N220" s="31">
        <v>143.51999999999998</v>
      </c>
      <c r="O220" s="31">
        <v>128.91999999999999</v>
      </c>
      <c r="P220" s="31">
        <v>0</v>
      </c>
      <c r="Q220" s="31">
        <v>0</v>
      </c>
      <c r="R220" s="31">
        <v>81.36</v>
      </c>
      <c r="S220" s="32">
        <v>0</v>
      </c>
    </row>
    <row r="221" spans="1:19" x14ac:dyDescent="0.25">
      <c r="A221" s="33">
        <v>44124</v>
      </c>
      <c r="B221" s="34">
        <v>47266</v>
      </c>
      <c r="C221" s="35">
        <v>1140.6999999999998</v>
      </c>
      <c r="D221" s="35">
        <v>2.1877637130801686</v>
      </c>
      <c r="E221" s="35">
        <v>204.85999999999999</v>
      </c>
      <c r="F221" s="35">
        <v>130.30000000000001</v>
      </c>
      <c r="G221" s="35">
        <v>112.25999999999999</v>
      </c>
      <c r="H221" s="35">
        <v>70.259999999999991</v>
      </c>
      <c r="I221" s="35">
        <v>0</v>
      </c>
      <c r="J221" s="35">
        <v>40.36</v>
      </c>
      <c r="K221" s="35">
        <v>139.80000000000001</v>
      </c>
      <c r="L221" s="35">
        <v>27.9</v>
      </c>
      <c r="M221" s="35">
        <v>56.66</v>
      </c>
      <c r="N221" s="35">
        <v>149.28</v>
      </c>
      <c r="O221" s="35">
        <v>127.78</v>
      </c>
      <c r="P221" s="35">
        <v>0</v>
      </c>
      <c r="Q221" s="35">
        <v>0</v>
      </c>
      <c r="R221" s="35">
        <v>81.239999999999995</v>
      </c>
      <c r="S221" s="36">
        <v>0</v>
      </c>
    </row>
    <row r="222" spans="1:19" x14ac:dyDescent="0.25">
      <c r="A222" s="29">
        <v>44125</v>
      </c>
      <c r="B222" s="30">
        <v>53624.6</v>
      </c>
      <c r="C222" s="31">
        <v>1551.83</v>
      </c>
      <c r="D222" s="31">
        <v>3.1522039406865732</v>
      </c>
      <c r="E222" s="31">
        <v>269.93</v>
      </c>
      <c r="F222" s="31">
        <v>175.3</v>
      </c>
      <c r="G222" s="31">
        <v>173.31</v>
      </c>
      <c r="H222" s="31">
        <v>98.86</v>
      </c>
      <c r="I222" s="31">
        <v>0</v>
      </c>
      <c r="J222" s="31">
        <v>59.94</v>
      </c>
      <c r="K222" s="31">
        <v>171.06</v>
      </c>
      <c r="L222" s="31">
        <v>50.61</v>
      </c>
      <c r="M222" s="31">
        <v>72.41</v>
      </c>
      <c r="N222" s="31">
        <v>232.47</v>
      </c>
      <c r="O222" s="31">
        <v>157.47999999999999</v>
      </c>
      <c r="P222" s="31">
        <v>0</v>
      </c>
      <c r="Q222" s="31">
        <v>0</v>
      </c>
      <c r="R222" s="31">
        <v>90.46</v>
      </c>
      <c r="S222" s="32">
        <v>0</v>
      </c>
    </row>
    <row r="223" spans="1:19" x14ac:dyDescent="0.25">
      <c r="A223" s="33">
        <v>44126</v>
      </c>
      <c r="B223" s="34">
        <v>44549.8</v>
      </c>
      <c r="C223" s="35">
        <v>1355.4</v>
      </c>
      <c r="D223" s="35">
        <v>3.2211607015542563</v>
      </c>
      <c r="E223" s="35">
        <v>241.95999999999998</v>
      </c>
      <c r="F223" s="35">
        <v>157.89999999999998</v>
      </c>
      <c r="G223" s="35">
        <v>183.7</v>
      </c>
      <c r="H223" s="35">
        <v>73.660000000000011</v>
      </c>
      <c r="I223" s="35">
        <v>0</v>
      </c>
      <c r="J223" s="35">
        <v>34.14</v>
      </c>
      <c r="K223" s="35">
        <v>149.54</v>
      </c>
      <c r="L223" s="35">
        <v>37.78</v>
      </c>
      <c r="M223" s="35">
        <v>82.96</v>
      </c>
      <c r="N223" s="35">
        <v>195.54</v>
      </c>
      <c r="O223" s="35">
        <v>140.76</v>
      </c>
      <c r="P223" s="35">
        <v>0</v>
      </c>
      <c r="Q223" s="35">
        <v>0</v>
      </c>
      <c r="R223" s="35">
        <v>57.46</v>
      </c>
      <c r="S223" s="36">
        <v>0</v>
      </c>
    </row>
    <row r="224" spans="1:19" x14ac:dyDescent="0.25">
      <c r="A224" s="29">
        <v>44127</v>
      </c>
      <c r="B224" s="30">
        <v>42273.3</v>
      </c>
      <c r="C224" s="31">
        <v>1040.04</v>
      </c>
      <c r="D224" s="31">
        <v>2.4279577925109721</v>
      </c>
      <c r="E224" s="31">
        <v>194.54</v>
      </c>
      <c r="F224" s="31">
        <v>118.16</v>
      </c>
      <c r="G224" s="31">
        <v>120.76</v>
      </c>
      <c r="H224" s="31">
        <v>64.739999999999995</v>
      </c>
      <c r="I224" s="31">
        <v>0</v>
      </c>
      <c r="J224" s="31">
        <v>33.24</v>
      </c>
      <c r="K224" s="31">
        <v>107.86</v>
      </c>
      <c r="L224" s="31">
        <v>26.48</v>
      </c>
      <c r="M224" s="31">
        <v>65.58</v>
      </c>
      <c r="N224" s="31">
        <v>148.94</v>
      </c>
      <c r="O224" s="31">
        <v>108.5</v>
      </c>
      <c r="P224" s="31">
        <v>0</v>
      </c>
      <c r="Q224" s="31">
        <v>0</v>
      </c>
      <c r="R224" s="31">
        <v>51.24</v>
      </c>
      <c r="S224" s="32">
        <v>0</v>
      </c>
    </row>
    <row r="225" spans="1:19" x14ac:dyDescent="0.25">
      <c r="A225" s="33">
        <v>44128</v>
      </c>
      <c r="B225" s="34">
        <v>62490.5</v>
      </c>
      <c r="C225" s="35">
        <v>1394.94</v>
      </c>
      <c r="D225" s="35">
        <v>2.7611092417014707</v>
      </c>
      <c r="E225" s="35">
        <v>257.54000000000002</v>
      </c>
      <c r="F225" s="35">
        <v>169.38</v>
      </c>
      <c r="G225" s="35">
        <v>137.62</v>
      </c>
      <c r="H225" s="35">
        <v>102.88000000000001</v>
      </c>
      <c r="I225" s="35">
        <v>0</v>
      </c>
      <c r="J225" s="35">
        <v>48.34</v>
      </c>
      <c r="K225" s="35">
        <v>152.01999999999998</v>
      </c>
      <c r="L225" s="35">
        <v>27.3</v>
      </c>
      <c r="M225" s="35">
        <v>61.72</v>
      </c>
      <c r="N225" s="35">
        <v>199.22</v>
      </c>
      <c r="O225" s="35">
        <v>161.47999999999999</v>
      </c>
      <c r="P225" s="35">
        <v>0</v>
      </c>
      <c r="Q225" s="35">
        <v>0</v>
      </c>
      <c r="R225" s="35">
        <v>77.44</v>
      </c>
      <c r="S225" s="36">
        <v>0</v>
      </c>
    </row>
    <row r="226" spans="1:19" x14ac:dyDescent="0.25">
      <c r="A226" s="29">
        <v>44130</v>
      </c>
      <c r="B226" s="30">
        <v>43173.8</v>
      </c>
      <c r="C226" s="31">
        <v>1888.94</v>
      </c>
      <c r="D226" s="31">
        <v>3.0090161845291195</v>
      </c>
      <c r="E226" s="31">
        <v>298.45999999999998</v>
      </c>
      <c r="F226" s="31">
        <v>187.41000000000003</v>
      </c>
      <c r="G226" s="31">
        <v>189.7</v>
      </c>
      <c r="H226" s="31">
        <v>111.38</v>
      </c>
      <c r="I226" s="31">
        <v>0</v>
      </c>
      <c r="J226" s="31">
        <v>69.319999999999993</v>
      </c>
      <c r="K226" s="31">
        <v>223.9</v>
      </c>
      <c r="L226" s="31">
        <v>34.82</v>
      </c>
      <c r="M226" s="31">
        <v>69.209999999999994</v>
      </c>
      <c r="N226" s="31">
        <v>261.27999999999997</v>
      </c>
      <c r="O226" s="31">
        <v>247.74</v>
      </c>
      <c r="P226" s="31">
        <v>0</v>
      </c>
      <c r="Q226" s="31">
        <v>0</v>
      </c>
      <c r="R226" s="31">
        <v>195.72</v>
      </c>
      <c r="S226" s="32">
        <v>0</v>
      </c>
    </row>
    <row r="227" spans="1:19" x14ac:dyDescent="0.25">
      <c r="A227" s="33">
        <v>44131</v>
      </c>
      <c r="B227" s="34">
        <v>49119.9</v>
      </c>
      <c r="C227" s="35">
        <v>1684.55</v>
      </c>
      <c r="D227" s="35">
        <v>4.7206109009387696</v>
      </c>
      <c r="E227" s="35">
        <v>317.58</v>
      </c>
      <c r="F227" s="35">
        <v>198.51</v>
      </c>
      <c r="G227" s="35">
        <v>177.44</v>
      </c>
      <c r="H227" s="35">
        <v>104.62</v>
      </c>
      <c r="I227" s="35">
        <v>0</v>
      </c>
      <c r="J227" s="35">
        <v>52.86</v>
      </c>
      <c r="K227" s="35">
        <v>174.9</v>
      </c>
      <c r="L227" s="35">
        <v>27.7</v>
      </c>
      <c r="M227" s="35">
        <v>86.48</v>
      </c>
      <c r="N227" s="35">
        <v>220.24</v>
      </c>
      <c r="O227" s="35">
        <v>185.22</v>
      </c>
      <c r="P227" s="35">
        <v>0</v>
      </c>
      <c r="Q227" s="35">
        <v>0</v>
      </c>
      <c r="R227" s="35">
        <v>139</v>
      </c>
      <c r="S227" s="36">
        <v>0</v>
      </c>
    </row>
    <row r="228" spans="1:19" x14ac:dyDescent="0.25">
      <c r="A228" s="29">
        <v>44132</v>
      </c>
      <c r="B228" s="30">
        <v>45501.8</v>
      </c>
      <c r="C228" s="31">
        <v>1384.14</v>
      </c>
      <c r="D228" s="31">
        <v>3.4257499257499262</v>
      </c>
      <c r="E228" s="31">
        <v>206</v>
      </c>
      <c r="F228" s="31">
        <v>152.45999999999998</v>
      </c>
      <c r="G228" s="31">
        <v>151.26</v>
      </c>
      <c r="H228" s="31">
        <v>74.440000000000012</v>
      </c>
      <c r="I228" s="31">
        <v>0</v>
      </c>
      <c r="J228" s="31">
        <v>50.68</v>
      </c>
      <c r="K228" s="31">
        <v>131.80000000000001</v>
      </c>
      <c r="L228" s="31">
        <v>49.46</v>
      </c>
      <c r="M228" s="31">
        <v>92.7</v>
      </c>
      <c r="N228" s="31">
        <v>216.2</v>
      </c>
      <c r="O228" s="31">
        <v>123.08</v>
      </c>
      <c r="P228" s="31">
        <v>0</v>
      </c>
      <c r="Q228" s="31">
        <v>0</v>
      </c>
      <c r="R228" s="31">
        <v>136.06</v>
      </c>
      <c r="S228" s="32">
        <v>0</v>
      </c>
    </row>
    <row r="229" spans="1:19" x14ac:dyDescent="0.25">
      <c r="A229" s="33">
        <v>44133</v>
      </c>
      <c r="B229" s="34">
        <v>45783.899999999994</v>
      </c>
      <c r="C229" s="35">
        <v>1236.18</v>
      </c>
      <c r="D229" s="35">
        <v>2.7386074126586766</v>
      </c>
      <c r="E229" s="35">
        <v>233.56</v>
      </c>
      <c r="F229" s="35">
        <v>142.63</v>
      </c>
      <c r="G229" s="35">
        <v>132.72999999999999</v>
      </c>
      <c r="H229" s="35">
        <v>51.7</v>
      </c>
      <c r="I229" s="35">
        <v>0</v>
      </c>
      <c r="J229" s="35">
        <v>24.56</v>
      </c>
      <c r="K229" s="35">
        <v>126.14</v>
      </c>
      <c r="L229" s="35">
        <v>40.98</v>
      </c>
      <c r="M229" s="35">
        <v>96.63</v>
      </c>
      <c r="N229" s="35">
        <v>196</v>
      </c>
      <c r="O229" s="35">
        <v>109.55</v>
      </c>
      <c r="P229" s="35">
        <v>0</v>
      </c>
      <c r="Q229" s="35">
        <v>0</v>
      </c>
      <c r="R229" s="35">
        <v>81.7</v>
      </c>
      <c r="S229" s="36">
        <v>0</v>
      </c>
    </row>
    <row r="230" spans="1:19" x14ac:dyDescent="0.25">
      <c r="A230" s="29">
        <v>44134</v>
      </c>
      <c r="B230" s="30">
        <v>61094.6</v>
      </c>
      <c r="C230" s="31">
        <v>2254.4700000000003</v>
      </c>
      <c r="D230" s="31">
        <v>2.5307522198399246</v>
      </c>
      <c r="E230" s="31">
        <v>426.44</v>
      </c>
      <c r="F230" s="31">
        <v>222.07</v>
      </c>
      <c r="G230" s="31">
        <v>224.79</v>
      </c>
      <c r="H230" s="31">
        <v>142.1</v>
      </c>
      <c r="I230" s="31">
        <v>0</v>
      </c>
      <c r="J230" s="31">
        <v>75.819999999999993</v>
      </c>
      <c r="K230" s="31">
        <v>254.28</v>
      </c>
      <c r="L230" s="31">
        <v>33.380000000000003</v>
      </c>
      <c r="M230" s="31">
        <v>73.47</v>
      </c>
      <c r="N230" s="31">
        <v>310.65999999999997</v>
      </c>
      <c r="O230" s="31">
        <v>299.2</v>
      </c>
      <c r="P230" s="31">
        <v>0</v>
      </c>
      <c r="Q230" s="31">
        <v>0</v>
      </c>
      <c r="R230" s="31">
        <v>192.26</v>
      </c>
      <c r="S230" s="32">
        <v>0</v>
      </c>
    </row>
    <row r="231" spans="1:19" x14ac:dyDescent="0.25">
      <c r="A231" s="33">
        <v>44137</v>
      </c>
      <c r="B231" s="34">
        <v>36899.599999999999</v>
      </c>
      <c r="C231" s="35">
        <v>1446.7400000000002</v>
      </c>
      <c r="D231" s="35">
        <v>3.9207471083697389</v>
      </c>
      <c r="E231" s="35">
        <v>264.02</v>
      </c>
      <c r="F231" s="35">
        <v>185.74</v>
      </c>
      <c r="G231" s="35">
        <v>158.04</v>
      </c>
      <c r="H231" s="35">
        <v>83.82</v>
      </c>
      <c r="I231" s="35">
        <v>0</v>
      </c>
      <c r="J231" s="35">
        <v>48.9</v>
      </c>
      <c r="K231" s="35">
        <v>189.45999999999998</v>
      </c>
      <c r="L231" s="35">
        <v>11.94</v>
      </c>
      <c r="M231" s="35">
        <v>48.6</v>
      </c>
      <c r="N231" s="35">
        <v>187.68</v>
      </c>
      <c r="O231" s="35">
        <v>170.66</v>
      </c>
      <c r="P231" s="35">
        <v>0</v>
      </c>
      <c r="Q231" s="35">
        <v>0</v>
      </c>
      <c r="R231" s="35">
        <v>97.88</v>
      </c>
      <c r="S231" s="36">
        <v>0</v>
      </c>
    </row>
    <row r="232" spans="1:19" x14ac:dyDescent="0.25">
      <c r="A232" s="29">
        <v>44138</v>
      </c>
      <c r="B232" s="30">
        <v>45840.2</v>
      </c>
      <c r="C232" s="31">
        <v>1214.0999999999999</v>
      </c>
      <c r="D232" s="31">
        <v>2.6485486538016847</v>
      </c>
      <c r="E232" s="31">
        <v>234.56</v>
      </c>
      <c r="F232" s="31">
        <v>138.38</v>
      </c>
      <c r="G232" s="31">
        <v>127.28</v>
      </c>
      <c r="H232" s="31">
        <v>74.14</v>
      </c>
      <c r="I232" s="31">
        <v>0</v>
      </c>
      <c r="J232" s="31">
        <v>40.76</v>
      </c>
      <c r="K232" s="31">
        <v>135.4</v>
      </c>
      <c r="L232" s="31">
        <v>15.34</v>
      </c>
      <c r="M232" s="31">
        <v>55.12</v>
      </c>
      <c r="N232" s="31">
        <v>167.6</v>
      </c>
      <c r="O232" s="31">
        <v>126.5</v>
      </c>
      <c r="P232" s="31">
        <v>0</v>
      </c>
      <c r="Q232" s="31">
        <v>0</v>
      </c>
      <c r="R232" s="31">
        <v>99.02</v>
      </c>
      <c r="S232" s="32">
        <v>0</v>
      </c>
    </row>
    <row r="233" spans="1:19" x14ac:dyDescent="0.25">
      <c r="A233" s="33">
        <v>44139</v>
      </c>
      <c r="B233" s="34">
        <v>48966.5</v>
      </c>
      <c r="C233" s="35">
        <v>1398.98</v>
      </c>
      <c r="D233" s="35">
        <v>2.8570144894979221</v>
      </c>
      <c r="E233" s="35">
        <v>241.52</v>
      </c>
      <c r="F233" s="35">
        <v>157.69999999999999</v>
      </c>
      <c r="G233" s="35">
        <v>152.34</v>
      </c>
      <c r="H233" s="35">
        <v>68.28</v>
      </c>
      <c r="I233" s="35">
        <v>0</v>
      </c>
      <c r="J233" s="35">
        <v>40.799999999999997</v>
      </c>
      <c r="K233" s="35">
        <v>184.58</v>
      </c>
      <c r="L233" s="35">
        <v>20.68</v>
      </c>
      <c r="M233" s="35">
        <v>60.16</v>
      </c>
      <c r="N233" s="35">
        <v>219.44</v>
      </c>
      <c r="O233" s="35">
        <v>178.54</v>
      </c>
      <c r="P233" s="35">
        <v>0</v>
      </c>
      <c r="Q233" s="35">
        <v>0</v>
      </c>
      <c r="R233" s="35">
        <v>74.94</v>
      </c>
      <c r="S233" s="36">
        <v>0</v>
      </c>
    </row>
    <row r="234" spans="1:19" x14ac:dyDescent="0.25">
      <c r="A234" s="29">
        <v>44140</v>
      </c>
      <c r="B234" s="30">
        <v>39736.800000000003</v>
      </c>
      <c r="C234" s="31">
        <v>946.56000000000017</v>
      </c>
      <c r="D234" s="31">
        <v>2.3820740472307786</v>
      </c>
      <c r="E234" s="31">
        <v>216.25</v>
      </c>
      <c r="F234" s="31">
        <v>131.76</v>
      </c>
      <c r="G234" s="31">
        <v>128.47999999999999</v>
      </c>
      <c r="H234" s="31">
        <v>84.23</v>
      </c>
      <c r="I234" s="31">
        <v>0</v>
      </c>
      <c r="J234" s="31">
        <v>34.840000000000003</v>
      </c>
      <c r="K234" s="31">
        <v>137.04</v>
      </c>
      <c r="L234" s="31">
        <v>15.14</v>
      </c>
      <c r="M234" s="31">
        <v>41.22</v>
      </c>
      <c r="N234" s="31">
        <v>173.06</v>
      </c>
      <c r="O234" s="31">
        <v>159.9</v>
      </c>
      <c r="P234" s="31">
        <v>0</v>
      </c>
      <c r="Q234" s="31">
        <v>0</v>
      </c>
      <c r="R234" s="31">
        <v>100.12</v>
      </c>
      <c r="S234" s="32">
        <v>0</v>
      </c>
    </row>
    <row r="235" spans="1:19" x14ac:dyDescent="0.25">
      <c r="A235" s="33">
        <v>44141</v>
      </c>
      <c r="B235" s="34">
        <v>38269.759999999995</v>
      </c>
      <c r="C235" s="35">
        <v>881.92000000000007</v>
      </c>
      <c r="D235" s="35">
        <v>2.3044827038371816</v>
      </c>
      <c r="E235" s="35">
        <v>160.62</v>
      </c>
      <c r="F235" s="35">
        <v>111.42</v>
      </c>
      <c r="G235" s="35">
        <v>94.91</v>
      </c>
      <c r="H235" s="35">
        <v>37.549999999999997</v>
      </c>
      <c r="I235" s="35">
        <v>0</v>
      </c>
      <c r="J235" s="35">
        <v>22.64</v>
      </c>
      <c r="K235" s="35">
        <v>100.38000000000001</v>
      </c>
      <c r="L235" s="35">
        <v>24.64</v>
      </c>
      <c r="M235" s="35">
        <v>68.48</v>
      </c>
      <c r="N235" s="35">
        <v>128.47</v>
      </c>
      <c r="O235" s="35">
        <v>88.35</v>
      </c>
      <c r="P235" s="35">
        <v>0</v>
      </c>
      <c r="Q235" s="35">
        <v>0</v>
      </c>
      <c r="R235" s="35">
        <v>44.46</v>
      </c>
      <c r="S235" s="36">
        <v>0</v>
      </c>
    </row>
    <row r="236" spans="1:19" x14ac:dyDescent="0.25">
      <c r="A236" s="29">
        <v>44142</v>
      </c>
      <c r="B236" s="30">
        <v>51467.7</v>
      </c>
      <c r="C236" s="31">
        <v>1419.94</v>
      </c>
      <c r="D236" s="31">
        <v>2.7588953848724542</v>
      </c>
      <c r="E236" s="31">
        <v>227.26</v>
      </c>
      <c r="F236" s="31">
        <v>147.22</v>
      </c>
      <c r="G236" s="31">
        <v>143.04000000000002</v>
      </c>
      <c r="H236" s="31">
        <v>94.460000000000008</v>
      </c>
      <c r="I236" s="31">
        <v>0</v>
      </c>
      <c r="J236" s="31">
        <v>42.16</v>
      </c>
      <c r="K236" s="31">
        <v>198.52</v>
      </c>
      <c r="L236" s="31">
        <v>25.26</v>
      </c>
      <c r="M236" s="31">
        <v>75.66</v>
      </c>
      <c r="N236" s="31">
        <v>212</v>
      </c>
      <c r="O236" s="31">
        <v>187</v>
      </c>
      <c r="P236" s="31">
        <v>0</v>
      </c>
      <c r="Q236" s="31">
        <v>0</v>
      </c>
      <c r="R236" s="31">
        <v>67.36</v>
      </c>
      <c r="S236" s="32">
        <v>0</v>
      </c>
    </row>
    <row r="237" spans="1:19" x14ac:dyDescent="0.25">
      <c r="A237" s="33">
        <v>44144</v>
      </c>
      <c r="B237" s="34">
        <v>42158.9</v>
      </c>
      <c r="C237" s="35">
        <v>1031.1600000000001</v>
      </c>
      <c r="D237" s="35">
        <v>2.4458892428407761</v>
      </c>
      <c r="E237" s="35">
        <v>163.72999999999999</v>
      </c>
      <c r="F237" s="35">
        <v>87.28</v>
      </c>
      <c r="G237" s="35">
        <v>104.76</v>
      </c>
      <c r="H237" s="35">
        <v>56.75</v>
      </c>
      <c r="I237" s="35">
        <v>0</v>
      </c>
      <c r="J237" s="35">
        <v>19.8</v>
      </c>
      <c r="K237" s="35">
        <v>151.52000000000001</v>
      </c>
      <c r="L237" s="35">
        <v>16.68</v>
      </c>
      <c r="M237" s="35">
        <v>55.28</v>
      </c>
      <c r="N237" s="35">
        <v>158.76999999999998</v>
      </c>
      <c r="O237" s="35">
        <v>136.25</v>
      </c>
      <c r="P237" s="35">
        <v>0</v>
      </c>
      <c r="Q237" s="35">
        <v>0</v>
      </c>
      <c r="R237" s="35">
        <v>80.34</v>
      </c>
      <c r="S237" s="36">
        <v>0</v>
      </c>
    </row>
    <row r="238" spans="1:19" x14ac:dyDescent="0.25">
      <c r="A238" s="29">
        <v>44145</v>
      </c>
      <c r="B238" s="30">
        <v>51044</v>
      </c>
      <c r="C238" s="31">
        <v>1308.04</v>
      </c>
      <c r="D238" s="31">
        <v>2.562573466029308</v>
      </c>
      <c r="E238" s="31">
        <v>208.26999999999998</v>
      </c>
      <c r="F238" s="31">
        <v>198.6</v>
      </c>
      <c r="G238" s="31">
        <v>125.93</v>
      </c>
      <c r="H238" s="31">
        <v>77.72</v>
      </c>
      <c r="I238" s="31">
        <v>0</v>
      </c>
      <c r="J238" s="31">
        <v>35.08</v>
      </c>
      <c r="K238" s="31">
        <v>144.54000000000002</v>
      </c>
      <c r="L238" s="31">
        <v>28.51</v>
      </c>
      <c r="M238" s="31">
        <v>74.989999999999995</v>
      </c>
      <c r="N238" s="31">
        <v>200.20999999999998</v>
      </c>
      <c r="O238" s="31">
        <v>145.06</v>
      </c>
      <c r="P238" s="31">
        <v>0</v>
      </c>
      <c r="Q238" s="31">
        <v>0</v>
      </c>
      <c r="R238" s="31">
        <v>69.13</v>
      </c>
      <c r="S238" s="32">
        <v>0</v>
      </c>
    </row>
    <row r="239" spans="1:19" x14ac:dyDescent="0.25">
      <c r="A239" s="33">
        <v>44146</v>
      </c>
      <c r="B239" s="34">
        <v>53437.7</v>
      </c>
      <c r="C239" s="35">
        <v>2199.04</v>
      </c>
      <c r="D239" s="35">
        <v>4.1151471713790073</v>
      </c>
      <c r="E239" s="35">
        <v>396.38</v>
      </c>
      <c r="F239" s="35">
        <v>232.98000000000002</v>
      </c>
      <c r="G239" s="35">
        <v>237</v>
      </c>
      <c r="H239" s="35">
        <v>182.9</v>
      </c>
      <c r="I239" s="35">
        <v>0</v>
      </c>
      <c r="J239" s="35">
        <v>88.1</v>
      </c>
      <c r="K239" s="35">
        <v>272.58000000000004</v>
      </c>
      <c r="L239" s="35">
        <v>21.14</v>
      </c>
      <c r="M239" s="35">
        <v>32.96</v>
      </c>
      <c r="N239" s="35">
        <v>270.18</v>
      </c>
      <c r="O239" s="35">
        <v>296.24</v>
      </c>
      <c r="P239" s="35">
        <v>0</v>
      </c>
      <c r="Q239" s="35">
        <v>0</v>
      </c>
      <c r="R239" s="35">
        <v>168.58</v>
      </c>
      <c r="S239" s="36">
        <v>0</v>
      </c>
    </row>
    <row r="240" spans="1:19" x14ac:dyDescent="0.25">
      <c r="A240" s="29">
        <v>44147</v>
      </c>
      <c r="B240" s="30">
        <v>56414.100000000006</v>
      </c>
      <c r="C240" s="31">
        <v>1930.4199999999998</v>
      </c>
      <c r="D240" s="31">
        <v>3.4218750276969758</v>
      </c>
      <c r="E240" s="31">
        <v>362.02</v>
      </c>
      <c r="F240" s="31">
        <v>191.5</v>
      </c>
      <c r="G240" s="31">
        <v>192.76</v>
      </c>
      <c r="H240" s="31">
        <v>143.26</v>
      </c>
      <c r="I240" s="31">
        <v>0</v>
      </c>
      <c r="J240" s="31">
        <v>78.400000000000006</v>
      </c>
      <c r="K240" s="31">
        <v>234.39999999999998</v>
      </c>
      <c r="L240" s="31">
        <v>25.1</v>
      </c>
      <c r="M240" s="31">
        <v>49.38</v>
      </c>
      <c r="N240" s="31">
        <v>233.78</v>
      </c>
      <c r="O240" s="31">
        <v>220.62</v>
      </c>
      <c r="P240" s="31">
        <v>0</v>
      </c>
      <c r="Q240" s="31">
        <v>0</v>
      </c>
      <c r="R240" s="31">
        <v>199.2</v>
      </c>
      <c r="S240" s="32">
        <v>0</v>
      </c>
    </row>
    <row r="241" spans="1:19" x14ac:dyDescent="0.25">
      <c r="A241" s="33">
        <v>44148</v>
      </c>
      <c r="B241" s="34">
        <v>55136.800000000003</v>
      </c>
      <c r="C241" s="35">
        <v>1346.9</v>
      </c>
      <c r="D241" s="35">
        <v>2.4428330987652531</v>
      </c>
      <c r="E241" s="35">
        <v>211.96</v>
      </c>
      <c r="F241" s="35">
        <v>141.19999999999999</v>
      </c>
      <c r="G241" s="35">
        <v>130.34</v>
      </c>
      <c r="H241" s="35">
        <v>85.86</v>
      </c>
      <c r="I241" s="35">
        <v>0</v>
      </c>
      <c r="J241" s="35">
        <v>55.2</v>
      </c>
      <c r="K241" s="35">
        <v>190.1</v>
      </c>
      <c r="L241" s="35">
        <v>27.08</v>
      </c>
      <c r="M241" s="35">
        <v>172.44</v>
      </c>
      <c r="N241" s="35">
        <v>232.06</v>
      </c>
      <c r="O241" s="35">
        <v>6.12</v>
      </c>
      <c r="P241" s="35">
        <v>0</v>
      </c>
      <c r="Q241" s="35">
        <v>0</v>
      </c>
      <c r="R241" s="35">
        <v>94.54</v>
      </c>
      <c r="S241" s="36">
        <v>0</v>
      </c>
    </row>
    <row r="242" spans="1:19" x14ac:dyDescent="0.25">
      <c r="A242" s="29">
        <v>44149</v>
      </c>
      <c r="B242" s="30">
        <v>64672</v>
      </c>
      <c r="C242" s="31">
        <v>2052.9</v>
      </c>
      <c r="D242" s="31">
        <v>3.1743258287976248</v>
      </c>
      <c r="E242" s="31">
        <v>316.27</v>
      </c>
      <c r="F242" s="31">
        <v>217.76</v>
      </c>
      <c r="G242" s="31">
        <v>251.48000000000002</v>
      </c>
      <c r="H242" s="31">
        <v>150.80000000000001</v>
      </c>
      <c r="I242" s="31">
        <v>0</v>
      </c>
      <c r="J242" s="31">
        <v>67.72</v>
      </c>
      <c r="K242" s="31">
        <v>228.14</v>
      </c>
      <c r="L242" s="31">
        <v>35.979999999999997</v>
      </c>
      <c r="M242" s="31">
        <v>83.26</v>
      </c>
      <c r="N242" s="31">
        <v>309.02999999999997</v>
      </c>
      <c r="O242" s="31">
        <v>239.9</v>
      </c>
      <c r="P242" s="31">
        <v>0</v>
      </c>
      <c r="Q242" s="31">
        <v>0</v>
      </c>
      <c r="R242" s="31">
        <v>152.56</v>
      </c>
      <c r="S242" s="32">
        <v>0</v>
      </c>
    </row>
    <row r="243" spans="1:19" x14ac:dyDescent="0.25">
      <c r="A243" s="33">
        <v>44151</v>
      </c>
      <c r="B243" s="34">
        <v>57536.899999999994</v>
      </c>
      <c r="C243" s="35">
        <v>1496.2400000000002</v>
      </c>
      <c r="D243" s="35">
        <v>2.6004876870321487</v>
      </c>
      <c r="E243" s="35">
        <v>280.82</v>
      </c>
      <c r="F243" s="35">
        <v>169.26</v>
      </c>
      <c r="G243" s="35">
        <v>156.09</v>
      </c>
      <c r="H243" s="35">
        <v>87.1</v>
      </c>
      <c r="I243" s="35">
        <v>0</v>
      </c>
      <c r="J243" s="35">
        <v>55.88</v>
      </c>
      <c r="K243" s="35">
        <v>190.58</v>
      </c>
      <c r="L243" s="35">
        <v>26.02</v>
      </c>
      <c r="M243" s="35">
        <v>64.3</v>
      </c>
      <c r="N243" s="35">
        <v>200.75</v>
      </c>
      <c r="O243" s="35">
        <v>159.56</v>
      </c>
      <c r="P243" s="35">
        <v>0</v>
      </c>
      <c r="Q243" s="35">
        <v>0</v>
      </c>
      <c r="R243" s="35">
        <v>105.88</v>
      </c>
      <c r="S243" s="36">
        <v>0</v>
      </c>
    </row>
    <row r="244" spans="1:19" x14ac:dyDescent="0.25">
      <c r="A244" s="29">
        <v>44152</v>
      </c>
      <c r="B244" s="30">
        <v>47243.13</v>
      </c>
      <c r="C244" s="31">
        <v>1153.29</v>
      </c>
      <c r="D244" s="31">
        <v>2.4411803366965739</v>
      </c>
      <c r="E244" s="31">
        <v>206.58</v>
      </c>
      <c r="F244" s="31">
        <v>123.03</v>
      </c>
      <c r="G244" s="31">
        <v>108.17</v>
      </c>
      <c r="H244" s="31">
        <v>59.660000000000004</v>
      </c>
      <c r="I244" s="31">
        <v>0</v>
      </c>
      <c r="J244" s="31">
        <v>44</v>
      </c>
      <c r="K244" s="31">
        <v>151.06</v>
      </c>
      <c r="L244" s="31">
        <v>18.489999999999998</v>
      </c>
      <c r="M244" s="31">
        <v>42.97</v>
      </c>
      <c r="N244" s="31">
        <v>173.03</v>
      </c>
      <c r="O244" s="31">
        <v>146.66</v>
      </c>
      <c r="P244" s="31">
        <v>0</v>
      </c>
      <c r="Q244" s="31">
        <v>0</v>
      </c>
      <c r="R244" s="31">
        <v>79.64</v>
      </c>
      <c r="S244" s="32">
        <v>0</v>
      </c>
    </row>
    <row r="245" spans="1:19" x14ac:dyDescent="0.25">
      <c r="A245" s="33">
        <v>44153</v>
      </c>
      <c r="B245" s="34">
        <v>51219.34</v>
      </c>
      <c r="C245" s="35">
        <v>1291.5</v>
      </c>
      <c r="D245" s="35">
        <v>2.5215084770713565</v>
      </c>
      <c r="E245" s="35">
        <v>257.84000000000003</v>
      </c>
      <c r="F245" s="35">
        <v>155.66000000000003</v>
      </c>
      <c r="G245" s="35">
        <v>145.34</v>
      </c>
      <c r="H245" s="35">
        <v>89.1</v>
      </c>
      <c r="I245" s="35">
        <v>0</v>
      </c>
      <c r="J245" s="35">
        <v>39.200000000000003</v>
      </c>
      <c r="K245" s="35">
        <v>136.80000000000001</v>
      </c>
      <c r="L245" s="35">
        <v>28.3</v>
      </c>
      <c r="M245" s="35">
        <v>57.7</v>
      </c>
      <c r="N245" s="35">
        <v>157.88</v>
      </c>
      <c r="O245" s="35">
        <v>142.38</v>
      </c>
      <c r="P245" s="35">
        <v>0</v>
      </c>
      <c r="Q245" s="35">
        <v>0</v>
      </c>
      <c r="R245" s="35">
        <v>81.3</v>
      </c>
      <c r="S245" s="36">
        <v>0</v>
      </c>
    </row>
    <row r="246" spans="1:19" x14ac:dyDescent="0.25">
      <c r="A246" s="29">
        <v>44154</v>
      </c>
      <c r="B246" s="30">
        <v>45730.6</v>
      </c>
      <c r="C246" s="31">
        <v>1305.19</v>
      </c>
      <c r="D246" s="31">
        <v>2.8540845735678082</v>
      </c>
      <c r="E246" s="31">
        <v>245.1</v>
      </c>
      <c r="F246" s="31">
        <v>149.25</v>
      </c>
      <c r="G246" s="31">
        <v>139.62</v>
      </c>
      <c r="H246" s="31">
        <v>107.48</v>
      </c>
      <c r="I246" s="31">
        <v>0</v>
      </c>
      <c r="J246" s="31">
        <v>56.42</v>
      </c>
      <c r="K246" s="31">
        <v>137.44</v>
      </c>
      <c r="L246" s="31">
        <v>31.01</v>
      </c>
      <c r="M246" s="31">
        <v>65.62</v>
      </c>
      <c r="N246" s="31">
        <v>170.11</v>
      </c>
      <c r="O246" s="31">
        <v>131.1</v>
      </c>
      <c r="P246" s="31">
        <v>0</v>
      </c>
      <c r="Q246" s="31">
        <v>0</v>
      </c>
      <c r="R246" s="31">
        <v>72.040000000000006</v>
      </c>
      <c r="S246" s="32">
        <v>0</v>
      </c>
    </row>
    <row r="247" spans="1:19" x14ac:dyDescent="0.25">
      <c r="A247" s="33">
        <v>44155</v>
      </c>
      <c r="B247" s="34">
        <v>52140.6</v>
      </c>
      <c r="C247" s="35">
        <v>1535.4399999999998</v>
      </c>
      <c r="D247" s="35">
        <v>2.9448069258888463</v>
      </c>
      <c r="E247" s="35">
        <v>251.01999999999998</v>
      </c>
      <c r="F247" s="35">
        <v>155.54</v>
      </c>
      <c r="G247" s="35">
        <v>159.41</v>
      </c>
      <c r="H247" s="35">
        <v>100.97999999999999</v>
      </c>
      <c r="I247" s="35">
        <v>0</v>
      </c>
      <c r="J247" s="35">
        <v>54.42</v>
      </c>
      <c r="K247" s="35">
        <v>194.38</v>
      </c>
      <c r="L247" s="35">
        <v>33.369999999999997</v>
      </c>
      <c r="M247" s="35">
        <v>81.36</v>
      </c>
      <c r="N247" s="35">
        <v>208.22</v>
      </c>
      <c r="O247" s="35">
        <v>146.04</v>
      </c>
      <c r="P247" s="35">
        <v>0</v>
      </c>
      <c r="Q247" s="35">
        <v>0</v>
      </c>
      <c r="R247" s="35">
        <v>150.69999999999999</v>
      </c>
      <c r="S247" s="36">
        <v>0</v>
      </c>
    </row>
    <row r="248" spans="1:19" x14ac:dyDescent="0.25">
      <c r="A248" s="29">
        <v>44156</v>
      </c>
      <c r="B248" s="30">
        <v>55106.36</v>
      </c>
      <c r="C248" s="31">
        <v>1625.8400000000001</v>
      </c>
      <c r="D248" s="31">
        <v>2.9503672534349943</v>
      </c>
      <c r="E248" s="31">
        <v>278.44</v>
      </c>
      <c r="F248" s="31">
        <v>159.38</v>
      </c>
      <c r="G248" s="31">
        <v>160.76</v>
      </c>
      <c r="H248" s="31">
        <v>149.91999999999999</v>
      </c>
      <c r="I248" s="31">
        <v>0</v>
      </c>
      <c r="J248" s="31">
        <v>67.5</v>
      </c>
      <c r="K248" s="31">
        <v>183.44</v>
      </c>
      <c r="L248" s="31">
        <v>34.24</v>
      </c>
      <c r="M248" s="31">
        <v>90.9</v>
      </c>
      <c r="N248" s="31">
        <v>220.54</v>
      </c>
      <c r="O248" s="31">
        <v>165.04</v>
      </c>
      <c r="P248" s="31">
        <v>0</v>
      </c>
      <c r="Q248" s="31">
        <v>0</v>
      </c>
      <c r="R248" s="31">
        <v>115.68</v>
      </c>
      <c r="S248" s="32">
        <v>0</v>
      </c>
    </row>
    <row r="249" spans="1:19" x14ac:dyDescent="0.25">
      <c r="A249" s="33">
        <v>44158</v>
      </c>
      <c r="B249" s="34">
        <v>54377.399999999994</v>
      </c>
      <c r="C249" s="35">
        <v>1589.5900000000001</v>
      </c>
      <c r="D249" s="35">
        <v>2.9232548816236164</v>
      </c>
      <c r="E249" s="35">
        <v>329.38</v>
      </c>
      <c r="F249" s="35">
        <v>171.17</v>
      </c>
      <c r="G249" s="35">
        <v>175.24</v>
      </c>
      <c r="H249" s="35">
        <v>93.14</v>
      </c>
      <c r="I249" s="35">
        <v>0</v>
      </c>
      <c r="J249" s="35">
        <v>64.56</v>
      </c>
      <c r="K249" s="35">
        <v>170.7</v>
      </c>
      <c r="L249" s="35">
        <v>30.99</v>
      </c>
      <c r="M249" s="35">
        <v>58.61</v>
      </c>
      <c r="N249" s="35">
        <v>186.26</v>
      </c>
      <c r="O249" s="35">
        <v>161.91999999999999</v>
      </c>
      <c r="P249" s="35">
        <v>0</v>
      </c>
      <c r="Q249" s="35">
        <v>0</v>
      </c>
      <c r="R249" s="35">
        <v>147.62</v>
      </c>
      <c r="S249" s="36">
        <v>0</v>
      </c>
    </row>
    <row r="250" spans="1:19" x14ac:dyDescent="0.25">
      <c r="A250" s="29">
        <v>44159</v>
      </c>
      <c r="B250" s="30">
        <v>50521.59</v>
      </c>
      <c r="C250" s="31">
        <v>1553.31</v>
      </c>
      <c r="D250" s="31">
        <v>3.0745469412185962</v>
      </c>
      <c r="E250" s="31">
        <v>275.57</v>
      </c>
      <c r="F250" s="31">
        <v>173.41</v>
      </c>
      <c r="G250" s="31">
        <v>158.18</v>
      </c>
      <c r="H250" s="31">
        <v>85.42</v>
      </c>
      <c r="I250" s="31">
        <v>0</v>
      </c>
      <c r="J250" s="31">
        <v>55.62</v>
      </c>
      <c r="K250" s="31">
        <v>166.5</v>
      </c>
      <c r="L250" s="31">
        <v>31.42</v>
      </c>
      <c r="M250" s="31">
        <v>74.61</v>
      </c>
      <c r="N250" s="31">
        <v>220.22</v>
      </c>
      <c r="O250" s="31">
        <v>172.14</v>
      </c>
      <c r="P250" s="31">
        <v>0</v>
      </c>
      <c r="Q250" s="31">
        <v>0</v>
      </c>
      <c r="R250" s="31">
        <v>140.22</v>
      </c>
      <c r="S250" s="32">
        <v>0</v>
      </c>
    </row>
    <row r="251" spans="1:19" x14ac:dyDescent="0.25">
      <c r="A251" s="33">
        <v>44160</v>
      </c>
      <c r="B251" s="34">
        <v>44969.399999999994</v>
      </c>
      <c r="C251" s="35">
        <v>1605.1200000000001</v>
      </c>
      <c r="D251" s="35">
        <v>3.5693604984722951</v>
      </c>
      <c r="E251" s="35">
        <v>309.55</v>
      </c>
      <c r="F251" s="35">
        <v>157.86000000000001</v>
      </c>
      <c r="G251" s="35">
        <v>200.49</v>
      </c>
      <c r="H251" s="35">
        <v>103.76</v>
      </c>
      <c r="I251" s="35">
        <v>0</v>
      </c>
      <c r="J251" s="35">
        <v>64.56</v>
      </c>
      <c r="K251" s="35">
        <v>152.63999999999999</v>
      </c>
      <c r="L251" s="35">
        <v>22.66</v>
      </c>
      <c r="M251" s="35">
        <v>76.040000000000006</v>
      </c>
      <c r="N251" s="35">
        <v>185.22</v>
      </c>
      <c r="O251" s="35">
        <v>142.41999999999999</v>
      </c>
      <c r="P251" s="35">
        <v>0</v>
      </c>
      <c r="Q251" s="35">
        <v>0</v>
      </c>
      <c r="R251" s="35">
        <v>189.92000000000002</v>
      </c>
      <c r="S251" s="36">
        <v>0</v>
      </c>
    </row>
    <row r="252" spans="1:19" x14ac:dyDescent="0.25">
      <c r="A252" s="29">
        <v>44161</v>
      </c>
      <c r="B252" s="30">
        <v>53115.51</v>
      </c>
      <c r="C252" s="31">
        <v>1450.96</v>
      </c>
      <c r="D252" s="31">
        <v>2.7317068027775693</v>
      </c>
      <c r="E252" s="31">
        <v>252.21</v>
      </c>
      <c r="F252" s="31">
        <v>168.6</v>
      </c>
      <c r="G252" s="31">
        <v>137.69</v>
      </c>
      <c r="H252" s="31">
        <v>118.8</v>
      </c>
      <c r="I252" s="31">
        <v>0</v>
      </c>
      <c r="J252" s="31">
        <v>59.18</v>
      </c>
      <c r="K252" s="31">
        <v>181.83</v>
      </c>
      <c r="L252" s="31">
        <v>26.21</v>
      </c>
      <c r="M252" s="31">
        <v>17.649999999999999</v>
      </c>
      <c r="N252" s="31">
        <v>159.34</v>
      </c>
      <c r="O252" s="31">
        <v>157.25</v>
      </c>
      <c r="P252" s="31">
        <v>0</v>
      </c>
      <c r="Q252" s="31">
        <v>0</v>
      </c>
      <c r="R252" s="31">
        <v>172.2</v>
      </c>
      <c r="S252" s="32">
        <v>0</v>
      </c>
    </row>
    <row r="253" spans="1:19" x14ac:dyDescent="0.25">
      <c r="A253" s="33">
        <v>44162</v>
      </c>
      <c r="B253" s="34">
        <v>48853.3</v>
      </c>
      <c r="C253" s="35">
        <v>1176.3399999999999</v>
      </c>
      <c r="D253" s="35">
        <v>2.4079028438201715</v>
      </c>
      <c r="E253" s="35">
        <v>195.55</v>
      </c>
      <c r="F253" s="35">
        <v>124.19</v>
      </c>
      <c r="G253" s="35">
        <v>124.47</v>
      </c>
      <c r="H253" s="35">
        <v>78.59</v>
      </c>
      <c r="I253" s="35">
        <v>0</v>
      </c>
      <c r="J253" s="35">
        <v>44.14</v>
      </c>
      <c r="K253" s="35">
        <v>136.69</v>
      </c>
      <c r="L253" s="35">
        <v>18.59</v>
      </c>
      <c r="M253" s="35">
        <v>40.74</v>
      </c>
      <c r="N253" s="35">
        <v>157.02000000000001</v>
      </c>
      <c r="O253" s="35">
        <v>143.19</v>
      </c>
      <c r="P253" s="35">
        <v>0</v>
      </c>
      <c r="Q253" s="35">
        <v>0</v>
      </c>
      <c r="R253" s="35">
        <v>113.17</v>
      </c>
      <c r="S253" s="36">
        <v>0</v>
      </c>
    </row>
    <row r="254" spans="1:19" x14ac:dyDescent="0.25">
      <c r="A254" s="29">
        <v>44163</v>
      </c>
      <c r="B254" s="30">
        <v>57582.26</v>
      </c>
      <c r="C254" s="31">
        <v>1381.9099999999999</v>
      </c>
      <c r="D254" s="31">
        <v>2.3998884378626331</v>
      </c>
      <c r="E254" s="31">
        <v>274.56</v>
      </c>
      <c r="F254" s="31">
        <v>157.80000000000001</v>
      </c>
      <c r="G254" s="31">
        <v>126.00999999999999</v>
      </c>
      <c r="H254" s="31">
        <v>112.82</v>
      </c>
      <c r="I254" s="31">
        <v>0</v>
      </c>
      <c r="J254" s="31">
        <v>59.4</v>
      </c>
      <c r="K254" s="31">
        <v>156.57999999999998</v>
      </c>
      <c r="L254" s="31">
        <v>23.65</v>
      </c>
      <c r="M254" s="31">
        <v>63.59</v>
      </c>
      <c r="N254" s="31">
        <v>174.22</v>
      </c>
      <c r="O254" s="31">
        <v>116.88</v>
      </c>
      <c r="P254" s="31">
        <v>0</v>
      </c>
      <c r="Q254" s="31">
        <v>0</v>
      </c>
      <c r="R254" s="31">
        <v>116.39999999999999</v>
      </c>
      <c r="S254" s="32">
        <v>0</v>
      </c>
    </row>
    <row r="255" spans="1:19" x14ac:dyDescent="0.25">
      <c r="A255" s="33">
        <v>44165</v>
      </c>
      <c r="B255" s="34">
        <v>66133.799999999988</v>
      </c>
      <c r="C255" s="35">
        <v>1424.5699999999997</v>
      </c>
      <c r="D255" s="35">
        <v>2.1540725015045257</v>
      </c>
      <c r="E255" s="35">
        <v>260.53999999999996</v>
      </c>
      <c r="F255" s="35">
        <v>149.63</v>
      </c>
      <c r="G255" s="35">
        <v>187.36</v>
      </c>
      <c r="H255" s="35">
        <v>104</v>
      </c>
      <c r="I255" s="35">
        <v>0</v>
      </c>
      <c r="J255" s="35">
        <v>41.78</v>
      </c>
      <c r="K255" s="35">
        <v>148.69999999999999</v>
      </c>
      <c r="L255" s="35">
        <v>30.1</v>
      </c>
      <c r="M255" s="35">
        <v>68.680000000000007</v>
      </c>
      <c r="N255" s="35">
        <v>184.67000000000002</v>
      </c>
      <c r="O255" s="35">
        <v>122.39</v>
      </c>
      <c r="P255" s="35">
        <v>0</v>
      </c>
      <c r="Q255" s="35">
        <v>0</v>
      </c>
      <c r="R255" s="35">
        <v>126.72</v>
      </c>
      <c r="S255" s="36">
        <v>0</v>
      </c>
    </row>
    <row r="256" spans="1:19" x14ac:dyDescent="0.25">
      <c r="A256" s="29">
        <v>44166</v>
      </c>
      <c r="B256" s="30">
        <v>47660.92</v>
      </c>
      <c r="C256" s="31">
        <v>1251.2399999999998</v>
      </c>
      <c r="D256" s="31">
        <v>2.6252955251388346</v>
      </c>
      <c r="E256" s="31">
        <v>192.6</v>
      </c>
      <c r="F256" s="31">
        <v>142.22</v>
      </c>
      <c r="G256" s="31">
        <v>155.06</v>
      </c>
      <c r="H256" s="31">
        <v>86.320000000000007</v>
      </c>
      <c r="I256" s="31">
        <v>0</v>
      </c>
      <c r="J256" s="31">
        <v>46.72</v>
      </c>
      <c r="K256" s="31">
        <v>148.44</v>
      </c>
      <c r="L256" s="31">
        <v>22.68</v>
      </c>
      <c r="M256" s="31">
        <v>64.16</v>
      </c>
      <c r="N256" s="31">
        <v>178.26999999999998</v>
      </c>
      <c r="O256" s="31">
        <v>128.37</v>
      </c>
      <c r="P256" s="31">
        <v>0</v>
      </c>
      <c r="Q256" s="31">
        <v>0</v>
      </c>
      <c r="R256" s="31">
        <v>86.4</v>
      </c>
      <c r="S256" s="32">
        <v>0</v>
      </c>
    </row>
    <row r="257" spans="1:19" x14ac:dyDescent="0.25">
      <c r="A257" s="33">
        <v>44167</v>
      </c>
      <c r="B257" s="34">
        <v>52110.559999999998</v>
      </c>
      <c r="C257" s="35">
        <v>1632.3799999999999</v>
      </c>
      <c r="D257" s="35">
        <v>3.1325320625992124</v>
      </c>
      <c r="E257" s="35">
        <v>233.95</v>
      </c>
      <c r="F257" s="35">
        <v>173.37</v>
      </c>
      <c r="G257" s="35">
        <v>155.34</v>
      </c>
      <c r="H257" s="35">
        <v>87.08</v>
      </c>
      <c r="I257" s="35">
        <v>0</v>
      </c>
      <c r="J257" s="35">
        <v>69.319999999999993</v>
      </c>
      <c r="K257" s="35">
        <v>217.05</v>
      </c>
      <c r="L257" s="35">
        <v>23.42</v>
      </c>
      <c r="M257" s="35">
        <v>79.8</v>
      </c>
      <c r="N257" s="35">
        <v>231.68</v>
      </c>
      <c r="O257" s="35">
        <v>186.39</v>
      </c>
      <c r="P257" s="35">
        <v>0</v>
      </c>
      <c r="Q257" s="35">
        <v>0</v>
      </c>
      <c r="R257" s="35">
        <v>174.98000000000002</v>
      </c>
      <c r="S257" s="36">
        <v>0</v>
      </c>
    </row>
    <row r="258" spans="1:19" x14ac:dyDescent="0.25">
      <c r="A258" s="29">
        <v>44168</v>
      </c>
      <c r="B258" s="30">
        <v>47115.1</v>
      </c>
      <c r="C258" s="31">
        <v>1460.39</v>
      </c>
      <c r="D258" s="31">
        <v>3.0996219895532433</v>
      </c>
      <c r="E258" s="31">
        <v>264.15999999999997</v>
      </c>
      <c r="F258" s="31">
        <v>149.55000000000001</v>
      </c>
      <c r="G258" s="31">
        <v>165.54000000000002</v>
      </c>
      <c r="H258" s="31">
        <v>88.6</v>
      </c>
      <c r="I258" s="31">
        <v>0</v>
      </c>
      <c r="J258" s="31">
        <v>55.62</v>
      </c>
      <c r="K258" s="31">
        <v>157.45999999999998</v>
      </c>
      <c r="L258" s="31">
        <v>29.66</v>
      </c>
      <c r="M258" s="31">
        <v>78.319999999999993</v>
      </c>
      <c r="N258" s="31">
        <v>197.56</v>
      </c>
      <c r="O258" s="31">
        <v>127.88</v>
      </c>
      <c r="P258" s="31">
        <v>0</v>
      </c>
      <c r="Q258" s="31">
        <v>0</v>
      </c>
      <c r="R258" s="31">
        <v>146.04</v>
      </c>
      <c r="S258" s="32">
        <v>0</v>
      </c>
    </row>
    <row r="259" spans="1:19" x14ac:dyDescent="0.25">
      <c r="A259" s="33">
        <v>44169</v>
      </c>
      <c r="B259" s="34">
        <v>51753.47</v>
      </c>
      <c r="C259" s="35">
        <v>1264.9299999999998</v>
      </c>
      <c r="D259" s="35">
        <v>2.4441452911273385</v>
      </c>
      <c r="E259" s="35">
        <v>258.77999999999997</v>
      </c>
      <c r="F259" s="35">
        <v>140.6</v>
      </c>
      <c r="G259" s="35">
        <v>133.94</v>
      </c>
      <c r="H259" s="35">
        <v>92.39</v>
      </c>
      <c r="I259" s="35">
        <v>0</v>
      </c>
      <c r="J259" s="35">
        <v>33.630000000000003</v>
      </c>
      <c r="K259" s="35">
        <v>124.07</v>
      </c>
      <c r="L259" s="35">
        <v>24.44</v>
      </c>
      <c r="M259" s="35">
        <v>72.709999999999994</v>
      </c>
      <c r="N259" s="35">
        <v>157.75</v>
      </c>
      <c r="O259" s="35">
        <v>115.66</v>
      </c>
      <c r="P259" s="35">
        <v>0</v>
      </c>
      <c r="Q259" s="35">
        <v>0</v>
      </c>
      <c r="R259" s="35">
        <v>110.96</v>
      </c>
      <c r="S259" s="36">
        <v>0</v>
      </c>
    </row>
    <row r="260" spans="1:19" x14ac:dyDescent="0.25">
      <c r="A260" s="29">
        <v>44170</v>
      </c>
      <c r="B260" s="30">
        <v>75580.5</v>
      </c>
      <c r="C260" s="31">
        <v>2418.5500000000002</v>
      </c>
      <c r="D260" s="31">
        <v>3.1999655995924878</v>
      </c>
      <c r="E260" s="31">
        <v>422.4</v>
      </c>
      <c r="F260" s="31">
        <v>225.76999999999998</v>
      </c>
      <c r="G260" s="31">
        <v>234.95</v>
      </c>
      <c r="H260" s="31">
        <v>127.58</v>
      </c>
      <c r="I260" s="31">
        <v>0</v>
      </c>
      <c r="J260" s="31">
        <v>60.38</v>
      </c>
      <c r="K260" s="31">
        <v>412.29999999999995</v>
      </c>
      <c r="L260" s="31">
        <v>38.520000000000003</v>
      </c>
      <c r="M260" s="31">
        <v>103.52</v>
      </c>
      <c r="N260" s="31">
        <v>291.89999999999998</v>
      </c>
      <c r="O260" s="31">
        <v>263.01</v>
      </c>
      <c r="P260" s="31">
        <v>0</v>
      </c>
      <c r="Q260" s="31">
        <v>0</v>
      </c>
      <c r="R260" s="31">
        <v>238.22</v>
      </c>
      <c r="S260" s="32">
        <v>0</v>
      </c>
    </row>
    <row r="261" spans="1:19" x14ac:dyDescent="0.25">
      <c r="A261" s="33">
        <v>44172</v>
      </c>
      <c r="B261" s="34">
        <v>57389.5</v>
      </c>
      <c r="C261" s="35">
        <v>1251.26</v>
      </c>
      <c r="D261" s="35">
        <v>2.1802943047073069</v>
      </c>
      <c r="E261" s="35">
        <v>215.31</v>
      </c>
      <c r="F261" s="35">
        <v>140.29</v>
      </c>
      <c r="G261" s="35">
        <v>136.35000000000002</v>
      </c>
      <c r="H261" s="35">
        <v>74.739999999999995</v>
      </c>
      <c r="I261" s="35">
        <v>0</v>
      </c>
      <c r="J261" s="35">
        <v>33.5</v>
      </c>
      <c r="K261" s="35">
        <v>131.09</v>
      </c>
      <c r="L261" s="35">
        <v>21.09</v>
      </c>
      <c r="M261" s="35">
        <v>41.59</v>
      </c>
      <c r="N261" s="35">
        <v>149.63</v>
      </c>
      <c r="O261" s="35">
        <v>124.41</v>
      </c>
      <c r="P261" s="35">
        <v>0</v>
      </c>
      <c r="Q261" s="35">
        <v>0</v>
      </c>
      <c r="R261" s="35">
        <v>183.26</v>
      </c>
      <c r="S261" s="36">
        <v>0</v>
      </c>
    </row>
    <row r="262" spans="1:19" x14ac:dyDescent="0.25">
      <c r="A262" s="29">
        <v>44173</v>
      </c>
      <c r="B262" s="30">
        <v>51840.509999999995</v>
      </c>
      <c r="C262" s="31">
        <v>1499.42</v>
      </c>
      <c r="D262" s="31">
        <v>2.8923712363169272</v>
      </c>
      <c r="E262" s="31">
        <v>258.25</v>
      </c>
      <c r="F262" s="31">
        <v>159.13999999999999</v>
      </c>
      <c r="G262" s="31">
        <v>140.84</v>
      </c>
      <c r="H262" s="31">
        <v>77.510000000000005</v>
      </c>
      <c r="I262" s="31">
        <v>0</v>
      </c>
      <c r="J262" s="31">
        <v>51.04</v>
      </c>
      <c r="K262" s="31">
        <v>162.69</v>
      </c>
      <c r="L262" s="31">
        <v>33.01</v>
      </c>
      <c r="M262" s="31">
        <v>68.86</v>
      </c>
      <c r="N262" s="31">
        <v>212.92</v>
      </c>
      <c r="O262" s="31">
        <v>139.69999999999999</v>
      </c>
      <c r="P262" s="31">
        <v>0</v>
      </c>
      <c r="Q262" s="31">
        <v>0</v>
      </c>
      <c r="R262" s="31">
        <v>195.46</v>
      </c>
      <c r="S262" s="32">
        <v>0</v>
      </c>
    </row>
    <row r="263" spans="1:19" x14ac:dyDescent="0.25">
      <c r="A263" s="33">
        <v>44174</v>
      </c>
      <c r="B263" s="34">
        <v>43914.2</v>
      </c>
      <c r="C263" s="35">
        <v>1376.5800000000002</v>
      </c>
      <c r="D263" s="35">
        <v>3.134703581074004</v>
      </c>
      <c r="E263" s="35">
        <v>247.39</v>
      </c>
      <c r="F263" s="35">
        <v>142.86000000000001</v>
      </c>
      <c r="G263" s="35">
        <v>159.47999999999999</v>
      </c>
      <c r="H263" s="35">
        <v>96.6</v>
      </c>
      <c r="I263" s="35">
        <v>0</v>
      </c>
      <c r="J263" s="35">
        <v>52.06</v>
      </c>
      <c r="K263" s="35">
        <v>167.3</v>
      </c>
      <c r="L263" s="35">
        <v>55.01</v>
      </c>
      <c r="M263" s="35">
        <v>35.979999999999997</v>
      </c>
      <c r="N263" s="35">
        <v>142.79999999999998</v>
      </c>
      <c r="O263" s="35">
        <v>144.24</v>
      </c>
      <c r="P263" s="35">
        <v>0</v>
      </c>
      <c r="Q263" s="35">
        <v>0</v>
      </c>
      <c r="R263" s="35">
        <v>132.86000000000001</v>
      </c>
      <c r="S263" s="36">
        <v>0</v>
      </c>
    </row>
    <row r="264" spans="1:19" x14ac:dyDescent="0.25">
      <c r="A264" s="29">
        <v>44175</v>
      </c>
      <c r="B264" s="30">
        <v>66288.899999999994</v>
      </c>
      <c r="C264" s="31">
        <v>1399.71</v>
      </c>
      <c r="D264" s="31">
        <v>2.1115299846580653</v>
      </c>
      <c r="E264" s="31">
        <v>230.35</v>
      </c>
      <c r="F264" s="31">
        <v>148.31</v>
      </c>
      <c r="G264" s="31">
        <v>159.82999999999998</v>
      </c>
      <c r="H264" s="31">
        <v>59.22</v>
      </c>
      <c r="I264" s="31">
        <v>0</v>
      </c>
      <c r="J264" s="31">
        <v>40.82</v>
      </c>
      <c r="K264" s="31">
        <v>153.47999999999999</v>
      </c>
      <c r="L264" s="31">
        <v>40.200000000000003</v>
      </c>
      <c r="M264" s="31">
        <v>101.95</v>
      </c>
      <c r="N264" s="31">
        <v>162.04</v>
      </c>
      <c r="O264" s="31">
        <v>202.08</v>
      </c>
      <c r="P264" s="31">
        <v>0</v>
      </c>
      <c r="Q264" s="31">
        <v>0</v>
      </c>
      <c r="R264" s="31">
        <v>101.43</v>
      </c>
      <c r="S264" s="32">
        <v>0</v>
      </c>
    </row>
    <row r="265" spans="1:19" x14ac:dyDescent="0.25">
      <c r="A265" s="33">
        <v>44176</v>
      </c>
      <c r="B265" s="34">
        <v>51849.11</v>
      </c>
      <c r="C265" s="35">
        <v>1643.5699999999997</v>
      </c>
      <c r="D265" s="35">
        <v>3.1699097631569759</v>
      </c>
      <c r="E265" s="35">
        <v>269.64999999999998</v>
      </c>
      <c r="F265" s="35">
        <v>170.24</v>
      </c>
      <c r="G265" s="35">
        <v>185.88</v>
      </c>
      <c r="H265" s="35">
        <v>97.31</v>
      </c>
      <c r="I265" s="35">
        <v>0</v>
      </c>
      <c r="J265" s="35">
        <v>58.37</v>
      </c>
      <c r="K265" s="35">
        <v>174.25</v>
      </c>
      <c r="L265" s="35">
        <v>36.57</v>
      </c>
      <c r="M265" s="35">
        <v>123.85</v>
      </c>
      <c r="N265" s="35">
        <v>213.58999999999997</v>
      </c>
      <c r="O265" s="35">
        <v>149.72</v>
      </c>
      <c r="P265" s="35">
        <v>0</v>
      </c>
      <c r="Q265" s="35">
        <v>0</v>
      </c>
      <c r="R265" s="35">
        <v>164.14000000000001</v>
      </c>
      <c r="S265" s="36">
        <v>0</v>
      </c>
    </row>
    <row r="266" spans="1:19" x14ac:dyDescent="0.25">
      <c r="A266" s="29">
        <v>44177</v>
      </c>
      <c r="B266" s="30">
        <v>58947.3</v>
      </c>
      <c r="C266" s="31">
        <v>1743.8100000000002</v>
      </c>
      <c r="D266" s="31">
        <v>2.958252540828842</v>
      </c>
      <c r="E266" s="31">
        <v>307.04000000000002</v>
      </c>
      <c r="F266" s="31">
        <v>182.06</v>
      </c>
      <c r="G266" s="31">
        <v>190.05</v>
      </c>
      <c r="H266" s="31">
        <v>99.72</v>
      </c>
      <c r="I266" s="31">
        <v>0</v>
      </c>
      <c r="J266" s="31">
        <v>78.89</v>
      </c>
      <c r="K266" s="31">
        <v>208.36</v>
      </c>
      <c r="L266" s="31">
        <v>34.92</v>
      </c>
      <c r="M266" s="31">
        <v>39.200000000000003</v>
      </c>
      <c r="N266" s="31">
        <v>237.8</v>
      </c>
      <c r="O266" s="31">
        <v>180.46</v>
      </c>
      <c r="P266" s="31">
        <v>0</v>
      </c>
      <c r="Q266" s="31">
        <v>0</v>
      </c>
      <c r="R266" s="31">
        <v>185.31</v>
      </c>
      <c r="S266" s="32">
        <v>0</v>
      </c>
    </row>
    <row r="267" spans="1:19" x14ac:dyDescent="0.25">
      <c r="A267" s="33">
        <v>44179</v>
      </c>
      <c r="B267" s="34">
        <v>44701.8</v>
      </c>
      <c r="C267" s="35">
        <v>1037.8399999999999</v>
      </c>
      <c r="D267" s="35">
        <v>2.3216962180493845</v>
      </c>
      <c r="E267" s="35">
        <v>202.03</v>
      </c>
      <c r="F267" s="35">
        <v>115.14999999999999</v>
      </c>
      <c r="G267" s="35">
        <v>91.09</v>
      </c>
      <c r="H267" s="35">
        <v>40.69</v>
      </c>
      <c r="I267" s="35">
        <v>0</v>
      </c>
      <c r="J267" s="35">
        <v>23.25</v>
      </c>
      <c r="K267" s="35">
        <v>134.09</v>
      </c>
      <c r="L267" s="35">
        <v>21.18</v>
      </c>
      <c r="M267" s="35">
        <v>68.72</v>
      </c>
      <c r="N267" s="35">
        <v>139.30000000000001</v>
      </c>
      <c r="O267" s="35">
        <v>103.55</v>
      </c>
      <c r="P267" s="35">
        <v>0</v>
      </c>
      <c r="Q267" s="35">
        <v>0</v>
      </c>
      <c r="R267" s="35">
        <v>98.79</v>
      </c>
      <c r="S267" s="36">
        <v>0</v>
      </c>
    </row>
    <row r="268" spans="1:19" x14ac:dyDescent="0.25">
      <c r="A268" s="29">
        <v>44180</v>
      </c>
      <c r="B268" s="30">
        <v>43995</v>
      </c>
      <c r="C268" s="31">
        <v>1280.5899999999999</v>
      </c>
      <c r="D268" s="31">
        <v>2.9107625866575746</v>
      </c>
      <c r="E268" s="31">
        <v>218.52</v>
      </c>
      <c r="F268" s="31">
        <v>110.48</v>
      </c>
      <c r="G268" s="31">
        <v>97.17</v>
      </c>
      <c r="H268" s="31">
        <v>54.56</v>
      </c>
      <c r="I268" s="31">
        <v>0</v>
      </c>
      <c r="J268" s="31">
        <v>43.51</v>
      </c>
      <c r="K268" s="31">
        <v>179.23000000000002</v>
      </c>
      <c r="L268" s="31">
        <v>24.18</v>
      </c>
      <c r="M268" s="31">
        <v>70.92</v>
      </c>
      <c r="N268" s="31">
        <v>199.09</v>
      </c>
      <c r="O268" s="31">
        <v>154.37</v>
      </c>
      <c r="P268" s="31">
        <v>0</v>
      </c>
      <c r="Q268" s="31">
        <v>0</v>
      </c>
      <c r="R268" s="31">
        <v>128.56</v>
      </c>
      <c r="S268" s="32">
        <v>0</v>
      </c>
    </row>
    <row r="269" spans="1:19" x14ac:dyDescent="0.25">
      <c r="A269" s="33">
        <v>44181</v>
      </c>
      <c r="B269" s="34">
        <v>51405.600000000006</v>
      </c>
      <c r="C269" s="35">
        <v>1302.73</v>
      </c>
      <c r="D269" s="35">
        <v>2.5342180618454018</v>
      </c>
      <c r="E269" s="35">
        <v>261.45</v>
      </c>
      <c r="F269" s="35">
        <v>137.5</v>
      </c>
      <c r="G269" s="35">
        <v>138.51999999999998</v>
      </c>
      <c r="H269" s="35">
        <v>77.410000000000011</v>
      </c>
      <c r="I269" s="35">
        <v>0</v>
      </c>
      <c r="J269" s="35">
        <v>36.28</v>
      </c>
      <c r="K269" s="35">
        <v>121.13000000000001</v>
      </c>
      <c r="L269" s="35">
        <v>29.54</v>
      </c>
      <c r="M269" s="35">
        <v>70.180000000000007</v>
      </c>
      <c r="N269" s="35">
        <v>162.51999999999998</v>
      </c>
      <c r="O269" s="35">
        <v>113.09</v>
      </c>
      <c r="P269" s="35">
        <v>0</v>
      </c>
      <c r="Q269" s="35">
        <v>0</v>
      </c>
      <c r="R269" s="35">
        <v>155.11000000000001</v>
      </c>
      <c r="S269" s="36">
        <v>0</v>
      </c>
    </row>
    <row r="270" spans="1:19" x14ac:dyDescent="0.25">
      <c r="A270" s="29">
        <v>44182</v>
      </c>
      <c r="B270" s="30">
        <v>45997.899999999994</v>
      </c>
      <c r="C270" s="31">
        <v>1599.3999999999999</v>
      </c>
      <c r="D270" s="31">
        <v>3.4771152596096782</v>
      </c>
      <c r="E270" s="31">
        <v>360.03999999999996</v>
      </c>
      <c r="F270" s="31">
        <v>148.44</v>
      </c>
      <c r="G270" s="31">
        <v>151.1</v>
      </c>
      <c r="H270" s="31">
        <v>117.46</v>
      </c>
      <c r="I270" s="31">
        <v>0</v>
      </c>
      <c r="J270" s="31">
        <v>63.36</v>
      </c>
      <c r="K270" s="31">
        <v>156.66</v>
      </c>
      <c r="L270" s="31">
        <v>19.27</v>
      </c>
      <c r="M270" s="31">
        <v>63.99</v>
      </c>
      <c r="N270" s="31">
        <v>215.2</v>
      </c>
      <c r="O270" s="31">
        <v>173.14</v>
      </c>
      <c r="P270" s="31">
        <v>0</v>
      </c>
      <c r="Q270" s="31">
        <v>0</v>
      </c>
      <c r="R270" s="31">
        <v>130.74</v>
      </c>
      <c r="S270" s="32">
        <v>0</v>
      </c>
    </row>
    <row r="271" spans="1:19" x14ac:dyDescent="0.25">
      <c r="A271" s="33">
        <v>44183</v>
      </c>
      <c r="B271" s="34">
        <v>45535.11</v>
      </c>
      <c r="C271" s="35">
        <v>1385.29</v>
      </c>
      <c r="D271" s="35">
        <v>3.0422458625882314</v>
      </c>
      <c r="E271" s="35">
        <v>317.01</v>
      </c>
      <c r="F271" s="35">
        <v>153.44999999999999</v>
      </c>
      <c r="G271" s="35">
        <v>146.74</v>
      </c>
      <c r="H271" s="35">
        <v>70.88</v>
      </c>
      <c r="I271" s="35">
        <v>0</v>
      </c>
      <c r="J271" s="35">
        <v>36.04</v>
      </c>
      <c r="K271" s="35">
        <v>143.08000000000001</v>
      </c>
      <c r="L271" s="35">
        <v>29.63</v>
      </c>
      <c r="M271" s="35">
        <v>93.06</v>
      </c>
      <c r="N271" s="35">
        <v>200.97</v>
      </c>
      <c r="O271" s="35">
        <v>118.06</v>
      </c>
      <c r="P271" s="35">
        <v>0</v>
      </c>
      <c r="Q271" s="35">
        <v>0</v>
      </c>
      <c r="R271" s="35">
        <v>76.37</v>
      </c>
      <c r="S271" s="36">
        <v>0</v>
      </c>
    </row>
    <row r="272" spans="1:19" x14ac:dyDescent="0.25">
      <c r="A272" s="29">
        <v>44184</v>
      </c>
      <c r="B272" s="30">
        <v>48639.600000000006</v>
      </c>
      <c r="C272" s="31">
        <v>1522.15</v>
      </c>
      <c r="D272" s="31">
        <v>3.129445965838535</v>
      </c>
      <c r="E272" s="31">
        <v>373.29</v>
      </c>
      <c r="F272" s="31">
        <v>193.56</v>
      </c>
      <c r="G272" s="31">
        <v>83.65</v>
      </c>
      <c r="H272" s="31">
        <v>100.89</v>
      </c>
      <c r="I272" s="31">
        <v>0</v>
      </c>
      <c r="J272" s="31">
        <v>51.88</v>
      </c>
      <c r="K272" s="31">
        <v>170.45</v>
      </c>
      <c r="L272" s="31">
        <v>25.25</v>
      </c>
      <c r="M272" s="31">
        <v>63.46</v>
      </c>
      <c r="N272" s="31">
        <v>181.32999999999998</v>
      </c>
      <c r="O272" s="31">
        <v>155.41</v>
      </c>
      <c r="P272" s="31">
        <v>0</v>
      </c>
      <c r="Q272" s="31">
        <v>0</v>
      </c>
      <c r="R272" s="31">
        <v>122.98</v>
      </c>
      <c r="S272" s="32">
        <v>0</v>
      </c>
    </row>
    <row r="273" spans="1:19" x14ac:dyDescent="0.25">
      <c r="A273" s="33">
        <v>44186</v>
      </c>
      <c r="B273" s="34">
        <v>35441.1</v>
      </c>
      <c r="C273" s="35">
        <v>1239.51</v>
      </c>
      <c r="D273" s="35">
        <v>3.4973801603223378</v>
      </c>
      <c r="E273" s="35">
        <v>290.57</v>
      </c>
      <c r="F273" s="35">
        <v>138.4</v>
      </c>
      <c r="G273" s="35">
        <v>147.62</v>
      </c>
      <c r="H273" s="35">
        <v>70.47</v>
      </c>
      <c r="I273" s="35">
        <v>0</v>
      </c>
      <c r="J273" s="35">
        <v>42.72</v>
      </c>
      <c r="K273" s="35">
        <v>125.84</v>
      </c>
      <c r="L273" s="35">
        <v>17.100000000000001</v>
      </c>
      <c r="M273" s="35">
        <v>42.02</v>
      </c>
      <c r="N273" s="35">
        <v>144.32</v>
      </c>
      <c r="O273" s="35">
        <v>127.15</v>
      </c>
      <c r="P273" s="35">
        <v>0</v>
      </c>
      <c r="Q273" s="35">
        <v>0</v>
      </c>
      <c r="R273" s="35">
        <v>93.3</v>
      </c>
      <c r="S273" s="36">
        <v>0</v>
      </c>
    </row>
    <row r="274" spans="1:19" x14ac:dyDescent="0.25">
      <c r="A274" s="29">
        <v>44187</v>
      </c>
      <c r="B274" s="30">
        <v>47857.599999999999</v>
      </c>
      <c r="C274" s="31">
        <v>1312.77</v>
      </c>
      <c r="D274" s="31">
        <v>2.7430752900270807</v>
      </c>
      <c r="E274" s="31">
        <v>255.74</v>
      </c>
      <c r="F274" s="31">
        <v>119.91</v>
      </c>
      <c r="G274" s="31">
        <v>137.85</v>
      </c>
      <c r="H274" s="31">
        <v>41.64</v>
      </c>
      <c r="I274" s="31">
        <v>0</v>
      </c>
      <c r="J274" s="31">
        <v>38.159999999999997</v>
      </c>
      <c r="K274" s="31">
        <v>138.63</v>
      </c>
      <c r="L274" s="31">
        <v>33.26</v>
      </c>
      <c r="M274" s="31">
        <v>78.27</v>
      </c>
      <c r="N274" s="31">
        <v>192.36</v>
      </c>
      <c r="O274" s="31">
        <v>122.72</v>
      </c>
      <c r="P274" s="31">
        <v>0</v>
      </c>
      <c r="Q274" s="31">
        <v>0</v>
      </c>
      <c r="R274" s="31">
        <v>154.23000000000002</v>
      </c>
      <c r="S274" s="32">
        <v>0</v>
      </c>
    </row>
    <row r="275" spans="1:19" x14ac:dyDescent="0.25">
      <c r="A275" s="33">
        <v>44188</v>
      </c>
      <c r="B275" s="34">
        <v>52914.95</v>
      </c>
      <c r="C275" s="35">
        <v>1510.35</v>
      </c>
      <c r="D275" s="35">
        <v>2.8542973205114999</v>
      </c>
      <c r="E275" s="35">
        <v>300.09000000000003</v>
      </c>
      <c r="F275" s="35">
        <v>183.94</v>
      </c>
      <c r="G275" s="35">
        <v>171.37</v>
      </c>
      <c r="H275" s="35">
        <v>70.81</v>
      </c>
      <c r="I275" s="35">
        <v>0</v>
      </c>
      <c r="J275" s="35">
        <v>61.44</v>
      </c>
      <c r="K275" s="35">
        <v>115.16</v>
      </c>
      <c r="L275" s="35">
        <v>43.88</v>
      </c>
      <c r="M275" s="35">
        <v>107.38</v>
      </c>
      <c r="N275" s="35">
        <v>178.64999999999998</v>
      </c>
      <c r="O275" s="35">
        <v>114.29</v>
      </c>
      <c r="P275" s="35">
        <v>0</v>
      </c>
      <c r="Q275" s="35">
        <v>0</v>
      </c>
      <c r="R275" s="35">
        <v>163.33999999999997</v>
      </c>
      <c r="S275" s="36">
        <v>0</v>
      </c>
    </row>
    <row r="276" spans="1:19" x14ac:dyDescent="0.25">
      <c r="A276" s="29">
        <v>44189</v>
      </c>
      <c r="B276" s="30">
        <v>57196.930000000008</v>
      </c>
      <c r="C276" s="31">
        <v>1929.9700000000003</v>
      </c>
      <c r="D276" s="31">
        <v>3.3742545272971816</v>
      </c>
      <c r="E276" s="31">
        <v>439.34</v>
      </c>
      <c r="F276" s="31">
        <v>259.76</v>
      </c>
      <c r="G276" s="31">
        <v>173.24</v>
      </c>
      <c r="H276" s="31">
        <v>82.97</v>
      </c>
      <c r="I276" s="31">
        <v>0</v>
      </c>
      <c r="J276" s="31">
        <v>58.88</v>
      </c>
      <c r="K276" s="31">
        <v>168.28</v>
      </c>
      <c r="L276" s="31">
        <v>22.88</v>
      </c>
      <c r="M276" s="31">
        <v>58.17</v>
      </c>
      <c r="N276" s="31">
        <v>235.31</v>
      </c>
      <c r="O276" s="31">
        <v>172.61</v>
      </c>
      <c r="P276" s="31">
        <v>0</v>
      </c>
      <c r="Q276" s="31">
        <v>0</v>
      </c>
      <c r="R276" s="31">
        <v>258.52999999999997</v>
      </c>
      <c r="S276" s="32">
        <v>0</v>
      </c>
    </row>
    <row r="277" spans="1:19" x14ac:dyDescent="0.25">
      <c r="A277" s="33">
        <v>44191</v>
      </c>
      <c r="B277" s="34">
        <v>61338.71</v>
      </c>
      <c r="C277" s="35">
        <v>1822.16</v>
      </c>
      <c r="D277" s="35">
        <v>2.9706526270278593</v>
      </c>
      <c r="E277" s="35">
        <v>304.25</v>
      </c>
      <c r="F277" s="35">
        <v>169.07</v>
      </c>
      <c r="G277" s="35">
        <v>165.22</v>
      </c>
      <c r="H277" s="35">
        <v>79.7</v>
      </c>
      <c r="I277" s="35">
        <v>0</v>
      </c>
      <c r="J277" s="35">
        <v>78.73</v>
      </c>
      <c r="K277" s="35">
        <v>200.11999999999998</v>
      </c>
      <c r="L277" s="35">
        <v>27.01</v>
      </c>
      <c r="M277" s="35">
        <v>81.209999999999994</v>
      </c>
      <c r="N277" s="35">
        <v>275</v>
      </c>
      <c r="O277" s="35">
        <v>220.08</v>
      </c>
      <c r="P277" s="35">
        <v>0</v>
      </c>
      <c r="Q277" s="35">
        <v>0</v>
      </c>
      <c r="R277" s="35">
        <v>221.77</v>
      </c>
      <c r="S277" s="36">
        <v>0</v>
      </c>
    </row>
    <row r="278" spans="1:19" x14ac:dyDescent="0.25">
      <c r="A278" s="29">
        <v>44193</v>
      </c>
      <c r="B278" s="30">
        <v>39544.800000000003</v>
      </c>
      <c r="C278" s="31">
        <v>1323.8799999999999</v>
      </c>
      <c r="D278" s="31">
        <v>3.3477979405636136</v>
      </c>
      <c r="E278" s="31">
        <v>269.2</v>
      </c>
      <c r="F278" s="31">
        <v>151.91</v>
      </c>
      <c r="G278" s="31">
        <v>135.42000000000002</v>
      </c>
      <c r="H278" s="31">
        <v>70.91</v>
      </c>
      <c r="I278" s="31">
        <v>0</v>
      </c>
      <c r="J278" s="31">
        <v>55.86</v>
      </c>
      <c r="K278" s="31">
        <v>122.22999999999999</v>
      </c>
      <c r="L278" s="31">
        <v>36.21</v>
      </c>
      <c r="M278" s="31">
        <v>93.71</v>
      </c>
      <c r="N278" s="31">
        <v>170.35</v>
      </c>
      <c r="O278" s="31">
        <v>105.84</v>
      </c>
      <c r="P278" s="31">
        <v>0</v>
      </c>
      <c r="Q278" s="31">
        <v>0</v>
      </c>
      <c r="R278" s="31">
        <v>112.24</v>
      </c>
      <c r="S278" s="32">
        <v>0</v>
      </c>
    </row>
    <row r="279" spans="1:19" x14ac:dyDescent="0.25">
      <c r="A279" s="33">
        <v>44194</v>
      </c>
      <c r="B279" s="34">
        <v>55478.2</v>
      </c>
      <c r="C279" s="35">
        <v>1562.7199999999998</v>
      </c>
      <c r="D279" s="35">
        <v>2.8168181375747592</v>
      </c>
      <c r="E279" s="35">
        <v>341.14</v>
      </c>
      <c r="F279" s="35">
        <v>162.19</v>
      </c>
      <c r="G279" s="35">
        <v>162.80000000000001</v>
      </c>
      <c r="H279" s="35">
        <v>59.41</v>
      </c>
      <c r="I279" s="35">
        <v>0</v>
      </c>
      <c r="J279" s="35">
        <v>35.47</v>
      </c>
      <c r="K279" s="35">
        <v>128.27000000000001</v>
      </c>
      <c r="L279" s="35">
        <v>47.3</v>
      </c>
      <c r="M279" s="35">
        <v>145.09</v>
      </c>
      <c r="N279" s="35">
        <v>247.49</v>
      </c>
      <c r="O279" s="35">
        <v>98.87</v>
      </c>
      <c r="P279" s="35">
        <v>0</v>
      </c>
      <c r="Q279" s="35">
        <v>0</v>
      </c>
      <c r="R279" s="35">
        <v>134.69</v>
      </c>
      <c r="S279" s="36">
        <v>0</v>
      </c>
    </row>
    <row r="280" spans="1:19" x14ac:dyDescent="0.25">
      <c r="A280" s="38">
        <v>44195</v>
      </c>
      <c r="B280" s="39">
        <v>69679.799999999988</v>
      </c>
      <c r="C280" s="24">
        <v>2176.1</v>
      </c>
      <c r="D280" s="24">
        <v>3.1229997789890329</v>
      </c>
      <c r="E280" s="24">
        <v>369.51</v>
      </c>
      <c r="F280" s="24">
        <v>246.45</v>
      </c>
      <c r="G280" s="24">
        <v>225.46999999999997</v>
      </c>
      <c r="H280" s="24">
        <v>61.92</v>
      </c>
      <c r="I280" s="24">
        <v>0</v>
      </c>
      <c r="J280" s="24">
        <v>50.04</v>
      </c>
      <c r="K280" s="24">
        <v>225.03</v>
      </c>
      <c r="L280" s="24">
        <v>42.29</v>
      </c>
      <c r="M280" s="24">
        <v>174.18</v>
      </c>
      <c r="N280" s="24">
        <v>325.29999999999995</v>
      </c>
      <c r="O280" s="24">
        <v>188.53</v>
      </c>
      <c r="P280" s="24">
        <v>0</v>
      </c>
      <c r="Q280" s="24">
        <v>0</v>
      </c>
      <c r="R280" s="24">
        <v>267.38</v>
      </c>
      <c r="S280" s="25">
        <v>0</v>
      </c>
    </row>
    <row r="281" spans="1:19" x14ac:dyDescent="0.25">
      <c r="A281" s="38">
        <v>44196</v>
      </c>
      <c r="B281" s="39">
        <v>69679.799999999988</v>
      </c>
      <c r="C281" s="24">
        <v>2176.1</v>
      </c>
      <c r="D281" s="24">
        <v>3.1229997789890329</v>
      </c>
      <c r="E281" s="24">
        <v>369.51</v>
      </c>
      <c r="F281" s="24">
        <v>246.45</v>
      </c>
      <c r="G281" s="24">
        <v>225.46999999999997</v>
      </c>
      <c r="H281" s="24">
        <v>61.92</v>
      </c>
      <c r="I281" s="24">
        <v>0</v>
      </c>
      <c r="J281" s="24">
        <v>50.04</v>
      </c>
      <c r="K281" s="24">
        <v>225.03</v>
      </c>
      <c r="L281" s="24">
        <v>42.29</v>
      </c>
      <c r="M281" s="24">
        <v>174.18</v>
      </c>
      <c r="N281" s="24">
        <v>325.29999999999995</v>
      </c>
      <c r="O281" s="24">
        <v>188.53</v>
      </c>
      <c r="P281" s="24">
        <v>0</v>
      </c>
      <c r="Q281" s="24">
        <v>0</v>
      </c>
      <c r="R281" s="24">
        <v>267.38</v>
      </c>
      <c r="S281" s="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B5163-DC13-456C-B885-AEF6913A0844}">
  <dimension ref="A1:K294"/>
  <sheetViews>
    <sheetView workbookViewId="0">
      <pane ySplit="1" topLeftCell="A189" activePane="bottomLeft" state="frozen"/>
      <selection pane="bottomLeft" activeCell="E286" sqref="E286"/>
    </sheetView>
  </sheetViews>
  <sheetFormatPr defaultRowHeight="15" x14ac:dyDescent="0.25"/>
  <cols>
    <col min="1" max="1" width="11.5703125" customWidth="1"/>
  </cols>
  <sheetData>
    <row r="1" spans="1:11" ht="45" x14ac:dyDescent="0.25">
      <c r="A1" s="9" t="s">
        <v>0</v>
      </c>
      <c r="B1" s="10" t="s">
        <v>7</v>
      </c>
      <c r="C1" s="10" t="s">
        <v>8</v>
      </c>
      <c r="D1" s="9" t="s">
        <v>9</v>
      </c>
      <c r="E1" s="11" t="s">
        <v>25</v>
      </c>
      <c r="F1" s="11" t="s">
        <v>23</v>
      </c>
      <c r="G1" s="11" t="s">
        <v>26</v>
      </c>
      <c r="H1" s="11" t="s">
        <v>27</v>
      </c>
      <c r="I1" s="11" t="s">
        <v>15</v>
      </c>
      <c r="J1" s="11" t="s">
        <v>28</v>
      </c>
      <c r="K1" s="12" t="s">
        <v>29</v>
      </c>
    </row>
    <row r="2" spans="1:11" x14ac:dyDescent="0.25">
      <c r="A2" s="13">
        <v>43831</v>
      </c>
      <c r="B2" s="14">
        <v>40333</v>
      </c>
      <c r="C2" s="15">
        <f>SUM(E2:K2)</f>
        <v>976</v>
      </c>
      <c r="D2" s="16">
        <f t="shared" ref="D2:D26" si="0">C2/B2</f>
        <v>2.4198547095430539E-2</v>
      </c>
      <c r="E2" s="15">
        <v>277</v>
      </c>
      <c r="F2" s="15">
        <v>246</v>
      </c>
      <c r="G2" s="15">
        <v>199</v>
      </c>
      <c r="H2" s="15">
        <v>46</v>
      </c>
      <c r="I2" s="15">
        <v>4</v>
      </c>
      <c r="J2" s="15">
        <v>204</v>
      </c>
      <c r="K2" s="15">
        <v>0</v>
      </c>
    </row>
    <row r="3" spans="1:11" x14ac:dyDescent="0.25">
      <c r="A3" s="13">
        <v>43832</v>
      </c>
      <c r="B3" s="14">
        <v>40934</v>
      </c>
      <c r="C3" s="15">
        <f t="shared" ref="C3:C27" si="1">SUM(E3:K3)</f>
        <v>830</v>
      </c>
      <c r="D3" s="16">
        <f t="shared" si="0"/>
        <v>2.0276542727317146E-2</v>
      </c>
      <c r="E3" s="15">
        <v>242</v>
      </c>
      <c r="F3" s="15">
        <v>227</v>
      </c>
      <c r="G3" s="15">
        <v>210</v>
      </c>
      <c r="H3" s="15">
        <v>39</v>
      </c>
      <c r="I3" s="15">
        <v>3</v>
      </c>
      <c r="J3" s="15">
        <v>109</v>
      </c>
      <c r="K3" s="15">
        <v>0</v>
      </c>
    </row>
    <row r="4" spans="1:11" x14ac:dyDescent="0.25">
      <c r="A4" s="13">
        <v>43833</v>
      </c>
      <c r="B4" s="17">
        <v>40186</v>
      </c>
      <c r="C4" s="15">
        <f t="shared" si="1"/>
        <v>952</v>
      </c>
      <c r="D4" s="16">
        <f t="shared" si="0"/>
        <v>2.3689842233613697E-2</v>
      </c>
      <c r="E4" s="15">
        <v>404</v>
      </c>
      <c r="F4" s="15">
        <v>260</v>
      </c>
      <c r="G4" s="15">
        <v>144</v>
      </c>
      <c r="H4" s="15">
        <v>31</v>
      </c>
      <c r="I4" s="15">
        <v>0</v>
      </c>
      <c r="J4" s="15">
        <v>113</v>
      </c>
      <c r="K4" s="15">
        <v>0</v>
      </c>
    </row>
    <row r="5" spans="1:11" x14ac:dyDescent="0.25">
      <c r="A5" s="13">
        <v>43834</v>
      </c>
      <c r="B5" s="17">
        <v>26167</v>
      </c>
      <c r="C5" s="15">
        <f t="shared" si="1"/>
        <v>773</v>
      </c>
      <c r="D5" s="16">
        <f t="shared" si="0"/>
        <v>2.9541024955096112E-2</v>
      </c>
      <c r="E5" s="15">
        <v>289</v>
      </c>
      <c r="F5" s="15">
        <v>258</v>
      </c>
      <c r="G5" s="15">
        <v>145</v>
      </c>
      <c r="H5" s="15">
        <v>10</v>
      </c>
      <c r="I5" s="15">
        <v>4</v>
      </c>
      <c r="J5" s="15">
        <v>67</v>
      </c>
      <c r="K5" s="15">
        <v>0</v>
      </c>
    </row>
    <row r="6" spans="1:11" x14ac:dyDescent="0.25">
      <c r="A6" s="13">
        <v>43836</v>
      </c>
      <c r="B6" s="14">
        <v>19313</v>
      </c>
      <c r="C6" s="15">
        <f t="shared" si="1"/>
        <v>493</v>
      </c>
      <c r="D6" s="16">
        <f t="shared" si="0"/>
        <v>2.5526847201366956E-2</v>
      </c>
      <c r="E6" s="15">
        <v>108</v>
      </c>
      <c r="F6" s="15">
        <v>161</v>
      </c>
      <c r="G6" s="15">
        <v>63</v>
      </c>
      <c r="H6" s="15">
        <v>31</v>
      </c>
      <c r="I6" s="15">
        <v>0</v>
      </c>
      <c r="J6" s="15">
        <v>130</v>
      </c>
      <c r="K6" s="15">
        <v>0</v>
      </c>
    </row>
    <row r="7" spans="1:11" x14ac:dyDescent="0.25">
      <c r="A7" s="13">
        <v>43837</v>
      </c>
      <c r="B7" s="14">
        <v>23207</v>
      </c>
      <c r="C7" s="15">
        <f t="shared" si="1"/>
        <v>484</v>
      </c>
      <c r="D7" s="16">
        <f t="shared" si="0"/>
        <v>2.0855776274399964E-2</v>
      </c>
      <c r="E7" s="15">
        <v>142</v>
      </c>
      <c r="F7" s="15">
        <v>107</v>
      </c>
      <c r="G7" s="15">
        <v>111</v>
      </c>
      <c r="H7" s="15">
        <v>34</v>
      </c>
      <c r="I7" s="15">
        <v>3</v>
      </c>
      <c r="J7" s="15">
        <v>87</v>
      </c>
      <c r="K7" s="15">
        <v>0</v>
      </c>
    </row>
    <row r="8" spans="1:11" x14ac:dyDescent="0.25">
      <c r="A8" s="13">
        <v>43838</v>
      </c>
      <c r="B8" s="14">
        <v>33433</v>
      </c>
      <c r="C8" s="15">
        <f t="shared" si="1"/>
        <v>672</v>
      </c>
      <c r="D8" s="16">
        <f t="shared" si="0"/>
        <v>2.0099901295127568E-2</v>
      </c>
      <c r="E8" s="15">
        <v>212</v>
      </c>
      <c r="F8" s="15">
        <v>167</v>
      </c>
      <c r="G8" s="15">
        <v>115</v>
      </c>
      <c r="H8" s="15">
        <v>32</v>
      </c>
      <c r="I8" s="15">
        <v>6</v>
      </c>
      <c r="J8" s="15">
        <v>140</v>
      </c>
      <c r="K8" s="15">
        <v>0</v>
      </c>
    </row>
    <row r="9" spans="1:11" x14ac:dyDescent="0.25">
      <c r="A9" s="13">
        <v>43839</v>
      </c>
      <c r="B9" s="14">
        <v>33855</v>
      </c>
      <c r="C9" s="15">
        <f t="shared" si="1"/>
        <v>742</v>
      </c>
      <c r="D9" s="16">
        <f t="shared" si="0"/>
        <v>2.1916998966179293E-2</v>
      </c>
      <c r="E9" s="15">
        <v>219</v>
      </c>
      <c r="F9" s="15">
        <v>228</v>
      </c>
      <c r="G9" s="15">
        <v>215</v>
      </c>
      <c r="H9" s="15">
        <v>19</v>
      </c>
      <c r="I9" s="15">
        <v>4</v>
      </c>
      <c r="J9" s="15">
        <v>57</v>
      </c>
      <c r="K9" s="15">
        <v>0</v>
      </c>
    </row>
    <row r="10" spans="1:11" x14ac:dyDescent="0.25">
      <c r="A10" s="13">
        <v>43840</v>
      </c>
      <c r="B10" s="14">
        <v>35778</v>
      </c>
      <c r="C10" s="15">
        <f t="shared" si="1"/>
        <v>616</v>
      </c>
      <c r="D10" s="16">
        <f t="shared" si="0"/>
        <v>1.7217284364693386E-2</v>
      </c>
      <c r="E10" s="15">
        <v>253</v>
      </c>
      <c r="F10" s="15">
        <v>161</v>
      </c>
      <c r="G10" s="15">
        <v>116</v>
      </c>
      <c r="H10" s="15">
        <v>38</v>
      </c>
      <c r="I10" s="15">
        <v>4</v>
      </c>
      <c r="J10" s="15">
        <v>44</v>
      </c>
      <c r="K10" s="15">
        <v>0</v>
      </c>
    </row>
    <row r="11" spans="1:11" x14ac:dyDescent="0.25">
      <c r="A11" s="13">
        <v>43841</v>
      </c>
      <c r="B11" s="14">
        <v>23616</v>
      </c>
      <c r="C11" s="15">
        <f t="shared" si="1"/>
        <v>484</v>
      </c>
      <c r="D11" s="16">
        <f t="shared" si="0"/>
        <v>2.0494579945799458E-2</v>
      </c>
      <c r="E11" s="15">
        <v>229</v>
      </c>
      <c r="F11" s="15">
        <v>113</v>
      </c>
      <c r="G11" s="15">
        <v>67</v>
      </c>
      <c r="H11" s="15">
        <v>21</v>
      </c>
      <c r="I11" s="15">
        <v>2</v>
      </c>
      <c r="J11" s="15">
        <v>52</v>
      </c>
      <c r="K11" s="15">
        <v>0</v>
      </c>
    </row>
    <row r="12" spans="1:11" x14ac:dyDescent="0.25">
      <c r="A12" s="13">
        <v>43843</v>
      </c>
      <c r="B12" s="14">
        <v>12506</v>
      </c>
      <c r="C12" s="15">
        <f t="shared" si="1"/>
        <v>337</v>
      </c>
      <c r="D12" s="16">
        <f t="shared" si="0"/>
        <v>2.6947065408603869E-2</v>
      </c>
      <c r="E12" s="15">
        <v>131</v>
      </c>
      <c r="F12" s="15">
        <v>73</v>
      </c>
      <c r="G12" s="15">
        <v>86</v>
      </c>
      <c r="H12" s="15">
        <v>16</v>
      </c>
      <c r="I12" s="15">
        <v>7</v>
      </c>
      <c r="J12" s="15">
        <v>24</v>
      </c>
      <c r="K12" s="15">
        <v>0</v>
      </c>
    </row>
    <row r="13" spans="1:11" x14ac:dyDescent="0.25">
      <c r="A13" s="13">
        <v>43844</v>
      </c>
      <c r="B13" s="17">
        <v>31581</v>
      </c>
      <c r="C13" s="15">
        <f t="shared" si="1"/>
        <v>342</v>
      </c>
      <c r="D13" s="16">
        <f t="shared" si="0"/>
        <v>1.0829296095753777E-2</v>
      </c>
      <c r="E13" s="15">
        <v>102</v>
      </c>
      <c r="F13" s="15">
        <v>117</v>
      </c>
      <c r="G13" s="15">
        <v>51</v>
      </c>
      <c r="H13" s="15">
        <v>18</v>
      </c>
      <c r="I13" s="15">
        <v>0</v>
      </c>
      <c r="J13" s="15">
        <v>54</v>
      </c>
      <c r="K13" s="15">
        <v>0</v>
      </c>
    </row>
    <row r="14" spans="1:11" x14ac:dyDescent="0.25">
      <c r="A14" s="13">
        <v>43845</v>
      </c>
      <c r="B14" s="17">
        <v>16237</v>
      </c>
      <c r="C14" s="15">
        <f t="shared" si="1"/>
        <v>392</v>
      </c>
      <c r="D14" s="16">
        <f t="shared" si="0"/>
        <v>2.4142390835745521E-2</v>
      </c>
      <c r="E14" s="15">
        <v>117</v>
      </c>
      <c r="F14" s="15">
        <v>75</v>
      </c>
      <c r="G14" s="15">
        <v>80</v>
      </c>
      <c r="H14" s="15">
        <v>21</v>
      </c>
      <c r="I14" s="15">
        <v>4</v>
      </c>
      <c r="J14" s="15">
        <v>95</v>
      </c>
      <c r="K14" s="15">
        <v>0</v>
      </c>
    </row>
    <row r="15" spans="1:11" x14ac:dyDescent="0.25">
      <c r="A15" s="13">
        <v>43846</v>
      </c>
      <c r="B15" s="14">
        <v>19955</v>
      </c>
      <c r="C15" s="15">
        <f t="shared" si="1"/>
        <v>662</v>
      </c>
      <c r="D15" s="16">
        <f t="shared" si="0"/>
        <v>3.3174642946629918E-2</v>
      </c>
      <c r="E15" s="15">
        <v>255</v>
      </c>
      <c r="F15" s="15">
        <v>212</v>
      </c>
      <c r="G15" s="15">
        <v>147</v>
      </c>
      <c r="H15" s="15">
        <v>5</v>
      </c>
      <c r="I15" s="15">
        <v>7</v>
      </c>
      <c r="J15" s="15">
        <v>36</v>
      </c>
      <c r="K15" s="15">
        <v>0</v>
      </c>
    </row>
    <row r="16" spans="1:11" x14ac:dyDescent="0.25">
      <c r="A16" s="13">
        <v>43847</v>
      </c>
      <c r="B16" s="14">
        <v>20595</v>
      </c>
      <c r="C16" s="15">
        <f t="shared" si="1"/>
        <v>542</v>
      </c>
      <c r="D16" s="16">
        <f t="shared" si="0"/>
        <v>2.6317067249332363E-2</v>
      </c>
      <c r="E16" s="15">
        <v>233</v>
      </c>
      <c r="F16" s="15">
        <v>180</v>
      </c>
      <c r="G16" s="15">
        <v>101</v>
      </c>
      <c r="H16" s="15">
        <v>0</v>
      </c>
      <c r="I16" s="15">
        <v>6</v>
      </c>
      <c r="J16" s="15">
        <v>8</v>
      </c>
      <c r="K16" s="15">
        <v>14</v>
      </c>
    </row>
    <row r="17" spans="1:11" x14ac:dyDescent="0.25">
      <c r="A17" s="13">
        <v>43848</v>
      </c>
      <c r="B17" s="17">
        <v>25277</v>
      </c>
      <c r="C17" s="15">
        <f t="shared" si="1"/>
        <v>597</v>
      </c>
      <c r="D17" s="16">
        <f t="shared" si="0"/>
        <v>2.3618309134786564E-2</v>
      </c>
      <c r="E17" s="15">
        <v>256</v>
      </c>
      <c r="F17" s="15">
        <v>190</v>
      </c>
      <c r="G17" s="15">
        <v>125</v>
      </c>
      <c r="H17" s="15">
        <v>0</v>
      </c>
      <c r="I17" s="15">
        <v>6</v>
      </c>
      <c r="J17" s="15">
        <v>20</v>
      </c>
      <c r="K17" s="15">
        <v>0</v>
      </c>
    </row>
    <row r="18" spans="1:11" x14ac:dyDescent="0.25">
      <c r="A18" s="13">
        <v>43850</v>
      </c>
      <c r="B18" s="14">
        <v>21869</v>
      </c>
      <c r="C18" s="15">
        <f t="shared" si="1"/>
        <v>528</v>
      </c>
      <c r="D18" s="16">
        <f t="shared" si="0"/>
        <v>2.4143765147011751E-2</v>
      </c>
      <c r="E18" s="15">
        <v>217</v>
      </c>
      <c r="F18" s="15">
        <v>166</v>
      </c>
      <c r="G18" s="15">
        <v>119</v>
      </c>
      <c r="H18" s="15">
        <v>0</v>
      </c>
      <c r="I18" s="15">
        <v>7</v>
      </c>
      <c r="J18" s="15">
        <v>19</v>
      </c>
      <c r="K18" s="15">
        <v>0</v>
      </c>
    </row>
    <row r="19" spans="1:11" x14ac:dyDescent="0.25">
      <c r="A19" s="13">
        <v>43851</v>
      </c>
      <c r="B19" s="14">
        <v>21252</v>
      </c>
      <c r="C19" s="15">
        <f t="shared" si="1"/>
        <v>630</v>
      </c>
      <c r="D19" s="16">
        <f t="shared" si="0"/>
        <v>2.9644268774703556E-2</v>
      </c>
      <c r="E19" s="15">
        <v>238</v>
      </c>
      <c r="F19" s="15">
        <v>217</v>
      </c>
      <c r="G19" s="15">
        <v>154</v>
      </c>
      <c r="H19" s="15">
        <v>0</v>
      </c>
      <c r="I19" s="15">
        <v>8</v>
      </c>
      <c r="J19" s="15">
        <v>13</v>
      </c>
      <c r="K19" s="15">
        <v>0</v>
      </c>
    </row>
    <row r="20" spans="1:11" x14ac:dyDescent="0.25">
      <c r="A20" s="13">
        <v>43852</v>
      </c>
      <c r="B20" s="18">
        <v>30127</v>
      </c>
      <c r="C20" s="15">
        <f t="shared" si="1"/>
        <v>811</v>
      </c>
      <c r="D20" s="16">
        <f t="shared" si="0"/>
        <v>2.6919374647326317E-2</v>
      </c>
      <c r="E20" s="15">
        <v>257</v>
      </c>
      <c r="F20" s="15">
        <v>243</v>
      </c>
      <c r="G20" s="15">
        <v>268</v>
      </c>
      <c r="H20" s="15">
        <v>15</v>
      </c>
      <c r="I20" s="15">
        <v>12</v>
      </c>
      <c r="J20" s="15">
        <v>16</v>
      </c>
      <c r="K20" s="15">
        <v>0</v>
      </c>
    </row>
    <row r="21" spans="1:11" x14ac:dyDescent="0.25">
      <c r="A21" s="13">
        <v>43853</v>
      </c>
      <c r="B21" s="17">
        <v>45526</v>
      </c>
      <c r="C21" s="15">
        <f t="shared" si="1"/>
        <v>771</v>
      </c>
      <c r="D21" s="16">
        <f t="shared" si="0"/>
        <v>1.6935377586434125E-2</v>
      </c>
      <c r="E21" s="15">
        <v>282</v>
      </c>
      <c r="F21" s="15">
        <v>166</v>
      </c>
      <c r="G21" s="15">
        <v>194</v>
      </c>
      <c r="H21" s="15">
        <v>20</v>
      </c>
      <c r="I21" s="15">
        <v>20</v>
      </c>
      <c r="J21" s="15">
        <v>89</v>
      </c>
      <c r="K21" s="15">
        <v>0</v>
      </c>
    </row>
    <row r="22" spans="1:11" x14ac:dyDescent="0.25">
      <c r="A22" s="13">
        <v>43854</v>
      </c>
      <c r="B22" s="17">
        <v>37827</v>
      </c>
      <c r="C22" s="15">
        <f t="shared" si="1"/>
        <v>645</v>
      </c>
      <c r="D22" s="16">
        <f t="shared" si="0"/>
        <v>1.7051312554524547E-2</v>
      </c>
      <c r="E22" s="15">
        <v>231</v>
      </c>
      <c r="F22" s="15">
        <v>192</v>
      </c>
      <c r="G22" s="15">
        <v>168</v>
      </c>
      <c r="H22" s="15">
        <v>19</v>
      </c>
      <c r="I22" s="15">
        <v>16</v>
      </c>
      <c r="J22" s="15">
        <v>19</v>
      </c>
      <c r="K22" s="15">
        <v>0</v>
      </c>
    </row>
    <row r="23" spans="1:11" x14ac:dyDescent="0.25">
      <c r="A23" s="13">
        <v>43855</v>
      </c>
      <c r="B23" s="18">
        <v>31144</v>
      </c>
      <c r="C23" s="15">
        <f t="shared" si="1"/>
        <v>571</v>
      </c>
      <c r="D23" s="16">
        <f t="shared" si="0"/>
        <v>1.8334189571024916E-2</v>
      </c>
      <c r="E23" s="15">
        <v>191</v>
      </c>
      <c r="F23" s="15">
        <v>147</v>
      </c>
      <c r="G23" s="15">
        <v>146</v>
      </c>
      <c r="H23" s="15">
        <v>20</v>
      </c>
      <c r="I23" s="15">
        <v>19</v>
      </c>
      <c r="J23" s="15">
        <v>48</v>
      </c>
      <c r="K23" s="15">
        <v>0</v>
      </c>
    </row>
    <row r="24" spans="1:11" x14ac:dyDescent="0.25">
      <c r="A24" s="13">
        <v>43857</v>
      </c>
      <c r="B24" s="17">
        <v>24216</v>
      </c>
      <c r="C24" s="15">
        <f t="shared" si="1"/>
        <v>520</v>
      </c>
      <c r="D24" s="16">
        <f t="shared" si="0"/>
        <v>2.1473406012553684E-2</v>
      </c>
      <c r="E24" s="15">
        <v>183</v>
      </c>
      <c r="F24" s="15">
        <v>141</v>
      </c>
      <c r="G24" s="15">
        <v>162</v>
      </c>
      <c r="H24" s="15">
        <v>9</v>
      </c>
      <c r="I24" s="15">
        <v>15</v>
      </c>
      <c r="J24" s="15">
        <v>10</v>
      </c>
      <c r="K24" s="15">
        <v>0</v>
      </c>
    </row>
    <row r="25" spans="1:11" x14ac:dyDescent="0.25">
      <c r="A25" s="13">
        <v>43858</v>
      </c>
      <c r="B25" s="17">
        <v>39244</v>
      </c>
      <c r="C25" s="15">
        <f t="shared" si="1"/>
        <v>644</v>
      </c>
      <c r="D25" s="16">
        <f t="shared" si="0"/>
        <v>1.6410151870349606E-2</v>
      </c>
      <c r="E25" s="15">
        <v>288</v>
      </c>
      <c r="F25" s="15">
        <v>189</v>
      </c>
      <c r="G25" s="15">
        <v>126</v>
      </c>
      <c r="H25" s="15">
        <v>20</v>
      </c>
      <c r="I25" s="15">
        <v>7</v>
      </c>
      <c r="J25" s="15">
        <v>14</v>
      </c>
      <c r="K25" s="15">
        <v>0</v>
      </c>
    </row>
    <row r="26" spans="1:11" x14ac:dyDescent="0.25">
      <c r="A26" s="13">
        <v>43859</v>
      </c>
      <c r="B26" s="17">
        <v>27171</v>
      </c>
      <c r="C26" s="15">
        <f t="shared" si="1"/>
        <v>538</v>
      </c>
      <c r="D26" s="16">
        <f t="shared" si="0"/>
        <v>1.9800522616024437E-2</v>
      </c>
      <c r="E26" s="15">
        <v>248</v>
      </c>
      <c r="F26" s="15">
        <v>147</v>
      </c>
      <c r="G26" s="15">
        <v>116</v>
      </c>
      <c r="H26" s="15">
        <v>8</v>
      </c>
      <c r="I26" s="15">
        <v>8</v>
      </c>
      <c r="J26" s="15">
        <v>11</v>
      </c>
      <c r="K26" s="15">
        <v>0</v>
      </c>
    </row>
    <row r="27" spans="1:11" x14ac:dyDescent="0.25">
      <c r="A27" s="13">
        <v>43860</v>
      </c>
      <c r="B27" s="17">
        <v>29204</v>
      </c>
      <c r="C27" s="15">
        <f t="shared" si="1"/>
        <v>542</v>
      </c>
      <c r="D27" s="16">
        <f>C27/B27</f>
        <v>1.8559101492946171E-2</v>
      </c>
      <c r="E27" s="15">
        <v>226</v>
      </c>
      <c r="F27" s="15">
        <v>145</v>
      </c>
      <c r="G27" s="15">
        <v>137</v>
      </c>
      <c r="H27" s="15">
        <f>8+13</f>
        <v>21</v>
      </c>
      <c r="I27" s="15">
        <v>5</v>
      </c>
      <c r="J27" s="15">
        <v>8</v>
      </c>
      <c r="K27" s="15">
        <v>0</v>
      </c>
    </row>
    <row r="28" spans="1:11" x14ac:dyDescent="0.25">
      <c r="A28" s="13">
        <v>43861</v>
      </c>
      <c r="B28" s="14">
        <v>33420</v>
      </c>
      <c r="C28" s="15">
        <f>SUM(E28:K28)</f>
        <v>593</v>
      </c>
      <c r="D28" s="16">
        <f>C28/B28</f>
        <v>1.7743865948533812E-2</v>
      </c>
      <c r="E28" s="15">
        <v>229</v>
      </c>
      <c r="F28" s="15">
        <v>187</v>
      </c>
      <c r="G28" s="15">
        <v>143</v>
      </c>
      <c r="H28" s="15">
        <v>23</v>
      </c>
      <c r="I28" s="15">
        <v>6</v>
      </c>
      <c r="J28" s="15">
        <v>5</v>
      </c>
      <c r="K28" s="15">
        <v>0</v>
      </c>
    </row>
    <row r="29" spans="1:11" x14ac:dyDescent="0.25">
      <c r="A29" s="13">
        <v>43862</v>
      </c>
      <c r="B29" s="19">
        <v>21349</v>
      </c>
      <c r="C29" s="15">
        <f>SUM(E29:K29)</f>
        <v>540</v>
      </c>
      <c r="D29" s="16">
        <f>C29/B29</f>
        <v>2.5293924773994097E-2</v>
      </c>
      <c r="E29" s="15">
        <v>232</v>
      </c>
      <c r="F29" s="15">
        <v>158</v>
      </c>
      <c r="G29" s="15">
        <v>93</v>
      </c>
      <c r="H29" s="15">
        <v>36</v>
      </c>
      <c r="I29" s="15">
        <v>8</v>
      </c>
      <c r="J29" s="15">
        <v>13</v>
      </c>
      <c r="K29" s="15">
        <v>0</v>
      </c>
    </row>
    <row r="30" spans="1:11" x14ac:dyDescent="0.25">
      <c r="A30" s="13">
        <v>43864</v>
      </c>
      <c r="B30" s="14">
        <v>17869</v>
      </c>
      <c r="C30" s="15">
        <f t="shared" ref="C30:C36" si="2">SUM(E30:K30)</f>
        <v>563</v>
      </c>
      <c r="D30" s="16">
        <f t="shared" ref="D30:D40" si="3">C30/B30</f>
        <v>3.1507079299345236E-2</v>
      </c>
      <c r="E30" s="15">
        <v>222</v>
      </c>
      <c r="F30" s="15">
        <v>180</v>
      </c>
      <c r="G30" s="15">
        <v>113</v>
      </c>
      <c r="H30" s="15">
        <v>23</v>
      </c>
      <c r="I30" s="15">
        <v>6</v>
      </c>
      <c r="J30" s="15">
        <v>19</v>
      </c>
      <c r="K30" s="15">
        <v>0</v>
      </c>
    </row>
    <row r="31" spans="1:11" x14ac:dyDescent="0.25">
      <c r="A31" s="13">
        <v>43865</v>
      </c>
      <c r="B31" s="14">
        <v>27923</v>
      </c>
      <c r="C31" s="15">
        <f t="shared" si="2"/>
        <v>569</v>
      </c>
      <c r="D31" s="16">
        <f t="shared" si="3"/>
        <v>2.0377466604591197E-2</v>
      </c>
      <c r="E31" s="15">
        <v>214</v>
      </c>
      <c r="F31" s="15">
        <v>183</v>
      </c>
      <c r="G31" s="15">
        <v>108</v>
      </c>
      <c r="H31" s="15">
        <v>37</v>
      </c>
      <c r="I31" s="15">
        <v>6</v>
      </c>
      <c r="J31" s="15">
        <v>21</v>
      </c>
      <c r="K31" s="15">
        <v>0</v>
      </c>
    </row>
    <row r="32" spans="1:11" x14ac:dyDescent="0.25">
      <c r="A32" s="13">
        <v>43867</v>
      </c>
      <c r="B32" s="14">
        <v>34992</v>
      </c>
      <c r="C32" s="15">
        <f t="shared" si="2"/>
        <v>614</v>
      </c>
      <c r="D32" s="16">
        <f t="shared" si="3"/>
        <v>1.754686785550983E-2</v>
      </c>
      <c r="E32" s="15">
        <v>217</v>
      </c>
      <c r="F32" s="15">
        <v>191</v>
      </c>
      <c r="G32" s="15">
        <v>156</v>
      </c>
      <c r="H32" s="15">
        <v>26</v>
      </c>
      <c r="I32" s="15">
        <v>4</v>
      </c>
      <c r="J32" s="15">
        <v>20</v>
      </c>
      <c r="K32" s="15">
        <v>0</v>
      </c>
    </row>
    <row r="33" spans="1:11" x14ac:dyDescent="0.25">
      <c r="A33" s="13">
        <v>43868</v>
      </c>
      <c r="B33" s="14">
        <v>30584</v>
      </c>
      <c r="C33" s="15">
        <f t="shared" si="2"/>
        <v>759</v>
      </c>
      <c r="D33" s="16">
        <f t="shared" si="3"/>
        <v>2.4816897724300287E-2</v>
      </c>
      <c r="E33" s="15">
        <v>280</v>
      </c>
      <c r="F33" s="15">
        <v>224</v>
      </c>
      <c r="G33" s="15">
        <v>202</v>
      </c>
      <c r="H33" s="15">
        <v>37</v>
      </c>
      <c r="I33" s="15">
        <v>4</v>
      </c>
      <c r="J33" s="15">
        <v>12</v>
      </c>
      <c r="K33" s="15">
        <v>0</v>
      </c>
    </row>
    <row r="34" spans="1:11" x14ac:dyDescent="0.25">
      <c r="A34" s="13">
        <v>43869</v>
      </c>
      <c r="B34" s="17">
        <v>24083</v>
      </c>
      <c r="C34" s="15">
        <f t="shared" si="2"/>
        <v>376</v>
      </c>
      <c r="D34" s="16">
        <f t="shared" si="3"/>
        <v>1.5612672839762488E-2</v>
      </c>
      <c r="E34" s="15">
        <v>153</v>
      </c>
      <c r="F34" s="15">
        <v>84</v>
      </c>
      <c r="G34" s="15">
        <v>110</v>
      </c>
      <c r="H34" s="15">
        <v>20</v>
      </c>
      <c r="I34" s="15">
        <v>0</v>
      </c>
      <c r="J34" s="15">
        <v>9</v>
      </c>
      <c r="K34" s="15">
        <v>0</v>
      </c>
    </row>
    <row r="35" spans="1:11" x14ac:dyDescent="0.25">
      <c r="A35" s="13">
        <v>43871</v>
      </c>
      <c r="B35" s="17">
        <v>27033</v>
      </c>
      <c r="C35" s="15">
        <f t="shared" si="2"/>
        <v>405</v>
      </c>
      <c r="D35" s="16">
        <f t="shared" si="3"/>
        <v>1.4981689046720675E-2</v>
      </c>
      <c r="E35" s="15">
        <v>145</v>
      </c>
      <c r="F35" s="15">
        <v>139</v>
      </c>
      <c r="G35" s="15">
        <v>77</v>
      </c>
      <c r="H35" s="15">
        <v>10</v>
      </c>
      <c r="I35" s="15">
        <v>0</v>
      </c>
      <c r="J35" s="15">
        <v>34</v>
      </c>
      <c r="K35" s="15">
        <v>0</v>
      </c>
    </row>
    <row r="36" spans="1:11" x14ac:dyDescent="0.25">
      <c r="A36" s="13">
        <v>43872</v>
      </c>
      <c r="B36" s="17">
        <v>39746</v>
      </c>
      <c r="C36" s="15">
        <f t="shared" si="2"/>
        <v>542</v>
      </c>
      <c r="D36" s="16">
        <f t="shared" si="3"/>
        <v>1.3636592361495496E-2</v>
      </c>
      <c r="E36" s="15">
        <v>234</v>
      </c>
      <c r="F36" s="15">
        <v>140</v>
      </c>
      <c r="G36" s="15">
        <v>127</v>
      </c>
      <c r="H36" s="15">
        <v>21</v>
      </c>
      <c r="I36" s="15">
        <v>4</v>
      </c>
      <c r="J36" s="15">
        <v>16</v>
      </c>
      <c r="K36" s="15">
        <v>0</v>
      </c>
    </row>
    <row r="37" spans="1:11" x14ac:dyDescent="0.25">
      <c r="A37" s="13">
        <v>43873</v>
      </c>
      <c r="B37" s="14">
        <v>28897</v>
      </c>
      <c r="C37" s="15">
        <f>SUM(E37:K37)</f>
        <v>511</v>
      </c>
      <c r="D37" s="16">
        <f t="shared" si="3"/>
        <v>1.7683496556735994E-2</v>
      </c>
      <c r="E37" s="15">
        <v>181</v>
      </c>
      <c r="F37" s="15">
        <v>174</v>
      </c>
      <c r="G37" s="15">
        <v>122</v>
      </c>
      <c r="H37" s="15">
        <v>14</v>
      </c>
      <c r="I37" s="15">
        <v>4</v>
      </c>
      <c r="J37" s="15">
        <v>16</v>
      </c>
      <c r="K37" s="15">
        <v>0</v>
      </c>
    </row>
    <row r="38" spans="1:11" x14ac:dyDescent="0.25">
      <c r="A38" s="13">
        <v>43874</v>
      </c>
      <c r="B38" s="14">
        <v>33861</v>
      </c>
      <c r="C38" s="15">
        <f t="shared" ref="C38:C52" si="4">SUM(E38:K38)</f>
        <v>577</v>
      </c>
      <c r="D38" s="16">
        <f t="shared" si="3"/>
        <v>1.7040252798204425E-2</v>
      </c>
      <c r="E38" s="15">
        <v>242</v>
      </c>
      <c r="F38" s="15">
        <v>157</v>
      </c>
      <c r="G38" s="15">
        <v>150</v>
      </c>
      <c r="H38" s="15">
        <v>11</v>
      </c>
      <c r="I38" s="15">
        <v>5</v>
      </c>
      <c r="J38" s="15">
        <v>12</v>
      </c>
      <c r="K38" s="15">
        <v>0</v>
      </c>
    </row>
    <row r="39" spans="1:11" x14ac:dyDescent="0.25">
      <c r="A39" s="13">
        <v>43875</v>
      </c>
      <c r="B39" s="18">
        <v>33732</v>
      </c>
      <c r="C39" s="15">
        <f t="shared" si="4"/>
        <v>604</v>
      </c>
      <c r="D39" s="16">
        <f t="shared" si="3"/>
        <v>1.7905846080872763E-2</v>
      </c>
      <c r="E39" s="15">
        <v>291</v>
      </c>
      <c r="F39" s="15">
        <v>152</v>
      </c>
      <c r="G39" s="15">
        <v>133</v>
      </c>
      <c r="H39" s="15">
        <v>15</v>
      </c>
      <c r="I39" s="15">
        <v>3</v>
      </c>
      <c r="J39" s="15">
        <v>10</v>
      </c>
      <c r="K39" s="15">
        <v>0</v>
      </c>
    </row>
    <row r="40" spans="1:11" x14ac:dyDescent="0.25">
      <c r="A40" s="13">
        <v>43876</v>
      </c>
      <c r="B40" s="14">
        <v>34342</v>
      </c>
      <c r="C40" s="15">
        <f t="shared" si="4"/>
        <v>814</v>
      </c>
      <c r="D40" s="16">
        <f t="shared" si="3"/>
        <v>2.370275464445868E-2</v>
      </c>
      <c r="E40" s="15">
        <v>334</v>
      </c>
      <c r="F40" s="15">
        <v>230</v>
      </c>
      <c r="G40" s="15">
        <v>190</v>
      </c>
      <c r="H40" s="15">
        <v>27</v>
      </c>
      <c r="I40" s="15">
        <v>4</v>
      </c>
      <c r="J40" s="15">
        <v>29</v>
      </c>
      <c r="K40" s="15">
        <v>0</v>
      </c>
    </row>
    <row r="41" spans="1:11" x14ac:dyDescent="0.25">
      <c r="A41" s="13">
        <v>43878</v>
      </c>
      <c r="B41" s="17">
        <v>34230</v>
      </c>
      <c r="C41" s="15">
        <f t="shared" si="4"/>
        <v>615</v>
      </c>
      <c r="D41" s="16">
        <f>C41/B41</f>
        <v>1.7966695880806311E-2</v>
      </c>
      <c r="E41" s="15">
        <v>252</v>
      </c>
      <c r="F41" s="15">
        <v>108</v>
      </c>
      <c r="G41" s="15">
        <v>181</v>
      </c>
      <c r="H41" s="15">
        <v>21</v>
      </c>
      <c r="I41" s="15">
        <v>3</v>
      </c>
      <c r="J41" s="15">
        <v>50</v>
      </c>
      <c r="K41" s="15">
        <v>0</v>
      </c>
    </row>
    <row r="42" spans="1:11" x14ac:dyDescent="0.25">
      <c r="A42" s="13">
        <v>43879</v>
      </c>
      <c r="B42" s="14">
        <v>33568</v>
      </c>
      <c r="C42" s="15">
        <f t="shared" si="4"/>
        <v>696</v>
      </c>
      <c r="D42" s="16">
        <f t="shared" ref="D42:D102" si="5">C42/B42</f>
        <v>2.0734032411820782E-2</v>
      </c>
      <c r="E42" s="15">
        <v>263</v>
      </c>
      <c r="F42" s="15">
        <v>164</v>
      </c>
      <c r="G42" s="15">
        <v>189</v>
      </c>
      <c r="H42" s="15">
        <v>21</v>
      </c>
      <c r="I42" s="15">
        <v>4</v>
      </c>
      <c r="J42" s="15">
        <v>55</v>
      </c>
      <c r="K42" s="15">
        <v>0</v>
      </c>
    </row>
    <row r="43" spans="1:11" x14ac:dyDescent="0.25">
      <c r="A43" s="13">
        <v>43880</v>
      </c>
      <c r="B43" s="14">
        <v>28119</v>
      </c>
      <c r="C43" s="15">
        <f t="shared" si="4"/>
        <v>552</v>
      </c>
      <c r="D43" s="16">
        <f t="shared" si="5"/>
        <v>1.9630854582310894E-2</v>
      </c>
      <c r="E43" s="15">
        <v>242</v>
      </c>
      <c r="F43" s="15">
        <v>166</v>
      </c>
      <c r="G43" s="15">
        <v>95</v>
      </c>
      <c r="H43" s="15">
        <v>19</v>
      </c>
      <c r="I43" s="15">
        <v>3</v>
      </c>
      <c r="J43" s="15">
        <v>27</v>
      </c>
      <c r="K43" s="15">
        <v>0</v>
      </c>
    </row>
    <row r="44" spans="1:11" x14ac:dyDescent="0.25">
      <c r="A44" s="13">
        <v>43881</v>
      </c>
      <c r="B44" s="18">
        <v>24601</v>
      </c>
      <c r="C44" s="15">
        <f t="shared" si="4"/>
        <v>608</v>
      </c>
      <c r="D44" s="16">
        <f t="shared" si="5"/>
        <v>2.4714442502337303E-2</v>
      </c>
      <c r="E44" s="15">
        <v>283</v>
      </c>
      <c r="F44" s="15">
        <v>139</v>
      </c>
      <c r="G44" s="15">
        <v>152</v>
      </c>
      <c r="H44" s="15">
        <v>12</v>
      </c>
      <c r="I44" s="15">
        <v>4</v>
      </c>
      <c r="J44" s="15">
        <v>18</v>
      </c>
      <c r="K44" s="15">
        <v>0</v>
      </c>
    </row>
    <row r="45" spans="1:11" x14ac:dyDescent="0.25">
      <c r="A45" s="13">
        <v>43882</v>
      </c>
      <c r="B45" s="14">
        <v>27059</v>
      </c>
      <c r="C45" s="15">
        <f t="shared" si="4"/>
        <v>553</v>
      </c>
      <c r="D45" s="16">
        <f t="shared" si="5"/>
        <v>2.0436823238109317E-2</v>
      </c>
      <c r="E45" s="15">
        <v>254</v>
      </c>
      <c r="F45" s="15">
        <v>96</v>
      </c>
      <c r="G45" s="15">
        <v>132</v>
      </c>
      <c r="H45" s="15">
        <v>16</v>
      </c>
      <c r="I45" s="15">
        <v>5</v>
      </c>
      <c r="J45" s="15">
        <v>50</v>
      </c>
      <c r="K45" s="15">
        <v>0</v>
      </c>
    </row>
    <row r="46" spans="1:11" x14ac:dyDescent="0.25">
      <c r="A46" s="13">
        <v>43883</v>
      </c>
      <c r="B46" s="14">
        <v>31217</v>
      </c>
      <c r="C46" s="15">
        <f t="shared" si="4"/>
        <v>564</v>
      </c>
      <c r="D46" s="16">
        <f t="shared" si="5"/>
        <v>1.8067078835250026E-2</v>
      </c>
      <c r="E46" s="15">
        <v>218</v>
      </c>
      <c r="F46" s="15">
        <v>138</v>
      </c>
      <c r="G46" s="15">
        <v>150</v>
      </c>
      <c r="H46" s="15">
        <v>14</v>
      </c>
      <c r="I46" s="15">
        <v>5</v>
      </c>
      <c r="J46" s="15">
        <v>39</v>
      </c>
      <c r="K46" s="15">
        <v>0</v>
      </c>
    </row>
    <row r="47" spans="1:11" x14ac:dyDescent="0.25">
      <c r="A47" s="13">
        <v>43885</v>
      </c>
      <c r="B47" s="17">
        <v>30632</v>
      </c>
      <c r="C47" s="15">
        <f t="shared" si="4"/>
        <v>589</v>
      </c>
      <c r="D47" s="16">
        <f t="shared" si="5"/>
        <v>1.9228258030817447E-2</v>
      </c>
      <c r="E47" s="15">
        <v>257</v>
      </c>
      <c r="F47" s="15">
        <v>124</v>
      </c>
      <c r="G47" s="15">
        <v>155</v>
      </c>
      <c r="H47" s="15">
        <v>20</v>
      </c>
      <c r="I47" s="15">
        <v>6</v>
      </c>
      <c r="J47" s="15">
        <v>27</v>
      </c>
      <c r="K47" s="15">
        <v>0</v>
      </c>
    </row>
    <row r="48" spans="1:11" x14ac:dyDescent="0.25">
      <c r="A48" s="13">
        <v>43886</v>
      </c>
      <c r="B48" s="14">
        <v>24281</v>
      </c>
      <c r="C48" s="15">
        <f t="shared" si="4"/>
        <v>552</v>
      </c>
      <c r="D48" s="16">
        <f t="shared" si="5"/>
        <v>2.2733824801284955E-2</v>
      </c>
      <c r="E48" s="15">
        <v>258</v>
      </c>
      <c r="F48" s="15">
        <v>128</v>
      </c>
      <c r="G48" s="15">
        <v>128</v>
      </c>
      <c r="H48" s="15">
        <v>5</v>
      </c>
      <c r="I48" s="15">
        <v>3</v>
      </c>
      <c r="J48" s="15">
        <v>30</v>
      </c>
      <c r="K48" s="15">
        <v>0</v>
      </c>
    </row>
    <row r="49" spans="1:11" x14ac:dyDescent="0.25">
      <c r="A49" s="13">
        <v>43887</v>
      </c>
      <c r="B49" s="14">
        <v>28825</v>
      </c>
      <c r="C49" s="15">
        <f t="shared" si="4"/>
        <v>694</v>
      </c>
      <c r="D49" s="16">
        <f t="shared" si="5"/>
        <v>2.4076322636600173E-2</v>
      </c>
      <c r="E49" s="15">
        <v>297</v>
      </c>
      <c r="F49" s="15">
        <v>245</v>
      </c>
      <c r="G49" s="15">
        <v>115</v>
      </c>
      <c r="H49" s="15">
        <v>32</v>
      </c>
      <c r="I49" s="15">
        <v>1</v>
      </c>
      <c r="J49" s="15">
        <v>4</v>
      </c>
      <c r="K49" s="15">
        <v>0</v>
      </c>
    </row>
    <row r="50" spans="1:11" x14ac:dyDescent="0.25">
      <c r="A50" s="13">
        <v>43888</v>
      </c>
      <c r="B50" s="14">
        <v>45931</v>
      </c>
      <c r="C50" s="15">
        <f t="shared" si="4"/>
        <v>597</v>
      </c>
      <c r="D50" s="16">
        <f t="shared" si="5"/>
        <v>1.2997757505823953E-2</v>
      </c>
      <c r="E50" s="15">
        <v>273</v>
      </c>
      <c r="F50" s="15">
        <v>141</v>
      </c>
      <c r="G50" s="15">
        <v>138</v>
      </c>
      <c r="H50" s="15">
        <v>20</v>
      </c>
      <c r="I50" s="15">
        <v>3</v>
      </c>
      <c r="J50" s="15">
        <v>22</v>
      </c>
      <c r="K50" s="15">
        <v>0</v>
      </c>
    </row>
    <row r="51" spans="1:11" x14ac:dyDescent="0.25">
      <c r="A51" s="13">
        <v>43889</v>
      </c>
      <c r="B51" s="14">
        <v>32180</v>
      </c>
      <c r="C51" s="15">
        <f t="shared" si="4"/>
        <v>621</v>
      </c>
      <c r="D51" s="16">
        <f t="shared" si="5"/>
        <v>1.9297700435052828E-2</v>
      </c>
      <c r="E51" s="15">
        <v>255</v>
      </c>
      <c r="F51" s="15">
        <v>178</v>
      </c>
      <c r="G51" s="15">
        <v>150</v>
      </c>
      <c r="H51" s="15">
        <v>24</v>
      </c>
      <c r="I51" s="15">
        <v>3</v>
      </c>
      <c r="J51" s="15">
        <v>11</v>
      </c>
      <c r="K51" s="15"/>
    </row>
    <row r="52" spans="1:11" x14ac:dyDescent="0.25">
      <c r="A52" s="13">
        <v>43890</v>
      </c>
      <c r="B52" s="14">
        <v>45761</v>
      </c>
      <c r="C52" s="15">
        <f t="shared" si="4"/>
        <v>741</v>
      </c>
      <c r="D52" s="16">
        <f t="shared" si="5"/>
        <v>1.6192827953934574E-2</v>
      </c>
      <c r="E52" s="15">
        <v>278</v>
      </c>
      <c r="F52" s="15">
        <v>199</v>
      </c>
      <c r="G52" s="15">
        <v>226</v>
      </c>
      <c r="H52" s="15">
        <v>22</v>
      </c>
      <c r="I52" s="15">
        <v>4</v>
      </c>
      <c r="J52" s="15">
        <v>12</v>
      </c>
      <c r="K52" s="15"/>
    </row>
    <row r="53" spans="1:11" x14ac:dyDescent="0.25">
      <c r="A53" s="13">
        <v>43892</v>
      </c>
      <c r="B53" s="14">
        <v>34696</v>
      </c>
      <c r="C53" s="15">
        <f t="shared" ref="C53:C70" si="6">SUM(E53:K53)</f>
        <v>603</v>
      </c>
      <c r="D53" s="16">
        <f t="shared" si="5"/>
        <v>1.7379525017293059E-2</v>
      </c>
      <c r="E53" s="15">
        <v>245</v>
      </c>
      <c r="F53" s="15">
        <v>151</v>
      </c>
      <c r="G53" s="15">
        <v>162</v>
      </c>
      <c r="H53" s="15">
        <v>29</v>
      </c>
      <c r="I53" s="15">
        <v>3</v>
      </c>
      <c r="J53" s="15">
        <v>13</v>
      </c>
      <c r="K53" s="15"/>
    </row>
    <row r="54" spans="1:11" x14ac:dyDescent="0.25">
      <c r="A54" s="13">
        <v>43893</v>
      </c>
      <c r="B54" s="14">
        <v>34631</v>
      </c>
      <c r="C54" s="15">
        <f t="shared" si="6"/>
        <v>625</v>
      </c>
      <c r="D54" s="16">
        <f t="shared" si="5"/>
        <v>1.8047414166498223E-2</v>
      </c>
      <c r="E54" s="15">
        <v>263</v>
      </c>
      <c r="F54" s="15">
        <v>167</v>
      </c>
      <c r="G54" s="15">
        <v>138</v>
      </c>
      <c r="H54" s="15">
        <v>28</v>
      </c>
      <c r="I54" s="15">
        <v>1</v>
      </c>
      <c r="J54" s="15">
        <v>28</v>
      </c>
      <c r="K54" s="15"/>
    </row>
    <row r="55" spans="1:11" x14ac:dyDescent="0.25">
      <c r="A55" s="13">
        <v>43894</v>
      </c>
      <c r="B55" s="14">
        <v>41162</v>
      </c>
      <c r="C55" s="15">
        <f t="shared" si="6"/>
        <v>1221</v>
      </c>
      <c r="D55" s="16">
        <f t="shared" si="5"/>
        <v>2.9663281667557457E-2</v>
      </c>
      <c r="E55" s="15">
        <v>636</v>
      </c>
      <c r="F55" s="15">
        <v>294</v>
      </c>
      <c r="G55" s="15">
        <v>222</v>
      </c>
      <c r="H55" s="15">
        <v>36</v>
      </c>
      <c r="I55" s="15">
        <v>5</v>
      </c>
      <c r="J55" s="15">
        <v>28</v>
      </c>
      <c r="K55" s="15"/>
    </row>
    <row r="56" spans="1:11" x14ac:dyDescent="0.25">
      <c r="A56" s="13">
        <v>43895</v>
      </c>
      <c r="B56" s="14">
        <v>44203</v>
      </c>
      <c r="C56" s="15">
        <f t="shared" si="6"/>
        <v>818</v>
      </c>
      <c r="D56" s="16">
        <f t="shared" si="5"/>
        <v>1.8505531298780627E-2</v>
      </c>
      <c r="E56" s="15">
        <v>357</v>
      </c>
      <c r="F56" s="15">
        <v>216</v>
      </c>
      <c r="G56" s="15">
        <v>195</v>
      </c>
      <c r="H56" s="15">
        <v>18</v>
      </c>
      <c r="I56" s="15">
        <v>4</v>
      </c>
      <c r="J56" s="15">
        <v>28</v>
      </c>
      <c r="K56" s="15"/>
    </row>
    <row r="57" spans="1:11" x14ac:dyDescent="0.25">
      <c r="A57" s="13">
        <v>43896</v>
      </c>
      <c r="B57" s="14">
        <v>50654</v>
      </c>
      <c r="C57" s="15">
        <f t="shared" si="6"/>
        <v>731</v>
      </c>
      <c r="D57" s="16">
        <f t="shared" si="5"/>
        <v>1.4431239388794566E-2</v>
      </c>
      <c r="E57" s="15">
        <v>335</v>
      </c>
      <c r="F57" s="15">
        <v>171</v>
      </c>
      <c r="G57" s="15">
        <v>152</v>
      </c>
      <c r="H57" s="15">
        <v>27</v>
      </c>
      <c r="I57" s="15">
        <v>2</v>
      </c>
      <c r="J57" s="15">
        <v>44</v>
      </c>
      <c r="K57" s="15"/>
    </row>
    <row r="58" spans="1:11" x14ac:dyDescent="0.25">
      <c r="A58" s="13">
        <v>43897</v>
      </c>
      <c r="B58" s="14">
        <v>47728</v>
      </c>
      <c r="C58" s="15">
        <f t="shared" si="6"/>
        <v>718</v>
      </c>
      <c r="D58" s="16">
        <f t="shared" si="5"/>
        <v>1.5043580288300369E-2</v>
      </c>
      <c r="E58" s="15">
        <v>312</v>
      </c>
      <c r="F58" s="15">
        <v>172</v>
      </c>
      <c r="G58" s="15">
        <v>173</v>
      </c>
      <c r="H58" s="15">
        <v>30</v>
      </c>
      <c r="I58" s="15">
        <v>3</v>
      </c>
      <c r="J58" s="15">
        <v>28</v>
      </c>
      <c r="K58" s="15"/>
    </row>
    <row r="59" spans="1:11" x14ac:dyDescent="0.25">
      <c r="A59" s="13">
        <v>43899</v>
      </c>
      <c r="B59" s="14">
        <v>48008</v>
      </c>
      <c r="C59" s="15">
        <f t="shared" si="6"/>
        <v>806</v>
      </c>
      <c r="D59" s="16">
        <f t="shared" si="5"/>
        <v>1.6788868521913015E-2</v>
      </c>
      <c r="E59" s="15">
        <v>342</v>
      </c>
      <c r="F59" s="15">
        <v>217</v>
      </c>
      <c r="G59" s="15">
        <v>166</v>
      </c>
      <c r="H59" s="15">
        <v>29</v>
      </c>
      <c r="I59" s="15">
        <v>4</v>
      </c>
      <c r="J59" s="15">
        <v>48</v>
      </c>
      <c r="K59" s="15"/>
    </row>
    <row r="60" spans="1:11" x14ac:dyDescent="0.25">
      <c r="A60" s="13">
        <v>43900</v>
      </c>
      <c r="B60" s="14">
        <v>51031</v>
      </c>
      <c r="C60" s="15">
        <f t="shared" si="6"/>
        <v>1020</v>
      </c>
      <c r="D60" s="16">
        <f t="shared" si="5"/>
        <v>1.9987850522231586E-2</v>
      </c>
      <c r="E60" s="15">
        <v>463</v>
      </c>
      <c r="F60" s="15">
        <v>256</v>
      </c>
      <c r="G60" s="15">
        <v>236</v>
      </c>
      <c r="H60" s="15">
        <v>34</v>
      </c>
      <c r="I60" s="15">
        <v>5</v>
      </c>
      <c r="J60" s="15">
        <v>26</v>
      </c>
      <c r="K60" s="15"/>
    </row>
    <row r="61" spans="1:11" x14ac:dyDescent="0.25">
      <c r="A61" s="13">
        <v>43901</v>
      </c>
      <c r="B61" s="14">
        <v>59831</v>
      </c>
      <c r="C61" s="15">
        <f t="shared" si="6"/>
        <v>834</v>
      </c>
      <c r="D61" s="16">
        <f t="shared" si="5"/>
        <v>1.3939262255352577E-2</v>
      </c>
      <c r="E61" s="15">
        <v>340</v>
      </c>
      <c r="F61" s="15">
        <v>280</v>
      </c>
      <c r="G61" s="15">
        <v>165</v>
      </c>
      <c r="H61" s="15">
        <v>34</v>
      </c>
      <c r="I61" s="15">
        <v>5</v>
      </c>
      <c r="J61" s="15">
        <v>10</v>
      </c>
      <c r="K61" s="15"/>
    </row>
    <row r="62" spans="1:11" x14ac:dyDescent="0.25">
      <c r="A62" s="13">
        <v>43902</v>
      </c>
      <c r="B62" s="14">
        <v>40176</v>
      </c>
      <c r="C62" s="15">
        <f t="shared" si="6"/>
        <v>726</v>
      </c>
      <c r="D62" s="16">
        <f t="shared" si="5"/>
        <v>1.8070489844683395E-2</v>
      </c>
      <c r="E62" s="15">
        <v>416</v>
      </c>
      <c r="F62" s="15">
        <v>125</v>
      </c>
      <c r="G62" s="15">
        <v>149</v>
      </c>
      <c r="H62" s="15">
        <v>26</v>
      </c>
      <c r="I62" s="15">
        <v>1</v>
      </c>
      <c r="J62" s="15">
        <v>9</v>
      </c>
      <c r="K62" s="15"/>
    </row>
    <row r="63" spans="1:11" x14ac:dyDescent="0.25">
      <c r="A63" s="13">
        <v>43903</v>
      </c>
      <c r="B63" s="14">
        <v>58888</v>
      </c>
      <c r="C63" s="15">
        <f t="shared" si="6"/>
        <v>910</v>
      </c>
      <c r="D63" s="16">
        <f t="shared" si="5"/>
        <v>1.5453063442467056E-2</v>
      </c>
      <c r="E63" s="15">
        <v>432</v>
      </c>
      <c r="F63" s="15">
        <v>283</v>
      </c>
      <c r="G63" s="15">
        <v>160</v>
      </c>
      <c r="H63" s="15">
        <v>27</v>
      </c>
      <c r="I63" s="15">
        <v>3</v>
      </c>
      <c r="J63" s="15">
        <v>5</v>
      </c>
      <c r="K63" s="15"/>
    </row>
    <row r="64" spans="1:11" x14ac:dyDescent="0.25">
      <c r="A64" s="13">
        <v>43904</v>
      </c>
      <c r="B64" s="14">
        <v>56098</v>
      </c>
      <c r="C64" s="15">
        <f t="shared" si="6"/>
        <v>1004</v>
      </c>
      <c r="D64" s="16">
        <f t="shared" si="5"/>
        <v>1.7897251238903348E-2</v>
      </c>
      <c r="E64" s="15">
        <v>462</v>
      </c>
      <c r="F64" s="15">
        <v>291</v>
      </c>
      <c r="G64" s="15">
        <v>193</v>
      </c>
      <c r="H64" s="15">
        <v>42</v>
      </c>
      <c r="I64" s="15">
        <v>6</v>
      </c>
      <c r="J64" s="15">
        <v>10</v>
      </c>
      <c r="K64" s="15"/>
    </row>
    <row r="65" spans="1:11" x14ac:dyDescent="0.25">
      <c r="A65" s="13">
        <v>43906</v>
      </c>
      <c r="B65" s="14">
        <v>55728</v>
      </c>
      <c r="C65" s="15">
        <f t="shared" si="6"/>
        <v>727</v>
      </c>
      <c r="D65" s="16">
        <f t="shared" si="5"/>
        <v>1.3045506747057135E-2</v>
      </c>
      <c r="E65" s="15">
        <v>288</v>
      </c>
      <c r="F65" s="15">
        <v>215</v>
      </c>
      <c r="G65" s="15">
        <v>176</v>
      </c>
      <c r="H65" s="15">
        <v>23</v>
      </c>
      <c r="I65" s="15">
        <v>5</v>
      </c>
      <c r="J65" s="15">
        <v>20</v>
      </c>
      <c r="K65" s="15"/>
    </row>
    <row r="66" spans="1:11" x14ac:dyDescent="0.25">
      <c r="A66" s="13">
        <v>43907</v>
      </c>
      <c r="B66" s="14">
        <v>56884</v>
      </c>
      <c r="C66" s="15">
        <f t="shared" si="6"/>
        <v>578</v>
      </c>
      <c r="D66" s="16">
        <f t="shared" si="5"/>
        <v>1.0161029463469516E-2</v>
      </c>
      <c r="E66" s="15">
        <v>257</v>
      </c>
      <c r="F66" s="15">
        <v>120</v>
      </c>
      <c r="G66" s="15">
        <v>142</v>
      </c>
      <c r="H66" s="15">
        <v>22</v>
      </c>
      <c r="I66" s="15">
        <v>3</v>
      </c>
      <c r="J66" s="15">
        <v>34</v>
      </c>
      <c r="K66" s="15"/>
    </row>
    <row r="67" spans="1:11" x14ac:dyDescent="0.25">
      <c r="A67" s="13">
        <v>43908</v>
      </c>
      <c r="B67" s="14">
        <v>65885</v>
      </c>
      <c r="C67" s="15">
        <f t="shared" si="6"/>
        <v>671</v>
      </c>
      <c r="D67" s="16">
        <f t="shared" si="5"/>
        <v>1.018441223343705E-2</v>
      </c>
      <c r="E67" s="15">
        <v>292</v>
      </c>
      <c r="F67" s="15">
        <v>137</v>
      </c>
      <c r="G67" s="15">
        <v>162</v>
      </c>
      <c r="H67" s="15">
        <v>36</v>
      </c>
      <c r="I67" s="15">
        <v>4</v>
      </c>
      <c r="J67" s="15">
        <v>40</v>
      </c>
      <c r="K67" s="15"/>
    </row>
    <row r="68" spans="1:11" x14ac:dyDescent="0.25">
      <c r="A68" s="13">
        <v>43909</v>
      </c>
      <c r="B68" s="14">
        <v>53090</v>
      </c>
      <c r="C68" s="15">
        <f t="shared" si="6"/>
        <v>799</v>
      </c>
      <c r="D68" s="16">
        <f t="shared" si="5"/>
        <v>1.5049915238274628E-2</v>
      </c>
      <c r="E68" s="15">
        <v>301</v>
      </c>
      <c r="F68" s="15">
        <v>310</v>
      </c>
      <c r="G68" s="15">
        <v>145</v>
      </c>
      <c r="H68" s="15">
        <v>30</v>
      </c>
      <c r="I68" s="15">
        <v>6</v>
      </c>
      <c r="J68" s="15">
        <v>7</v>
      </c>
      <c r="K68" s="15"/>
    </row>
    <row r="69" spans="1:11" x14ac:dyDescent="0.25">
      <c r="A69" s="13">
        <v>43910</v>
      </c>
      <c r="B69" s="17">
        <v>51368</v>
      </c>
      <c r="C69" s="15">
        <f t="shared" si="6"/>
        <v>764</v>
      </c>
      <c r="D69" s="16">
        <f t="shared" si="5"/>
        <v>1.4873072730104344E-2</v>
      </c>
      <c r="E69" s="15">
        <v>328</v>
      </c>
      <c r="F69" s="15">
        <v>246</v>
      </c>
      <c r="G69" s="15">
        <v>147</v>
      </c>
      <c r="H69" s="15">
        <v>29</v>
      </c>
      <c r="I69" s="15">
        <v>4</v>
      </c>
      <c r="J69" s="15">
        <v>10</v>
      </c>
      <c r="K69" s="15"/>
    </row>
    <row r="70" spans="1:11" x14ac:dyDescent="0.25">
      <c r="A70" s="13">
        <v>43911</v>
      </c>
      <c r="B70" s="14">
        <v>49166</v>
      </c>
      <c r="C70" s="15">
        <f t="shared" si="6"/>
        <v>688</v>
      </c>
      <c r="D70" s="16">
        <f t="shared" si="5"/>
        <v>1.399341008013668E-2</v>
      </c>
      <c r="E70" s="15">
        <v>297</v>
      </c>
      <c r="F70" s="15">
        <v>168</v>
      </c>
      <c r="G70" s="15">
        <v>176</v>
      </c>
      <c r="H70" s="15">
        <v>9</v>
      </c>
      <c r="I70" s="15">
        <v>34</v>
      </c>
      <c r="J70" s="15">
        <v>4</v>
      </c>
      <c r="K70" s="15"/>
    </row>
    <row r="71" spans="1:11" x14ac:dyDescent="0.25">
      <c r="A71" s="13">
        <v>43925</v>
      </c>
      <c r="B71" s="17">
        <v>20220</v>
      </c>
      <c r="C71" s="15">
        <f t="shared" ref="C71:C82" si="7">SUM(E71:K71)</f>
        <v>432</v>
      </c>
      <c r="D71" s="16">
        <f t="shared" si="5"/>
        <v>2.1364985163204748E-2</v>
      </c>
      <c r="E71" s="15">
        <v>171</v>
      </c>
      <c r="F71" s="15">
        <v>114</v>
      </c>
      <c r="G71" s="15">
        <v>117</v>
      </c>
      <c r="H71" s="15">
        <v>12</v>
      </c>
      <c r="I71" s="15">
        <v>18</v>
      </c>
      <c r="J71" s="15">
        <v>0</v>
      </c>
      <c r="K71" s="15"/>
    </row>
    <row r="72" spans="1:11" x14ac:dyDescent="0.25">
      <c r="A72" s="13">
        <v>43927</v>
      </c>
      <c r="B72" s="17">
        <v>25848</v>
      </c>
      <c r="C72" s="15">
        <f t="shared" si="7"/>
        <v>507</v>
      </c>
      <c r="D72" s="16">
        <f t="shared" si="5"/>
        <v>1.9614670380687094E-2</v>
      </c>
      <c r="E72" s="15">
        <v>225</v>
      </c>
      <c r="F72" s="15">
        <v>115</v>
      </c>
      <c r="G72" s="15">
        <v>132</v>
      </c>
      <c r="H72" s="15">
        <v>10</v>
      </c>
      <c r="I72" s="15">
        <v>15</v>
      </c>
      <c r="J72" s="15">
        <v>10</v>
      </c>
      <c r="K72" s="15"/>
    </row>
    <row r="73" spans="1:11" x14ac:dyDescent="0.25">
      <c r="A73" s="13">
        <v>43928</v>
      </c>
      <c r="B73" s="14">
        <v>3121</v>
      </c>
      <c r="C73" s="15">
        <f t="shared" si="7"/>
        <v>0</v>
      </c>
      <c r="D73" s="16">
        <f t="shared" si="5"/>
        <v>0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/>
    </row>
    <row r="74" spans="1:11" x14ac:dyDescent="0.25">
      <c r="A74" s="13">
        <v>43941</v>
      </c>
      <c r="B74" s="14">
        <v>45970</v>
      </c>
      <c r="C74" s="15">
        <f t="shared" si="7"/>
        <v>305</v>
      </c>
      <c r="D74" s="16">
        <f t="shared" si="5"/>
        <v>6.634761801174679E-3</v>
      </c>
      <c r="E74" s="15">
        <v>137</v>
      </c>
      <c r="F74" s="15">
        <v>117</v>
      </c>
      <c r="G74" s="15">
        <f>15+22</f>
        <v>37</v>
      </c>
      <c r="H74" s="15">
        <v>7</v>
      </c>
      <c r="I74" s="15">
        <v>4</v>
      </c>
      <c r="J74" s="15">
        <v>3</v>
      </c>
      <c r="K74" s="15"/>
    </row>
    <row r="75" spans="1:11" x14ac:dyDescent="0.25">
      <c r="A75" s="13">
        <v>43942</v>
      </c>
      <c r="B75" s="14">
        <v>22515</v>
      </c>
      <c r="C75" s="15">
        <f t="shared" si="7"/>
        <v>393</v>
      </c>
      <c r="D75" s="16">
        <f t="shared" si="5"/>
        <v>1.7455029980013324E-2</v>
      </c>
      <c r="E75" s="15">
        <f>11+65+80</f>
        <v>156</v>
      </c>
      <c r="F75" s="15">
        <f>92+32</f>
        <v>124</v>
      </c>
      <c r="G75" s="15">
        <v>87</v>
      </c>
      <c r="H75" s="15">
        <v>6</v>
      </c>
      <c r="I75" s="15">
        <v>14</v>
      </c>
      <c r="J75" s="15">
        <v>6</v>
      </c>
      <c r="K75" s="15"/>
    </row>
    <row r="76" spans="1:11" x14ac:dyDescent="0.25">
      <c r="A76" s="13">
        <v>43943</v>
      </c>
      <c r="B76" s="14">
        <v>20726</v>
      </c>
      <c r="C76" s="15">
        <f t="shared" si="7"/>
        <v>319</v>
      </c>
      <c r="D76" s="16">
        <f t="shared" si="5"/>
        <v>1.5391295956769276E-2</v>
      </c>
      <c r="E76" s="15">
        <v>144</v>
      </c>
      <c r="F76" s="15">
        <v>92</v>
      </c>
      <c r="G76" s="15">
        <v>77</v>
      </c>
      <c r="H76" s="15">
        <v>2</v>
      </c>
      <c r="I76" s="15">
        <v>0</v>
      </c>
      <c r="J76" s="15">
        <v>4</v>
      </c>
      <c r="K76" s="15"/>
    </row>
    <row r="77" spans="1:11" x14ac:dyDescent="0.25">
      <c r="A77" s="13">
        <v>43944</v>
      </c>
      <c r="B77" s="14">
        <v>25503</v>
      </c>
      <c r="C77" s="15">
        <f t="shared" si="7"/>
        <v>527</v>
      </c>
      <c r="D77" s="16">
        <f t="shared" si="5"/>
        <v>2.0664235580127827E-2</v>
      </c>
      <c r="E77" s="15">
        <v>196</v>
      </c>
      <c r="F77" s="15">
        <v>188</v>
      </c>
      <c r="G77" s="15">
        <v>120</v>
      </c>
      <c r="H77" s="15">
        <f>12+4</f>
        <v>16</v>
      </c>
      <c r="I77" s="15">
        <v>2</v>
      </c>
      <c r="J77" s="15">
        <v>5</v>
      </c>
      <c r="K77" s="15"/>
    </row>
    <row r="78" spans="1:11" x14ac:dyDescent="0.25">
      <c r="A78" s="13">
        <v>43945</v>
      </c>
      <c r="B78" s="14">
        <v>25760</v>
      </c>
      <c r="C78" s="15">
        <f t="shared" si="7"/>
        <v>439</v>
      </c>
      <c r="D78" s="16">
        <f t="shared" si="5"/>
        <v>1.704192546583851E-2</v>
      </c>
      <c r="E78" s="15">
        <v>186</v>
      </c>
      <c r="F78" s="15">
        <v>117</v>
      </c>
      <c r="G78" s="15">
        <v>112</v>
      </c>
      <c r="H78" s="15">
        <v>18</v>
      </c>
      <c r="I78" s="15">
        <v>2</v>
      </c>
      <c r="J78" s="15">
        <v>4</v>
      </c>
      <c r="K78" s="15"/>
    </row>
    <row r="79" spans="1:11" x14ac:dyDescent="0.25">
      <c r="A79" s="13">
        <v>43946</v>
      </c>
      <c r="B79" s="14">
        <v>28328</v>
      </c>
      <c r="C79" s="15">
        <f t="shared" si="7"/>
        <v>353</v>
      </c>
      <c r="D79" s="16">
        <f t="shared" si="5"/>
        <v>1.2461169161253883E-2</v>
      </c>
      <c r="E79" s="15">
        <v>154</v>
      </c>
      <c r="F79" s="15">
        <v>78</v>
      </c>
      <c r="G79" s="15">
        <v>95</v>
      </c>
      <c r="H79" s="15">
        <v>20</v>
      </c>
      <c r="I79" s="15">
        <v>2</v>
      </c>
      <c r="J79" s="15">
        <v>4</v>
      </c>
      <c r="K79" s="15"/>
    </row>
    <row r="80" spans="1:11" x14ac:dyDescent="0.25">
      <c r="A80" s="13">
        <v>43948</v>
      </c>
      <c r="B80" s="14">
        <v>33154</v>
      </c>
      <c r="C80" s="15">
        <f t="shared" si="7"/>
        <v>389</v>
      </c>
      <c r="D80" s="16">
        <f t="shared" si="5"/>
        <v>1.1733124208240332E-2</v>
      </c>
      <c r="E80" s="15">
        <v>151</v>
      </c>
      <c r="F80" s="15">
        <v>113</v>
      </c>
      <c r="G80" s="15">
        <v>99</v>
      </c>
      <c r="H80" s="15">
        <v>19</v>
      </c>
      <c r="I80" s="15">
        <v>2</v>
      </c>
      <c r="J80" s="15">
        <v>5</v>
      </c>
      <c r="K80" s="15"/>
    </row>
    <row r="81" spans="1:11" x14ac:dyDescent="0.25">
      <c r="A81" s="13">
        <v>43949</v>
      </c>
      <c r="B81" s="14">
        <v>30445</v>
      </c>
      <c r="C81" s="15">
        <f t="shared" si="7"/>
        <v>536</v>
      </c>
      <c r="D81" s="16">
        <f t="shared" si="5"/>
        <v>1.7605518147479061E-2</v>
      </c>
      <c r="E81" s="15">
        <v>227</v>
      </c>
      <c r="F81" s="15">
        <v>148</v>
      </c>
      <c r="G81" s="15">
        <v>137</v>
      </c>
      <c r="H81" s="15">
        <v>16</v>
      </c>
      <c r="I81" s="15">
        <v>5</v>
      </c>
      <c r="J81" s="15">
        <v>3</v>
      </c>
      <c r="K81" s="15"/>
    </row>
    <row r="82" spans="1:11" x14ac:dyDescent="0.25">
      <c r="A82" s="13">
        <v>43950</v>
      </c>
      <c r="B82" s="14">
        <v>29131</v>
      </c>
      <c r="C82" s="15">
        <f t="shared" si="7"/>
        <v>552</v>
      </c>
      <c r="D82" s="16">
        <f t="shared" si="5"/>
        <v>1.8948886066389756E-2</v>
      </c>
      <c r="E82" s="15">
        <v>284</v>
      </c>
      <c r="F82" s="15">
        <v>136</v>
      </c>
      <c r="G82" s="15">
        <v>86</v>
      </c>
      <c r="H82" s="15">
        <v>22</v>
      </c>
      <c r="I82" s="15">
        <v>20</v>
      </c>
      <c r="J82" s="15">
        <v>4</v>
      </c>
      <c r="K82" s="15"/>
    </row>
    <row r="83" spans="1:11" x14ac:dyDescent="0.25">
      <c r="A83" s="13">
        <v>43951</v>
      </c>
      <c r="B83" s="14">
        <v>30501</v>
      </c>
      <c r="C83" s="15">
        <f>SUM(E83:K83)</f>
        <v>477</v>
      </c>
      <c r="D83" s="16">
        <f t="shared" si="5"/>
        <v>1.5638831513720863E-2</v>
      </c>
      <c r="E83" s="15">
        <v>218</v>
      </c>
      <c r="F83" s="15">
        <v>117</v>
      </c>
      <c r="G83" s="15">
        <v>93</v>
      </c>
      <c r="H83" s="15">
        <v>24</v>
      </c>
      <c r="I83" s="15">
        <v>20</v>
      </c>
      <c r="J83" s="15">
        <v>5</v>
      </c>
      <c r="K83" s="15"/>
    </row>
    <row r="84" spans="1:11" x14ac:dyDescent="0.25">
      <c r="A84" s="13">
        <v>43952</v>
      </c>
      <c r="B84" s="18">
        <v>27834</v>
      </c>
      <c r="C84" s="15">
        <f t="shared" ref="C84:C145" si="8">SUM(E84:K84)</f>
        <v>424</v>
      </c>
      <c r="D84" s="16">
        <f t="shared" si="5"/>
        <v>1.523316806783071E-2</v>
      </c>
      <c r="E84" s="15">
        <v>190</v>
      </c>
      <c r="F84" s="15">
        <v>112</v>
      </c>
      <c r="G84" s="15">
        <v>88</v>
      </c>
      <c r="H84" s="15">
        <f>18+6</f>
        <v>24</v>
      </c>
      <c r="I84" s="15">
        <v>6</v>
      </c>
      <c r="J84" s="15">
        <v>4</v>
      </c>
      <c r="K84" s="15"/>
    </row>
    <row r="85" spans="1:11" x14ac:dyDescent="0.25">
      <c r="A85" s="13">
        <v>43953</v>
      </c>
      <c r="B85" s="14">
        <v>37706</v>
      </c>
      <c r="C85" s="15">
        <f t="shared" si="8"/>
        <v>463</v>
      </c>
      <c r="D85" s="16">
        <f t="shared" si="5"/>
        <v>1.2279212857370179E-2</v>
      </c>
      <c r="E85" s="15">
        <v>208</v>
      </c>
      <c r="F85" s="15">
        <v>108</v>
      </c>
      <c r="G85" s="15">
        <v>101</v>
      </c>
      <c r="H85" s="15">
        <v>36</v>
      </c>
      <c r="I85" s="15">
        <v>6</v>
      </c>
      <c r="J85" s="15">
        <v>4</v>
      </c>
      <c r="K85" s="15"/>
    </row>
    <row r="86" spans="1:11" x14ac:dyDescent="0.25">
      <c r="A86" s="13">
        <v>43955</v>
      </c>
      <c r="B86" s="14">
        <v>64640</v>
      </c>
      <c r="C86" s="15">
        <f t="shared" si="8"/>
        <v>700</v>
      </c>
      <c r="D86" s="16">
        <f t="shared" si="5"/>
        <v>1.0829207920792078E-2</v>
      </c>
      <c r="E86" s="15">
        <f>19+140+180</f>
        <v>339</v>
      </c>
      <c r="F86" s="15">
        <f>17+60+95</f>
        <v>172</v>
      </c>
      <c r="G86" s="15">
        <f>22+50+80</f>
        <v>152</v>
      </c>
      <c r="H86" s="15">
        <v>22</v>
      </c>
      <c r="I86" s="15">
        <v>9</v>
      </c>
      <c r="J86" s="15">
        <v>6</v>
      </c>
      <c r="K86" s="15"/>
    </row>
    <row r="87" spans="1:11" x14ac:dyDescent="0.25">
      <c r="A87" s="13">
        <v>43956</v>
      </c>
      <c r="B87" s="17">
        <v>32033</v>
      </c>
      <c r="C87" s="15">
        <f t="shared" si="8"/>
        <v>521</v>
      </c>
      <c r="D87" s="16">
        <f t="shared" si="5"/>
        <v>1.6264477257827866E-2</v>
      </c>
      <c r="E87" s="15">
        <v>227</v>
      </c>
      <c r="F87" s="15">
        <v>134</v>
      </c>
      <c r="G87" s="15">
        <v>107</v>
      </c>
      <c r="H87" s="15">
        <v>20</v>
      </c>
      <c r="I87" s="15">
        <v>30</v>
      </c>
      <c r="J87" s="15">
        <v>3</v>
      </c>
      <c r="K87" s="15"/>
    </row>
    <row r="88" spans="1:11" x14ac:dyDescent="0.25">
      <c r="A88" s="13">
        <v>43957</v>
      </c>
      <c r="B88" s="17">
        <v>33469</v>
      </c>
      <c r="C88" s="15">
        <f t="shared" si="8"/>
        <v>509</v>
      </c>
      <c r="D88" s="16">
        <f t="shared" si="5"/>
        <v>1.5208103020705728E-2</v>
      </c>
      <c r="E88" s="15">
        <v>234</v>
      </c>
      <c r="F88" s="15">
        <v>123</v>
      </c>
      <c r="G88" s="15">
        <v>108</v>
      </c>
      <c r="H88" s="15">
        <v>15</v>
      </c>
      <c r="I88" s="15">
        <v>25</v>
      </c>
      <c r="J88" s="15">
        <v>4</v>
      </c>
      <c r="K88" s="15"/>
    </row>
    <row r="89" spans="1:11" x14ac:dyDescent="0.25">
      <c r="A89" s="13">
        <v>43958</v>
      </c>
      <c r="B89" s="17">
        <v>31523</v>
      </c>
      <c r="C89" s="15">
        <f t="shared" si="8"/>
        <v>460</v>
      </c>
      <c r="D89" s="16">
        <f t="shared" si="5"/>
        <v>1.4592519747485962E-2</v>
      </c>
      <c r="E89" s="15">
        <v>180</v>
      </c>
      <c r="F89" s="15">
        <v>121</v>
      </c>
      <c r="G89" s="15">
        <v>109</v>
      </c>
      <c r="H89" s="15">
        <v>20</v>
      </c>
      <c r="I89" s="15">
        <v>25</v>
      </c>
      <c r="J89" s="15">
        <v>5</v>
      </c>
      <c r="K89" s="15"/>
    </row>
    <row r="90" spans="1:11" x14ac:dyDescent="0.25">
      <c r="A90" s="13">
        <v>43959</v>
      </c>
      <c r="B90" s="14">
        <v>36003</v>
      </c>
      <c r="C90" s="15">
        <f t="shared" si="8"/>
        <v>476</v>
      </c>
      <c r="D90" s="16">
        <f t="shared" si="5"/>
        <v>1.3221120462183707E-2</v>
      </c>
      <c r="E90" s="15">
        <v>214</v>
      </c>
      <c r="F90" s="15">
        <v>122</v>
      </c>
      <c r="G90" s="15">
        <v>97</v>
      </c>
      <c r="H90" s="15">
        <v>20</v>
      </c>
      <c r="I90" s="15">
        <v>20</v>
      </c>
      <c r="J90" s="15">
        <v>3</v>
      </c>
      <c r="K90" s="15"/>
    </row>
    <row r="91" spans="1:11" x14ac:dyDescent="0.25">
      <c r="A91" s="13">
        <v>43960</v>
      </c>
      <c r="B91" s="17">
        <v>42391</v>
      </c>
      <c r="C91" s="15">
        <f t="shared" si="8"/>
        <v>567</v>
      </c>
      <c r="D91" s="16">
        <f t="shared" si="5"/>
        <v>1.3375480644476422E-2</v>
      </c>
      <c r="E91" s="15">
        <v>268</v>
      </c>
      <c r="F91" s="15">
        <v>115</v>
      </c>
      <c r="G91" s="15">
        <v>120</v>
      </c>
      <c r="H91" s="15">
        <v>30</v>
      </c>
      <c r="I91" s="15">
        <v>30</v>
      </c>
      <c r="J91" s="15">
        <v>4</v>
      </c>
      <c r="K91" s="15"/>
    </row>
    <row r="92" spans="1:11" x14ac:dyDescent="0.25">
      <c r="A92" s="13">
        <v>43962</v>
      </c>
      <c r="B92" s="14">
        <v>50000</v>
      </c>
      <c r="C92" s="15">
        <f t="shared" si="8"/>
        <v>621</v>
      </c>
      <c r="D92" s="16">
        <f t="shared" si="5"/>
        <v>1.242E-2</v>
      </c>
      <c r="E92" s="15">
        <v>315</v>
      </c>
      <c r="F92" s="15">
        <v>139</v>
      </c>
      <c r="G92" s="15">
        <v>112</v>
      </c>
      <c r="H92" s="15">
        <v>25</v>
      </c>
      <c r="I92" s="15">
        <v>28</v>
      </c>
      <c r="J92" s="15">
        <v>2</v>
      </c>
      <c r="K92" s="15"/>
    </row>
    <row r="93" spans="1:11" x14ac:dyDescent="0.25">
      <c r="A93" s="13">
        <v>43963</v>
      </c>
      <c r="B93" s="14">
        <v>40394</v>
      </c>
      <c r="C93" s="15">
        <f t="shared" si="8"/>
        <v>763</v>
      </c>
      <c r="D93" s="16">
        <f t="shared" si="5"/>
        <v>1.8888943902559786E-2</v>
      </c>
      <c r="E93" s="15">
        <v>334</v>
      </c>
      <c r="F93" s="15">
        <v>256</v>
      </c>
      <c r="G93" s="15">
        <v>124</v>
      </c>
      <c r="H93" s="15">
        <v>15</v>
      </c>
      <c r="I93" s="15">
        <v>30</v>
      </c>
      <c r="J93" s="15">
        <v>4</v>
      </c>
      <c r="K93" s="15"/>
    </row>
    <row r="94" spans="1:11" x14ac:dyDescent="0.25">
      <c r="A94" s="13">
        <v>43964</v>
      </c>
      <c r="B94" s="17">
        <v>59497</v>
      </c>
      <c r="C94" s="15">
        <f t="shared" si="8"/>
        <v>437</v>
      </c>
      <c r="D94" s="16">
        <f t="shared" si="5"/>
        <v>7.3449081466292416E-3</v>
      </c>
      <c r="E94" s="15">
        <v>217</v>
      </c>
      <c r="F94" s="15">
        <v>87</v>
      </c>
      <c r="G94" s="15">
        <v>85</v>
      </c>
      <c r="H94" s="15">
        <v>15</v>
      </c>
      <c r="I94" s="15">
        <v>31</v>
      </c>
      <c r="J94" s="15">
        <v>2</v>
      </c>
      <c r="K94" s="15"/>
    </row>
    <row r="95" spans="1:11" x14ac:dyDescent="0.25">
      <c r="A95" s="13">
        <v>43965</v>
      </c>
      <c r="B95" s="17">
        <v>43786</v>
      </c>
      <c r="C95" s="15">
        <f t="shared" si="8"/>
        <v>695</v>
      </c>
      <c r="D95" s="16">
        <f t="shared" si="5"/>
        <v>1.5872653359521309E-2</v>
      </c>
      <c r="E95" s="15">
        <v>409</v>
      </c>
      <c r="F95" s="15">
        <v>118</v>
      </c>
      <c r="G95" s="15">
        <v>122</v>
      </c>
      <c r="H95" s="15">
        <v>15</v>
      </c>
      <c r="I95" s="15">
        <v>30</v>
      </c>
      <c r="J95" s="15">
        <v>1</v>
      </c>
      <c r="K95" s="15"/>
    </row>
    <row r="96" spans="1:11" x14ac:dyDescent="0.25">
      <c r="A96" s="13">
        <v>43966</v>
      </c>
      <c r="B96" s="17">
        <v>28404</v>
      </c>
      <c r="C96" s="15">
        <f t="shared" si="8"/>
        <v>316</v>
      </c>
      <c r="D96" s="16">
        <f t="shared" si="5"/>
        <v>1.1125193634699338E-2</v>
      </c>
      <c r="E96" s="15">
        <v>122</v>
      </c>
      <c r="F96" s="15">
        <v>60</v>
      </c>
      <c r="G96" s="15">
        <v>95</v>
      </c>
      <c r="H96" s="15">
        <v>12</v>
      </c>
      <c r="I96" s="15">
        <v>25</v>
      </c>
      <c r="J96" s="15">
        <v>2</v>
      </c>
      <c r="K96" s="15"/>
    </row>
    <row r="97" spans="1:11" x14ac:dyDescent="0.25">
      <c r="A97" s="13">
        <v>43967</v>
      </c>
      <c r="B97" s="14">
        <v>29784</v>
      </c>
      <c r="C97" s="15">
        <f t="shared" si="8"/>
        <v>382</v>
      </c>
      <c r="D97" s="16">
        <f t="shared" si="5"/>
        <v>1.2825678216492076E-2</v>
      </c>
      <c r="E97" s="15">
        <v>142</v>
      </c>
      <c r="F97" s="15">
        <v>79</v>
      </c>
      <c r="G97" s="15">
        <v>96</v>
      </c>
      <c r="H97" s="15">
        <v>45</v>
      </c>
      <c r="I97" s="15">
        <v>20</v>
      </c>
      <c r="J97" s="15">
        <v>0</v>
      </c>
      <c r="K97" s="15"/>
    </row>
    <row r="98" spans="1:11" x14ac:dyDescent="0.25">
      <c r="A98" s="13">
        <v>43969</v>
      </c>
      <c r="B98" s="14">
        <v>28013</v>
      </c>
      <c r="C98" s="15">
        <f t="shared" si="8"/>
        <v>314</v>
      </c>
      <c r="D98" s="16">
        <f t="shared" si="5"/>
        <v>1.1209081497875986E-2</v>
      </c>
      <c r="E98" s="20">
        <v>116</v>
      </c>
      <c r="F98" s="20">
        <v>80</v>
      </c>
      <c r="G98" s="20">
        <v>71</v>
      </c>
      <c r="H98" s="20">
        <v>20</v>
      </c>
      <c r="I98" s="20">
        <v>25</v>
      </c>
      <c r="J98" s="20">
        <v>2</v>
      </c>
      <c r="K98" s="21"/>
    </row>
    <row r="99" spans="1:11" x14ac:dyDescent="0.25">
      <c r="A99" s="13">
        <v>43970</v>
      </c>
      <c r="B99" s="14">
        <v>44340</v>
      </c>
      <c r="C99" s="15">
        <f t="shared" si="8"/>
        <v>484</v>
      </c>
      <c r="D99" s="16">
        <f t="shared" si="5"/>
        <v>1.0915651781686964E-2</v>
      </c>
      <c r="E99" s="20">
        <v>208</v>
      </c>
      <c r="F99" s="20">
        <v>121</v>
      </c>
      <c r="G99" s="20">
        <v>103</v>
      </c>
      <c r="H99" s="20">
        <v>30</v>
      </c>
      <c r="I99" s="20">
        <v>20</v>
      </c>
      <c r="J99" s="20">
        <v>2</v>
      </c>
      <c r="K99" s="21"/>
    </row>
    <row r="100" spans="1:11" x14ac:dyDescent="0.25">
      <c r="A100" s="13">
        <v>43971</v>
      </c>
      <c r="B100" s="17">
        <v>27029</v>
      </c>
      <c r="C100" s="15">
        <f t="shared" si="8"/>
        <v>391</v>
      </c>
      <c r="D100" s="16">
        <f t="shared" si="5"/>
        <v>1.4465943986089016E-2</v>
      </c>
      <c r="E100" s="20">
        <v>162</v>
      </c>
      <c r="F100" s="20">
        <v>101</v>
      </c>
      <c r="G100" s="20">
        <v>96</v>
      </c>
      <c r="H100" s="20">
        <v>12</v>
      </c>
      <c r="I100" s="20">
        <v>20</v>
      </c>
      <c r="J100" s="20">
        <v>0</v>
      </c>
      <c r="K100" s="21"/>
    </row>
    <row r="101" spans="1:11" x14ac:dyDescent="0.25">
      <c r="A101" s="13">
        <v>43972</v>
      </c>
      <c r="B101" s="17">
        <v>31029</v>
      </c>
      <c r="C101" s="15">
        <f t="shared" si="8"/>
        <v>433</v>
      </c>
      <c r="D101" s="16">
        <f t="shared" si="5"/>
        <v>1.3954687550356119E-2</v>
      </c>
      <c r="E101" s="20">
        <v>182</v>
      </c>
      <c r="F101" s="20">
        <v>110</v>
      </c>
      <c r="G101" s="20">
        <v>92</v>
      </c>
      <c r="H101" s="20">
        <v>19</v>
      </c>
      <c r="I101" s="20">
        <v>25</v>
      </c>
      <c r="J101" s="20">
        <v>5</v>
      </c>
      <c r="K101" s="21"/>
    </row>
    <row r="102" spans="1:11" x14ac:dyDescent="0.25">
      <c r="A102" s="13">
        <v>43973</v>
      </c>
      <c r="B102" s="17">
        <v>8700</v>
      </c>
      <c r="C102" s="15">
        <f t="shared" si="8"/>
        <v>69</v>
      </c>
      <c r="D102" s="16">
        <f t="shared" si="5"/>
        <v>7.9310344827586213E-3</v>
      </c>
      <c r="E102" s="20">
        <v>13</v>
      </c>
      <c r="F102" s="20">
        <v>14</v>
      </c>
      <c r="G102" s="20">
        <v>24</v>
      </c>
      <c r="H102" s="20">
        <v>18</v>
      </c>
      <c r="I102" s="20">
        <v>0</v>
      </c>
      <c r="J102" s="20">
        <v>0</v>
      </c>
      <c r="K102" s="21"/>
    </row>
    <row r="103" spans="1:11" x14ac:dyDescent="0.25">
      <c r="A103" s="13">
        <v>43979</v>
      </c>
      <c r="B103" s="14">
        <v>25908</v>
      </c>
      <c r="C103" s="15">
        <f t="shared" si="8"/>
        <v>388</v>
      </c>
      <c r="D103" s="16">
        <f t="shared" ref="D103:D108" si="9">C103/B103</f>
        <v>1.497606916782461E-2</v>
      </c>
      <c r="E103" s="20">
        <v>154</v>
      </c>
      <c r="F103" s="20">
        <v>102</v>
      </c>
      <c r="G103" s="20">
        <v>85</v>
      </c>
      <c r="H103" s="20">
        <v>15</v>
      </c>
      <c r="I103" s="20">
        <v>30</v>
      </c>
      <c r="J103" s="20">
        <v>2</v>
      </c>
      <c r="K103" s="21"/>
    </row>
    <row r="104" spans="1:11" x14ac:dyDescent="0.25">
      <c r="A104" s="13">
        <v>43980</v>
      </c>
      <c r="B104" s="17">
        <v>29289</v>
      </c>
      <c r="C104" s="15">
        <f t="shared" si="8"/>
        <v>649</v>
      </c>
      <c r="D104" s="16">
        <f t="shared" si="9"/>
        <v>2.2158489535320427E-2</v>
      </c>
      <c r="E104" s="20">
        <v>252</v>
      </c>
      <c r="F104" s="20">
        <v>197</v>
      </c>
      <c r="G104" s="20">
        <v>157</v>
      </c>
      <c r="H104" s="20">
        <v>10</v>
      </c>
      <c r="I104" s="20">
        <v>30</v>
      </c>
      <c r="J104" s="20">
        <v>3</v>
      </c>
      <c r="K104" s="21"/>
    </row>
    <row r="105" spans="1:11" x14ac:dyDescent="0.25">
      <c r="A105" s="13">
        <v>43981</v>
      </c>
      <c r="B105" s="17">
        <v>43144</v>
      </c>
      <c r="C105" s="15">
        <f t="shared" si="8"/>
        <v>639</v>
      </c>
      <c r="D105" s="16">
        <f t="shared" si="9"/>
        <v>1.4810865937326164E-2</v>
      </c>
      <c r="E105" s="20">
        <v>277</v>
      </c>
      <c r="F105" s="20">
        <v>170</v>
      </c>
      <c r="G105" s="20">
        <v>137</v>
      </c>
      <c r="H105" s="20">
        <v>16</v>
      </c>
      <c r="I105" s="20">
        <v>35</v>
      </c>
      <c r="J105" s="20">
        <v>4</v>
      </c>
      <c r="K105" s="21"/>
    </row>
    <row r="106" spans="1:11" x14ac:dyDescent="0.25">
      <c r="A106" s="13">
        <v>43983</v>
      </c>
      <c r="B106" s="14">
        <v>42209</v>
      </c>
      <c r="C106" s="15">
        <f t="shared" si="8"/>
        <v>610</v>
      </c>
      <c r="D106" s="16">
        <f t="shared" si="9"/>
        <v>1.445189414579829E-2</v>
      </c>
      <c r="E106" s="20">
        <v>305</v>
      </c>
      <c r="F106" s="20">
        <v>125</v>
      </c>
      <c r="G106" s="20">
        <v>129</v>
      </c>
      <c r="H106" s="20">
        <v>14</v>
      </c>
      <c r="I106" s="20">
        <v>35</v>
      </c>
      <c r="J106" s="20">
        <v>2</v>
      </c>
      <c r="K106" s="21"/>
    </row>
    <row r="107" spans="1:11" x14ac:dyDescent="0.25">
      <c r="A107" s="13">
        <v>43984</v>
      </c>
      <c r="B107" s="14">
        <v>33027</v>
      </c>
      <c r="C107" s="15">
        <f t="shared" si="8"/>
        <v>494</v>
      </c>
      <c r="D107" s="16">
        <f t="shared" si="9"/>
        <v>1.4957459048657159E-2</v>
      </c>
      <c r="E107" s="20">
        <v>222</v>
      </c>
      <c r="F107" s="20">
        <v>114</v>
      </c>
      <c r="G107" s="20">
        <v>102</v>
      </c>
      <c r="H107" s="20">
        <v>20</v>
      </c>
      <c r="I107" s="20">
        <v>32</v>
      </c>
      <c r="J107" s="20">
        <v>4</v>
      </c>
      <c r="K107" s="21"/>
    </row>
    <row r="108" spans="1:11" x14ac:dyDescent="0.25">
      <c r="A108" s="13">
        <v>43985</v>
      </c>
      <c r="B108" s="14">
        <v>30042</v>
      </c>
      <c r="C108" s="15">
        <f t="shared" si="8"/>
        <v>483</v>
      </c>
      <c r="D108" s="16">
        <f t="shared" si="9"/>
        <v>1.6077491511883365E-2</v>
      </c>
      <c r="E108" s="20">
        <v>214</v>
      </c>
      <c r="F108" s="20">
        <v>121</v>
      </c>
      <c r="G108" s="20">
        <v>100</v>
      </c>
      <c r="H108" s="20">
        <v>12</v>
      </c>
      <c r="I108" s="20">
        <v>30</v>
      </c>
      <c r="J108" s="20">
        <v>6</v>
      </c>
      <c r="K108" s="21"/>
    </row>
    <row r="109" spans="1:11" x14ac:dyDescent="0.25">
      <c r="A109" s="13">
        <v>43986</v>
      </c>
      <c r="B109" s="14">
        <v>38993</v>
      </c>
      <c r="C109" s="15">
        <f t="shared" si="8"/>
        <v>505</v>
      </c>
      <c r="D109" s="16">
        <f>C109/B109</f>
        <v>1.2951042494806761E-2</v>
      </c>
      <c r="E109" s="20">
        <v>238</v>
      </c>
      <c r="F109" s="20">
        <v>116</v>
      </c>
      <c r="G109" s="20">
        <v>96</v>
      </c>
      <c r="H109" s="20">
        <v>11</v>
      </c>
      <c r="I109" s="20">
        <v>40</v>
      </c>
      <c r="J109" s="20">
        <v>4</v>
      </c>
      <c r="K109" s="21"/>
    </row>
    <row r="110" spans="1:11" x14ac:dyDescent="0.25">
      <c r="A110" s="13">
        <v>43987</v>
      </c>
      <c r="B110" s="18">
        <v>41910</v>
      </c>
      <c r="C110" s="15">
        <f t="shared" si="8"/>
        <v>1728</v>
      </c>
      <c r="D110" s="16">
        <f>C110/B110</f>
        <v>4.123120973514674E-2</v>
      </c>
      <c r="E110" s="20">
        <v>277</v>
      </c>
      <c r="F110" s="20">
        <v>119</v>
      </c>
      <c r="G110" s="20">
        <v>100</v>
      </c>
      <c r="H110" s="20">
        <v>7</v>
      </c>
      <c r="I110" s="20">
        <v>30</v>
      </c>
      <c r="J110" s="20">
        <v>1195</v>
      </c>
      <c r="K110" s="21"/>
    </row>
    <row r="111" spans="1:11" x14ac:dyDescent="0.25">
      <c r="A111" s="13">
        <v>43988</v>
      </c>
      <c r="B111" s="17">
        <v>47725</v>
      </c>
      <c r="C111" s="15">
        <f t="shared" si="8"/>
        <v>2453</v>
      </c>
      <c r="D111" s="16">
        <f t="shared" ref="D111:D157" si="10">C111/B111</f>
        <v>5.1398638030382401E-2</v>
      </c>
      <c r="E111" s="20">
        <v>277</v>
      </c>
      <c r="F111" s="20">
        <v>154</v>
      </c>
      <c r="G111" s="20">
        <v>167</v>
      </c>
      <c r="H111" s="20">
        <v>26</v>
      </c>
      <c r="I111" s="20">
        <v>35</v>
      </c>
      <c r="J111" s="20">
        <v>1794</v>
      </c>
      <c r="K111" s="21"/>
    </row>
    <row r="112" spans="1:11" x14ac:dyDescent="0.25">
      <c r="A112" s="13">
        <v>43990</v>
      </c>
      <c r="B112" s="17">
        <v>44670</v>
      </c>
      <c r="C112" s="15">
        <f t="shared" si="8"/>
        <v>547</v>
      </c>
      <c r="D112" s="16">
        <f t="shared" si="10"/>
        <v>1.2245354824266846E-2</v>
      </c>
      <c r="E112" s="20">
        <v>238</v>
      </c>
      <c r="F112" s="20">
        <v>149</v>
      </c>
      <c r="G112" s="20">
        <v>107</v>
      </c>
      <c r="H112" s="20">
        <v>23</v>
      </c>
      <c r="I112" s="20">
        <v>25</v>
      </c>
      <c r="J112" s="20">
        <v>5</v>
      </c>
      <c r="K112" s="21"/>
    </row>
    <row r="113" spans="1:11" x14ac:dyDescent="0.25">
      <c r="A113" s="13">
        <v>43991</v>
      </c>
      <c r="B113" s="14">
        <v>46737</v>
      </c>
      <c r="C113" s="15">
        <f t="shared" si="8"/>
        <v>487</v>
      </c>
      <c r="D113" s="16">
        <f t="shared" si="10"/>
        <v>1.0420009842309091E-2</v>
      </c>
      <c r="E113" s="20">
        <v>222</v>
      </c>
      <c r="F113" s="20">
        <v>110</v>
      </c>
      <c r="G113" s="20">
        <v>95</v>
      </c>
      <c r="H113" s="20">
        <v>18</v>
      </c>
      <c r="I113" s="20">
        <v>38</v>
      </c>
      <c r="J113" s="20">
        <v>4</v>
      </c>
      <c r="K113" s="21"/>
    </row>
    <row r="114" spans="1:11" x14ac:dyDescent="0.25">
      <c r="A114" s="13">
        <v>43992</v>
      </c>
      <c r="B114" s="17">
        <v>61983</v>
      </c>
      <c r="C114" s="15">
        <f t="shared" si="8"/>
        <v>579</v>
      </c>
      <c r="D114" s="16">
        <f t="shared" si="10"/>
        <v>9.341270993659551E-3</v>
      </c>
      <c r="E114" s="20">
        <v>243</v>
      </c>
      <c r="F114" s="20">
        <v>142</v>
      </c>
      <c r="G114" s="20">
        <v>138</v>
      </c>
      <c r="H114" s="20">
        <v>17</v>
      </c>
      <c r="I114" s="20">
        <v>35</v>
      </c>
      <c r="J114" s="20">
        <v>4</v>
      </c>
      <c r="K114" s="21"/>
    </row>
    <row r="115" spans="1:11" x14ac:dyDescent="0.25">
      <c r="A115" s="13">
        <v>43993</v>
      </c>
      <c r="B115" s="17">
        <v>43401</v>
      </c>
      <c r="C115" s="15">
        <f t="shared" si="8"/>
        <v>709</v>
      </c>
      <c r="D115" s="16">
        <f t="shared" si="10"/>
        <v>1.6336029123752909E-2</v>
      </c>
      <c r="E115" s="20">
        <v>263</v>
      </c>
      <c r="F115" s="20">
        <v>213</v>
      </c>
      <c r="G115" s="20">
        <v>181</v>
      </c>
      <c r="H115" s="20">
        <v>32</v>
      </c>
      <c r="I115" s="20">
        <v>20</v>
      </c>
      <c r="J115" s="20">
        <v>0</v>
      </c>
      <c r="K115" s="21"/>
    </row>
    <row r="116" spans="1:11" x14ac:dyDescent="0.25">
      <c r="A116" s="13">
        <v>43994</v>
      </c>
      <c r="B116" s="17">
        <v>43704</v>
      </c>
      <c r="C116" s="15">
        <f t="shared" si="8"/>
        <v>441</v>
      </c>
      <c r="D116" s="16">
        <f t="shared" si="10"/>
        <v>1.0090609555189456E-2</v>
      </c>
      <c r="E116" s="20">
        <v>193</v>
      </c>
      <c r="F116" s="20">
        <v>123</v>
      </c>
      <c r="G116" s="20">
        <v>70</v>
      </c>
      <c r="H116" s="20">
        <v>20</v>
      </c>
      <c r="I116" s="20">
        <v>28</v>
      </c>
      <c r="J116" s="20">
        <v>7</v>
      </c>
      <c r="K116" s="21"/>
    </row>
    <row r="117" spans="1:11" x14ac:dyDescent="0.25">
      <c r="A117" s="13">
        <v>43995</v>
      </c>
      <c r="B117" s="17">
        <v>49451</v>
      </c>
      <c r="C117" s="15">
        <f t="shared" si="8"/>
        <v>487</v>
      </c>
      <c r="D117" s="16">
        <f t="shared" si="10"/>
        <v>9.8481324947928255E-3</v>
      </c>
      <c r="E117" s="20">
        <v>205</v>
      </c>
      <c r="F117" s="20">
        <v>117</v>
      </c>
      <c r="G117" s="20">
        <v>114</v>
      </c>
      <c r="H117" s="20">
        <v>33</v>
      </c>
      <c r="I117" s="20">
        <v>15</v>
      </c>
      <c r="J117" s="20">
        <v>3</v>
      </c>
      <c r="K117" s="21"/>
    </row>
    <row r="118" spans="1:11" x14ac:dyDescent="0.25">
      <c r="A118" s="13">
        <v>43997</v>
      </c>
      <c r="B118" s="17">
        <v>54119</v>
      </c>
      <c r="C118" s="15">
        <f t="shared" si="8"/>
        <v>643</v>
      </c>
      <c r="D118" s="16">
        <f t="shared" si="10"/>
        <v>1.1881224708512722E-2</v>
      </c>
      <c r="E118" s="20">
        <v>256</v>
      </c>
      <c r="F118" s="20">
        <v>125</v>
      </c>
      <c r="G118" s="20">
        <v>116</v>
      </c>
      <c r="H118" s="20">
        <v>11</v>
      </c>
      <c r="I118" s="20">
        <v>25</v>
      </c>
      <c r="J118" s="20">
        <v>110</v>
      </c>
      <c r="K118" s="21"/>
    </row>
    <row r="119" spans="1:11" x14ac:dyDescent="0.25">
      <c r="A119" s="13">
        <v>43998</v>
      </c>
      <c r="B119" s="14">
        <v>53565</v>
      </c>
      <c r="C119" s="15">
        <f t="shared" si="8"/>
        <v>683</v>
      </c>
      <c r="D119" s="16">
        <f t="shared" si="10"/>
        <v>1.2750863436945767E-2</v>
      </c>
      <c r="E119" s="20">
        <v>227</v>
      </c>
      <c r="F119" s="20">
        <v>129</v>
      </c>
      <c r="G119" s="20">
        <v>85</v>
      </c>
      <c r="H119" s="20">
        <v>14</v>
      </c>
      <c r="I119" s="20">
        <v>28</v>
      </c>
      <c r="J119" s="20">
        <v>200</v>
      </c>
      <c r="K119" s="21"/>
    </row>
    <row r="120" spans="1:11" x14ac:dyDescent="0.25">
      <c r="A120" s="13">
        <v>43999</v>
      </c>
      <c r="B120" s="14">
        <v>48523</v>
      </c>
      <c r="C120" s="15">
        <f t="shared" si="8"/>
        <v>929</v>
      </c>
      <c r="D120" s="16">
        <f t="shared" si="10"/>
        <v>1.9145559837602785E-2</v>
      </c>
      <c r="E120" s="20">
        <v>210</v>
      </c>
      <c r="F120" s="20">
        <v>134</v>
      </c>
      <c r="G120" s="20">
        <v>105</v>
      </c>
      <c r="H120" s="20">
        <v>30</v>
      </c>
      <c r="I120" s="20">
        <v>30</v>
      </c>
      <c r="J120" s="20">
        <v>420</v>
      </c>
      <c r="K120" s="21"/>
    </row>
    <row r="121" spans="1:11" x14ac:dyDescent="0.25">
      <c r="A121" s="13">
        <v>44000</v>
      </c>
      <c r="B121" s="17">
        <v>45311</v>
      </c>
      <c r="C121" s="15">
        <f t="shared" si="8"/>
        <v>1427</v>
      </c>
      <c r="D121" s="16">
        <f t="shared" si="10"/>
        <v>3.1493456335106265E-2</v>
      </c>
      <c r="E121" s="20">
        <v>273</v>
      </c>
      <c r="F121" s="20">
        <v>202</v>
      </c>
      <c r="G121" s="20">
        <v>167</v>
      </c>
      <c r="H121" s="20">
        <v>23</v>
      </c>
      <c r="I121" s="20">
        <v>28</v>
      </c>
      <c r="J121" s="20">
        <v>734</v>
      </c>
      <c r="K121" s="21"/>
    </row>
    <row r="122" spans="1:11" x14ac:dyDescent="0.25">
      <c r="A122" s="13">
        <v>44001</v>
      </c>
      <c r="B122" s="17">
        <v>38365</v>
      </c>
      <c r="C122" s="15">
        <f t="shared" si="8"/>
        <v>1039</v>
      </c>
      <c r="D122" s="16">
        <f t="shared" si="10"/>
        <v>2.7081975759155479E-2</v>
      </c>
      <c r="E122" s="20">
        <v>254</v>
      </c>
      <c r="F122" s="20">
        <v>162</v>
      </c>
      <c r="G122" s="20">
        <v>133</v>
      </c>
      <c r="H122" s="20">
        <v>31</v>
      </c>
      <c r="I122" s="20">
        <v>30</v>
      </c>
      <c r="J122" s="20">
        <v>429</v>
      </c>
      <c r="K122" s="21"/>
    </row>
    <row r="123" spans="1:11" x14ac:dyDescent="0.25">
      <c r="A123" s="13">
        <v>44002</v>
      </c>
      <c r="B123" s="14">
        <v>61646</v>
      </c>
      <c r="C123" s="15">
        <f t="shared" si="8"/>
        <v>968</v>
      </c>
      <c r="D123" s="16">
        <f t="shared" si="10"/>
        <v>1.5702559776790061E-2</v>
      </c>
      <c r="E123" s="20">
        <v>327</v>
      </c>
      <c r="F123" s="20">
        <v>183</v>
      </c>
      <c r="G123" s="20">
        <v>139</v>
      </c>
      <c r="H123" s="20">
        <v>25</v>
      </c>
      <c r="I123" s="20">
        <v>32</v>
      </c>
      <c r="J123" s="20">
        <v>262</v>
      </c>
      <c r="K123" s="21"/>
    </row>
    <row r="124" spans="1:11" x14ac:dyDescent="0.25">
      <c r="A124" s="13">
        <v>44004</v>
      </c>
      <c r="B124" s="17">
        <v>57458</v>
      </c>
      <c r="C124" s="15">
        <f t="shared" si="8"/>
        <v>862</v>
      </c>
      <c r="D124" s="16">
        <f t="shared" si="10"/>
        <v>1.5002262522190122E-2</v>
      </c>
      <c r="E124" s="20">
        <v>265</v>
      </c>
      <c r="F124" s="20">
        <v>162</v>
      </c>
      <c r="G124" s="20">
        <v>151</v>
      </c>
      <c r="H124" s="20">
        <v>28</v>
      </c>
      <c r="I124" s="20">
        <v>34</v>
      </c>
      <c r="J124" s="20">
        <v>222</v>
      </c>
      <c r="K124" s="21"/>
    </row>
    <row r="125" spans="1:11" x14ac:dyDescent="0.25">
      <c r="A125" s="13">
        <v>44005</v>
      </c>
      <c r="B125" s="14">
        <v>59047</v>
      </c>
      <c r="C125" s="15">
        <f t="shared" si="8"/>
        <v>975</v>
      </c>
      <c r="D125" s="16">
        <f t="shared" si="10"/>
        <v>1.6512269886700424E-2</v>
      </c>
      <c r="E125" s="20">
        <v>312</v>
      </c>
      <c r="F125" s="20">
        <v>180</v>
      </c>
      <c r="G125" s="20">
        <v>144</v>
      </c>
      <c r="H125" s="20">
        <v>22</v>
      </c>
      <c r="I125" s="20">
        <v>42</v>
      </c>
      <c r="J125" s="20">
        <v>275</v>
      </c>
      <c r="K125" s="21"/>
    </row>
    <row r="126" spans="1:11" x14ac:dyDescent="0.25">
      <c r="A126" s="13">
        <v>44006</v>
      </c>
      <c r="B126" s="14">
        <v>53580</v>
      </c>
      <c r="C126" s="15">
        <f t="shared" si="8"/>
        <v>1075</v>
      </c>
      <c r="D126" s="16">
        <f t="shared" si="10"/>
        <v>2.0063456513624487E-2</v>
      </c>
      <c r="E126" s="20">
        <v>406</v>
      </c>
      <c r="F126" s="20">
        <v>320</v>
      </c>
      <c r="G126" s="20">
        <v>129</v>
      </c>
      <c r="H126" s="20">
        <v>25</v>
      </c>
      <c r="I126" s="20">
        <v>32</v>
      </c>
      <c r="J126" s="20">
        <v>163</v>
      </c>
      <c r="K126" s="21"/>
    </row>
    <row r="127" spans="1:11" x14ac:dyDescent="0.25">
      <c r="A127" s="13">
        <v>44007</v>
      </c>
      <c r="B127" s="14">
        <v>60730</v>
      </c>
      <c r="C127" s="15">
        <f t="shared" si="8"/>
        <v>972</v>
      </c>
      <c r="D127" s="16">
        <f t="shared" si="10"/>
        <v>1.6005269224436028E-2</v>
      </c>
      <c r="E127" s="20">
        <v>323</v>
      </c>
      <c r="F127" s="20">
        <v>188</v>
      </c>
      <c r="G127" s="20">
        <v>159</v>
      </c>
      <c r="H127" s="20">
        <v>38</v>
      </c>
      <c r="I127" s="20">
        <v>38</v>
      </c>
      <c r="J127" s="20">
        <v>226</v>
      </c>
      <c r="K127" s="21"/>
    </row>
    <row r="128" spans="1:11" x14ac:dyDescent="0.25">
      <c r="A128" s="13">
        <v>44008</v>
      </c>
      <c r="B128" s="18">
        <v>58591</v>
      </c>
      <c r="C128" s="15">
        <f t="shared" si="8"/>
        <v>724</v>
      </c>
      <c r="D128" s="16">
        <f t="shared" si="10"/>
        <v>1.2356846614667781E-2</v>
      </c>
      <c r="E128" s="20">
        <v>290</v>
      </c>
      <c r="F128" s="20">
        <v>194</v>
      </c>
      <c r="G128" s="20">
        <v>145</v>
      </c>
      <c r="H128" s="20">
        <v>20</v>
      </c>
      <c r="I128" s="20">
        <v>35</v>
      </c>
      <c r="J128" s="20">
        <v>40</v>
      </c>
      <c r="K128" s="21"/>
    </row>
    <row r="129" spans="1:11" x14ac:dyDescent="0.25">
      <c r="A129" s="13">
        <v>44009</v>
      </c>
      <c r="B129" s="17">
        <v>56323</v>
      </c>
      <c r="C129" s="15">
        <f t="shared" si="8"/>
        <v>792</v>
      </c>
      <c r="D129" s="16">
        <f t="shared" si="10"/>
        <v>1.4061750972071799E-2</v>
      </c>
      <c r="E129" s="20">
        <v>314</v>
      </c>
      <c r="F129" s="20">
        <v>205</v>
      </c>
      <c r="G129" s="20">
        <v>142</v>
      </c>
      <c r="H129" s="20">
        <v>28</v>
      </c>
      <c r="I129" s="20">
        <v>31</v>
      </c>
      <c r="J129" s="20">
        <v>72</v>
      </c>
      <c r="K129" s="21"/>
    </row>
    <row r="130" spans="1:11" x14ac:dyDescent="0.25">
      <c r="A130" s="13">
        <v>44011</v>
      </c>
      <c r="B130" s="14">
        <v>72980</v>
      </c>
      <c r="C130" s="15">
        <f t="shared" si="8"/>
        <v>1059</v>
      </c>
      <c r="D130" s="16">
        <f t="shared" si="10"/>
        <v>1.4510824883529734E-2</v>
      </c>
      <c r="E130" s="20">
        <v>422</v>
      </c>
      <c r="F130" s="20">
        <v>200</v>
      </c>
      <c r="G130" s="20">
        <v>192</v>
      </c>
      <c r="H130" s="20">
        <v>25</v>
      </c>
      <c r="I130" s="20">
        <v>20</v>
      </c>
      <c r="J130" s="20">
        <v>200</v>
      </c>
      <c r="K130" s="21"/>
    </row>
    <row r="131" spans="1:11" x14ac:dyDescent="0.25">
      <c r="A131" s="13">
        <v>44012</v>
      </c>
      <c r="B131" s="17">
        <v>90953</v>
      </c>
      <c r="C131" s="15">
        <f t="shared" si="8"/>
        <v>982</v>
      </c>
      <c r="D131" s="16">
        <f t="shared" si="10"/>
        <v>1.0796785152771212E-2</v>
      </c>
      <c r="E131" s="20">
        <v>369</v>
      </c>
      <c r="F131" s="20">
        <v>178</v>
      </c>
      <c r="G131" s="20">
        <v>123</v>
      </c>
      <c r="H131" s="20">
        <v>32</v>
      </c>
      <c r="I131" s="20">
        <v>40</v>
      </c>
      <c r="J131" s="20">
        <v>240</v>
      </c>
      <c r="K131" s="21"/>
    </row>
    <row r="132" spans="1:11" x14ac:dyDescent="0.25">
      <c r="A132" s="13">
        <v>44013</v>
      </c>
      <c r="B132" s="17">
        <v>96919</v>
      </c>
      <c r="C132" s="15">
        <f t="shared" si="8"/>
        <v>1291</v>
      </c>
      <c r="D132" s="16">
        <f t="shared" si="10"/>
        <v>1.3320401572447096E-2</v>
      </c>
      <c r="E132" s="20">
        <v>616</v>
      </c>
      <c r="F132" s="20">
        <v>295</v>
      </c>
      <c r="G132" s="20">
        <v>204</v>
      </c>
      <c r="H132" s="20">
        <v>35</v>
      </c>
      <c r="I132" s="20">
        <v>21</v>
      </c>
      <c r="J132" s="20">
        <v>120</v>
      </c>
      <c r="K132" s="21"/>
    </row>
    <row r="133" spans="1:11" x14ac:dyDescent="0.25">
      <c r="A133" s="13">
        <v>44014</v>
      </c>
      <c r="B133" s="14">
        <v>99751</v>
      </c>
      <c r="C133" s="15">
        <f t="shared" si="8"/>
        <v>1057</v>
      </c>
      <c r="D133" s="16">
        <f t="shared" si="10"/>
        <v>1.0596384998646629E-2</v>
      </c>
      <c r="E133" s="20">
        <v>345</v>
      </c>
      <c r="F133" s="20">
        <v>254</v>
      </c>
      <c r="G133" s="20">
        <v>150</v>
      </c>
      <c r="H133" s="20">
        <v>20</v>
      </c>
      <c r="I133" s="20">
        <v>38</v>
      </c>
      <c r="J133" s="20">
        <v>250</v>
      </c>
      <c r="K133" s="21"/>
    </row>
    <row r="134" spans="1:11" x14ac:dyDescent="0.25">
      <c r="A134" s="13">
        <v>44015</v>
      </c>
      <c r="B134" s="14">
        <v>50724</v>
      </c>
      <c r="C134" s="15">
        <f t="shared" si="8"/>
        <v>840</v>
      </c>
      <c r="D134" s="16">
        <f t="shared" si="10"/>
        <v>1.656020818547433E-2</v>
      </c>
      <c r="E134" s="20">
        <v>294</v>
      </c>
      <c r="F134" s="20">
        <v>165</v>
      </c>
      <c r="G134" s="20">
        <v>167</v>
      </c>
      <c r="H134" s="20">
        <v>9</v>
      </c>
      <c r="I134" s="20">
        <v>35</v>
      </c>
      <c r="J134" s="20">
        <v>170</v>
      </c>
      <c r="K134" s="21"/>
    </row>
    <row r="135" spans="1:11" x14ac:dyDescent="0.25">
      <c r="A135" s="13">
        <v>44016</v>
      </c>
      <c r="B135" s="17">
        <v>71140</v>
      </c>
      <c r="C135" s="15">
        <f t="shared" si="8"/>
        <v>753</v>
      </c>
      <c r="D135" s="16">
        <f t="shared" si="10"/>
        <v>1.0584762440258645E-2</v>
      </c>
      <c r="E135" s="20">
        <v>262</v>
      </c>
      <c r="F135" s="20">
        <v>153</v>
      </c>
      <c r="G135" s="20">
        <v>148</v>
      </c>
      <c r="H135" s="20">
        <v>35</v>
      </c>
      <c r="I135" s="20">
        <v>25</v>
      </c>
      <c r="J135" s="20">
        <v>130</v>
      </c>
      <c r="K135" s="21"/>
    </row>
    <row r="136" spans="1:11" x14ac:dyDescent="0.25">
      <c r="A136" s="13">
        <v>44018</v>
      </c>
      <c r="B136" s="17">
        <v>49635</v>
      </c>
      <c r="C136" s="15">
        <f t="shared" si="8"/>
        <v>736</v>
      </c>
      <c r="D136" s="16">
        <f t="shared" si="10"/>
        <v>1.4828246197239851E-2</v>
      </c>
      <c r="E136" s="20">
        <v>269</v>
      </c>
      <c r="F136" s="20">
        <v>168</v>
      </c>
      <c r="G136" s="20">
        <v>101</v>
      </c>
      <c r="H136" s="20">
        <v>23</v>
      </c>
      <c r="I136" s="20">
        <v>25</v>
      </c>
      <c r="J136" s="20">
        <v>150</v>
      </c>
      <c r="K136" s="21"/>
    </row>
    <row r="137" spans="1:11" x14ac:dyDescent="0.25">
      <c r="A137" s="13">
        <v>44019</v>
      </c>
      <c r="B137" s="17">
        <v>70882</v>
      </c>
      <c r="C137" s="15">
        <f t="shared" si="8"/>
        <v>673</v>
      </c>
      <c r="D137" s="16">
        <f t="shared" si="10"/>
        <v>9.4946530854095532E-3</v>
      </c>
      <c r="E137" s="20">
        <v>217</v>
      </c>
      <c r="F137" s="20">
        <v>126</v>
      </c>
      <c r="G137" s="20">
        <v>125</v>
      </c>
      <c r="H137" s="20">
        <v>50</v>
      </c>
      <c r="I137" s="20">
        <v>25</v>
      </c>
      <c r="J137" s="20">
        <v>130</v>
      </c>
      <c r="K137" s="21"/>
    </row>
    <row r="138" spans="1:11" x14ac:dyDescent="0.25">
      <c r="A138" s="13">
        <v>44020</v>
      </c>
      <c r="B138" s="17">
        <v>87102</v>
      </c>
      <c r="C138" s="15">
        <f t="shared" si="8"/>
        <v>736</v>
      </c>
      <c r="D138" s="16">
        <f t="shared" si="10"/>
        <v>8.4498633785676566E-3</v>
      </c>
      <c r="E138" s="20">
        <v>247</v>
      </c>
      <c r="F138" s="20">
        <v>138</v>
      </c>
      <c r="G138" s="20">
        <v>150</v>
      </c>
      <c r="H138" s="20">
        <v>46</v>
      </c>
      <c r="I138" s="20">
        <v>15</v>
      </c>
      <c r="J138" s="20">
        <v>140</v>
      </c>
      <c r="K138" s="21"/>
    </row>
    <row r="139" spans="1:11" x14ac:dyDescent="0.25">
      <c r="A139" s="13">
        <v>44021</v>
      </c>
      <c r="B139" s="14">
        <v>77511</v>
      </c>
      <c r="C139" s="15">
        <f t="shared" si="8"/>
        <v>942</v>
      </c>
      <c r="D139" s="16">
        <f t="shared" si="10"/>
        <v>1.2153113751596547E-2</v>
      </c>
      <c r="E139" s="20">
        <v>279</v>
      </c>
      <c r="F139" s="20">
        <v>181</v>
      </c>
      <c r="G139" s="20">
        <v>272</v>
      </c>
      <c r="H139" s="20">
        <v>50</v>
      </c>
      <c r="I139" s="20">
        <v>15</v>
      </c>
      <c r="J139" s="20">
        <v>145</v>
      </c>
      <c r="K139" s="21"/>
    </row>
    <row r="140" spans="1:11" x14ac:dyDescent="0.25">
      <c r="A140" s="13">
        <v>44022</v>
      </c>
      <c r="B140" s="17">
        <v>73413</v>
      </c>
      <c r="C140" s="15">
        <f t="shared" si="8"/>
        <v>804</v>
      </c>
      <c r="D140" s="16">
        <f t="shared" si="10"/>
        <v>1.095173879285685E-2</v>
      </c>
      <c r="E140" s="20">
        <v>255</v>
      </c>
      <c r="F140" s="20">
        <v>166</v>
      </c>
      <c r="G140" s="20">
        <v>157</v>
      </c>
      <c r="H140" s="20">
        <v>51</v>
      </c>
      <c r="I140" s="20">
        <v>18</v>
      </c>
      <c r="J140" s="20">
        <v>157</v>
      </c>
      <c r="K140" s="21"/>
    </row>
    <row r="141" spans="1:11" x14ac:dyDescent="0.25">
      <c r="A141" s="13">
        <v>44023</v>
      </c>
      <c r="B141" s="17">
        <v>75391</v>
      </c>
      <c r="C141" s="15">
        <f t="shared" si="8"/>
        <v>982</v>
      </c>
      <c r="D141" s="16">
        <f t="shared" si="10"/>
        <v>1.3025427438288389E-2</v>
      </c>
      <c r="E141" s="20">
        <v>312</v>
      </c>
      <c r="F141" s="20">
        <v>244</v>
      </c>
      <c r="G141" s="20">
        <v>191</v>
      </c>
      <c r="H141" s="20">
        <v>67</v>
      </c>
      <c r="I141" s="20">
        <v>6</v>
      </c>
      <c r="J141" s="20">
        <v>162</v>
      </c>
      <c r="K141" s="21"/>
    </row>
    <row r="142" spans="1:11" x14ac:dyDescent="0.25">
      <c r="A142" s="13">
        <v>44025</v>
      </c>
      <c r="B142" s="17">
        <v>69831</v>
      </c>
      <c r="C142" s="15">
        <f t="shared" si="8"/>
        <v>927</v>
      </c>
      <c r="D142" s="16">
        <f t="shared" si="10"/>
        <v>1.3274906560123726E-2</v>
      </c>
      <c r="E142" s="20">
        <v>285</v>
      </c>
      <c r="F142" s="20">
        <v>173</v>
      </c>
      <c r="G142" s="20">
        <v>179</v>
      </c>
      <c r="H142" s="20">
        <v>50</v>
      </c>
      <c r="I142" s="20">
        <v>10</v>
      </c>
      <c r="J142" s="20">
        <v>230</v>
      </c>
      <c r="K142" s="21"/>
    </row>
    <row r="143" spans="1:11" x14ac:dyDescent="0.25">
      <c r="A143" s="13">
        <v>44026</v>
      </c>
      <c r="B143" s="17">
        <v>51219</v>
      </c>
      <c r="C143" s="15">
        <f t="shared" si="8"/>
        <v>308</v>
      </c>
      <c r="D143" s="16">
        <f t="shared" si="10"/>
        <v>6.0133934672680061E-3</v>
      </c>
      <c r="E143" s="20">
        <v>121</v>
      </c>
      <c r="F143" s="20">
        <v>92</v>
      </c>
      <c r="G143" s="20">
        <v>73</v>
      </c>
      <c r="H143" s="20">
        <v>22</v>
      </c>
      <c r="I143" s="20">
        <v>0</v>
      </c>
      <c r="J143" s="20">
        <v>0</v>
      </c>
      <c r="K143" s="21"/>
    </row>
    <row r="144" spans="1:11" x14ac:dyDescent="0.25">
      <c r="A144" s="13">
        <v>44027</v>
      </c>
      <c r="B144" s="17">
        <v>83306</v>
      </c>
      <c r="C144" s="15">
        <f t="shared" si="8"/>
        <v>657</v>
      </c>
      <c r="D144" s="16">
        <f t="shared" si="10"/>
        <v>7.8865868004705537E-3</v>
      </c>
      <c r="E144" s="20">
        <v>257</v>
      </c>
      <c r="F144" s="20">
        <v>140</v>
      </c>
      <c r="G144" s="20">
        <v>178</v>
      </c>
      <c r="H144" s="20">
        <v>52</v>
      </c>
      <c r="I144" s="20">
        <v>5</v>
      </c>
      <c r="J144" s="20">
        <v>25</v>
      </c>
      <c r="K144" s="21"/>
    </row>
    <row r="145" spans="1:11" x14ac:dyDescent="0.25">
      <c r="A145" s="13">
        <v>44028</v>
      </c>
      <c r="B145" s="17">
        <v>79270</v>
      </c>
      <c r="C145" s="15">
        <f t="shared" si="8"/>
        <v>688</v>
      </c>
      <c r="D145" s="16">
        <f t="shared" si="10"/>
        <v>8.6791976788192261E-3</v>
      </c>
      <c r="E145" s="20">
        <v>290</v>
      </c>
      <c r="F145" s="20">
        <v>178</v>
      </c>
      <c r="G145" s="20">
        <v>133</v>
      </c>
      <c r="H145" s="20">
        <v>40</v>
      </c>
      <c r="I145" s="20">
        <v>25</v>
      </c>
      <c r="J145" s="20">
        <v>22</v>
      </c>
      <c r="K145" s="21"/>
    </row>
    <row r="146" spans="1:11" x14ac:dyDescent="0.25">
      <c r="A146" s="13">
        <v>44029</v>
      </c>
      <c r="B146" s="18">
        <v>69061</v>
      </c>
      <c r="C146" s="15">
        <f t="shared" ref="C146:C157" si="11">SUM(E146:K146)</f>
        <v>692</v>
      </c>
      <c r="D146" s="16">
        <f t="shared" si="10"/>
        <v>1.0020127133983E-2</v>
      </c>
      <c r="E146" s="20">
        <v>281</v>
      </c>
      <c r="F146" s="20">
        <v>166</v>
      </c>
      <c r="G146" s="20">
        <v>120</v>
      </c>
      <c r="H146" s="20">
        <v>48</v>
      </c>
      <c r="I146" s="20">
        <v>10</v>
      </c>
      <c r="J146" s="20">
        <v>67</v>
      </c>
      <c r="K146" s="21"/>
    </row>
    <row r="147" spans="1:11" x14ac:dyDescent="0.25">
      <c r="A147" s="13">
        <v>44030</v>
      </c>
      <c r="B147" s="17">
        <v>80784</v>
      </c>
      <c r="C147" s="15">
        <f t="shared" si="11"/>
        <v>724</v>
      </c>
      <c r="D147" s="16">
        <f t="shared" si="10"/>
        <v>8.9621707268766095E-3</v>
      </c>
      <c r="E147" s="20">
        <v>290</v>
      </c>
      <c r="F147" s="20">
        <v>151</v>
      </c>
      <c r="G147" s="20">
        <v>108</v>
      </c>
      <c r="H147" s="20">
        <v>53</v>
      </c>
      <c r="I147" s="20">
        <v>8</v>
      </c>
      <c r="J147" s="20">
        <v>114</v>
      </c>
      <c r="K147" s="21"/>
    </row>
    <row r="148" spans="1:11" x14ac:dyDescent="0.25">
      <c r="A148" s="13">
        <v>44032</v>
      </c>
      <c r="B148" s="14">
        <v>11980</v>
      </c>
      <c r="C148" s="15">
        <f t="shared" si="11"/>
        <v>836</v>
      </c>
      <c r="D148" s="16">
        <f t="shared" si="10"/>
        <v>6.9782971619365614E-2</v>
      </c>
      <c r="E148" s="20">
        <v>362</v>
      </c>
      <c r="F148" s="20">
        <v>213</v>
      </c>
      <c r="G148" s="20">
        <v>156</v>
      </c>
      <c r="H148" s="20">
        <v>60</v>
      </c>
      <c r="I148" s="20">
        <v>0</v>
      </c>
      <c r="J148" s="20">
        <v>45</v>
      </c>
      <c r="K148" s="21"/>
    </row>
    <row r="149" spans="1:11" x14ac:dyDescent="0.25">
      <c r="A149" s="13">
        <v>44033</v>
      </c>
      <c r="B149" s="17">
        <v>74485</v>
      </c>
      <c r="C149" s="15">
        <f t="shared" si="11"/>
        <v>644</v>
      </c>
      <c r="D149" s="16">
        <f t="shared" si="10"/>
        <v>8.6460361146539575E-3</v>
      </c>
      <c r="E149" s="20">
        <v>270</v>
      </c>
      <c r="F149" s="20">
        <v>148</v>
      </c>
      <c r="G149" s="20">
        <v>103</v>
      </c>
      <c r="H149" s="20">
        <v>36</v>
      </c>
      <c r="I149" s="20">
        <v>0</v>
      </c>
      <c r="J149" s="20">
        <v>87</v>
      </c>
      <c r="K149" s="21"/>
    </row>
    <row r="150" spans="1:11" x14ac:dyDescent="0.25">
      <c r="A150" s="13">
        <v>44034</v>
      </c>
      <c r="B150" s="18">
        <v>85075</v>
      </c>
      <c r="C150" s="15">
        <f t="shared" si="11"/>
        <v>881</v>
      </c>
      <c r="D150" s="16">
        <f t="shared" si="10"/>
        <v>1.0355568615927123E-2</v>
      </c>
      <c r="E150" s="20">
        <v>313</v>
      </c>
      <c r="F150" s="20">
        <v>188</v>
      </c>
      <c r="G150" s="20">
        <v>147</v>
      </c>
      <c r="H150" s="20">
        <v>62</v>
      </c>
      <c r="I150" s="20">
        <v>0</v>
      </c>
      <c r="J150" s="20">
        <v>171</v>
      </c>
      <c r="K150" s="21"/>
    </row>
    <row r="151" spans="1:11" x14ac:dyDescent="0.25">
      <c r="A151" s="13">
        <v>44035</v>
      </c>
      <c r="B151" s="17">
        <v>81265</v>
      </c>
      <c r="C151" s="15">
        <f t="shared" si="11"/>
        <v>795</v>
      </c>
      <c r="D151" s="16">
        <f t="shared" si="10"/>
        <v>9.7828093275087683E-3</v>
      </c>
      <c r="E151" s="20">
        <v>342</v>
      </c>
      <c r="F151" s="20">
        <v>202</v>
      </c>
      <c r="G151" s="20">
        <v>149</v>
      </c>
      <c r="H151" s="20">
        <v>54</v>
      </c>
      <c r="I151" s="20">
        <v>0</v>
      </c>
      <c r="J151" s="20">
        <v>48</v>
      </c>
      <c r="K151" s="21"/>
    </row>
    <row r="152" spans="1:11" x14ac:dyDescent="0.25">
      <c r="A152" s="13">
        <v>44036</v>
      </c>
      <c r="B152" s="14">
        <v>62832</v>
      </c>
      <c r="C152" s="15">
        <f t="shared" si="11"/>
        <v>1034</v>
      </c>
      <c r="D152" s="16">
        <f t="shared" si="10"/>
        <v>1.6456582633053222E-2</v>
      </c>
      <c r="E152" s="20">
        <v>362</v>
      </c>
      <c r="F152" s="20">
        <v>311</v>
      </c>
      <c r="G152" s="20">
        <v>225</v>
      </c>
      <c r="H152" s="20">
        <v>58</v>
      </c>
      <c r="I152" s="20">
        <v>0</v>
      </c>
      <c r="J152" s="20">
        <v>78</v>
      </c>
      <c r="K152" s="21"/>
    </row>
    <row r="153" spans="1:11" x14ac:dyDescent="0.25">
      <c r="A153" s="13">
        <v>44037</v>
      </c>
      <c r="B153" s="17">
        <v>80976</v>
      </c>
      <c r="C153" s="15">
        <f t="shared" si="11"/>
        <v>772</v>
      </c>
      <c r="D153" s="16">
        <f t="shared" si="10"/>
        <v>9.533688994269908E-3</v>
      </c>
      <c r="E153" s="20">
        <v>309</v>
      </c>
      <c r="F153" s="20">
        <v>153</v>
      </c>
      <c r="G153" s="20">
        <v>175</v>
      </c>
      <c r="H153" s="20">
        <v>60</v>
      </c>
      <c r="I153" s="20">
        <v>55</v>
      </c>
      <c r="J153" s="20">
        <v>20</v>
      </c>
      <c r="K153" s="21"/>
    </row>
    <row r="154" spans="1:11" x14ac:dyDescent="0.25">
      <c r="A154" s="13">
        <v>44039</v>
      </c>
      <c r="B154" s="17">
        <v>66670</v>
      </c>
      <c r="C154" s="15">
        <f t="shared" si="11"/>
        <v>702</v>
      </c>
      <c r="D154" s="16">
        <f t="shared" si="10"/>
        <v>1.0529473526323684E-2</v>
      </c>
      <c r="E154" s="20">
        <v>269</v>
      </c>
      <c r="F154" s="20">
        <v>129</v>
      </c>
      <c r="G154" s="20">
        <v>174</v>
      </c>
      <c r="H154" s="20">
        <v>70</v>
      </c>
      <c r="I154" s="20">
        <v>38</v>
      </c>
      <c r="J154" s="20">
        <v>22</v>
      </c>
      <c r="K154" s="21"/>
    </row>
    <row r="155" spans="1:11" x14ac:dyDescent="0.25">
      <c r="A155" s="13">
        <v>44040</v>
      </c>
      <c r="B155" s="17">
        <v>60629</v>
      </c>
      <c r="C155" s="15">
        <f t="shared" si="11"/>
        <v>333</v>
      </c>
      <c r="D155" s="16">
        <f t="shared" si="10"/>
        <v>5.4924211186066071E-3</v>
      </c>
      <c r="E155" s="20">
        <v>148</v>
      </c>
      <c r="F155" s="20">
        <v>59</v>
      </c>
      <c r="G155" s="20">
        <v>93</v>
      </c>
      <c r="H155" s="20">
        <v>0</v>
      </c>
      <c r="I155" s="20">
        <v>33</v>
      </c>
      <c r="J155" s="20">
        <v>0</v>
      </c>
      <c r="K155" s="21"/>
    </row>
    <row r="156" spans="1:11" x14ac:dyDescent="0.25">
      <c r="A156" s="13">
        <v>44041</v>
      </c>
      <c r="B156" s="18">
        <v>123238</v>
      </c>
      <c r="C156" s="15">
        <f t="shared" si="11"/>
        <v>677</v>
      </c>
      <c r="D156" s="16">
        <f t="shared" si="10"/>
        <v>5.4934354663334359E-3</v>
      </c>
      <c r="E156" s="20">
        <v>292</v>
      </c>
      <c r="F156" s="20">
        <v>124</v>
      </c>
      <c r="G156" s="20">
        <v>152</v>
      </c>
      <c r="H156" s="20">
        <v>62</v>
      </c>
      <c r="I156" s="20">
        <v>29</v>
      </c>
      <c r="J156" s="20">
        <v>18</v>
      </c>
      <c r="K156" s="21"/>
    </row>
    <row r="157" spans="1:11" x14ac:dyDescent="0.25">
      <c r="A157" s="13">
        <v>44042</v>
      </c>
      <c r="B157" s="14">
        <v>83242</v>
      </c>
      <c r="C157" s="15">
        <f t="shared" si="11"/>
        <v>702</v>
      </c>
      <c r="D157" s="16">
        <f t="shared" si="10"/>
        <v>8.4332428341462248E-3</v>
      </c>
      <c r="E157" s="20">
        <v>291</v>
      </c>
      <c r="F157" s="20">
        <v>156</v>
      </c>
      <c r="G157" s="20">
        <v>145</v>
      </c>
      <c r="H157" s="20">
        <v>50</v>
      </c>
      <c r="I157" s="20">
        <v>45</v>
      </c>
      <c r="J157" s="20">
        <v>15</v>
      </c>
      <c r="K157" s="21"/>
    </row>
    <row r="158" spans="1:11" x14ac:dyDescent="0.25">
      <c r="A158" s="13">
        <v>44047</v>
      </c>
      <c r="B158" s="17">
        <v>44904</v>
      </c>
      <c r="C158" s="15">
        <f>SUM(E158:K158)</f>
        <v>252</v>
      </c>
      <c r="D158" s="16">
        <f>C158/B158</f>
        <v>5.6119722073757353E-3</v>
      </c>
      <c r="E158" s="20">
        <v>103</v>
      </c>
      <c r="F158" s="20">
        <v>45</v>
      </c>
      <c r="G158" s="20">
        <v>72</v>
      </c>
      <c r="H158" s="20">
        <v>10</v>
      </c>
      <c r="I158" s="20">
        <v>22</v>
      </c>
      <c r="J158" s="20">
        <v>0</v>
      </c>
      <c r="K158" s="21"/>
    </row>
    <row r="159" spans="1:11" x14ac:dyDescent="0.25">
      <c r="A159" s="13">
        <v>44048</v>
      </c>
      <c r="B159" s="14">
        <v>46874</v>
      </c>
      <c r="C159" s="15">
        <f t="shared" ref="C159:C171" si="12">SUM(E159:K159)</f>
        <v>690</v>
      </c>
      <c r="D159" s="16">
        <f t="shared" ref="D159:D171" si="13">C159/B159</f>
        <v>1.4720314033366046E-2</v>
      </c>
      <c r="E159" s="20">
        <v>262</v>
      </c>
      <c r="F159" s="20">
        <v>72</v>
      </c>
      <c r="G159" s="20">
        <v>237</v>
      </c>
      <c r="H159" s="20">
        <v>89</v>
      </c>
      <c r="I159" s="20">
        <v>24</v>
      </c>
      <c r="J159" s="20">
        <v>6</v>
      </c>
      <c r="K159" s="21"/>
    </row>
    <row r="160" spans="1:11" x14ac:dyDescent="0.25">
      <c r="A160" s="13">
        <v>44049</v>
      </c>
      <c r="B160" s="18">
        <v>52955</v>
      </c>
      <c r="C160" s="15">
        <f t="shared" si="12"/>
        <v>706</v>
      </c>
      <c r="D160" s="16">
        <f t="shared" si="13"/>
        <v>1.3332074402794826E-2</v>
      </c>
      <c r="E160" s="20">
        <v>251</v>
      </c>
      <c r="F160" s="20">
        <v>132</v>
      </c>
      <c r="G160" s="20">
        <v>216</v>
      </c>
      <c r="H160" s="20">
        <v>76</v>
      </c>
      <c r="I160" s="20">
        <v>31</v>
      </c>
      <c r="J160" s="20">
        <v>0</v>
      </c>
      <c r="K160" s="21"/>
    </row>
    <row r="161" spans="1:11" x14ac:dyDescent="0.25">
      <c r="A161" s="13">
        <v>44050</v>
      </c>
      <c r="B161" s="18">
        <v>55058</v>
      </c>
      <c r="C161" s="15">
        <f t="shared" si="12"/>
        <v>505</v>
      </c>
      <c r="D161" s="16">
        <f t="shared" si="13"/>
        <v>9.1721457372225656E-3</v>
      </c>
      <c r="E161" s="20">
        <v>197</v>
      </c>
      <c r="F161" s="20">
        <v>79</v>
      </c>
      <c r="G161" s="20">
        <v>92</v>
      </c>
      <c r="H161" s="20">
        <v>92</v>
      </c>
      <c r="I161" s="20">
        <v>45</v>
      </c>
      <c r="J161" s="20">
        <v>0</v>
      </c>
      <c r="K161" s="21"/>
    </row>
    <row r="162" spans="1:11" x14ac:dyDescent="0.25">
      <c r="A162" s="13">
        <v>44051</v>
      </c>
      <c r="B162" s="14">
        <v>59001</v>
      </c>
      <c r="C162" s="15">
        <f t="shared" si="12"/>
        <v>532</v>
      </c>
      <c r="D162" s="16">
        <f t="shared" si="13"/>
        <v>9.0167963254860085E-3</v>
      </c>
      <c r="E162" s="20">
        <v>207</v>
      </c>
      <c r="F162" s="20">
        <v>83</v>
      </c>
      <c r="G162" s="20">
        <v>139</v>
      </c>
      <c r="H162" s="20">
        <v>50</v>
      </c>
      <c r="I162" s="20">
        <v>43</v>
      </c>
      <c r="J162" s="20">
        <v>10</v>
      </c>
      <c r="K162" s="21"/>
    </row>
    <row r="163" spans="1:11" x14ac:dyDescent="0.25">
      <c r="A163" s="13">
        <v>44053</v>
      </c>
      <c r="B163" s="17">
        <v>72486</v>
      </c>
      <c r="C163" s="15">
        <f t="shared" si="12"/>
        <v>601</v>
      </c>
      <c r="D163" s="16">
        <f t="shared" si="13"/>
        <v>8.2912562425847755E-3</v>
      </c>
      <c r="E163" s="20">
        <v>259</v>
      </c>
      <c r="F163" s="20">
        <v>120</v>
      </c>
      <c r="G163" s="20">
        <v>136</v>
      </c>
      <c r="H163" s="20">
        <v>30</v>
      </c>
      <c r="I163" s="20">
        <v>47</v>
      </c>
      <c r="J163" s="20">
        <v>9</v>
      </c>
      <c r="K163" s="21"/>
    </row>
    <row r="164" spans="1:11" x14ac:dyDescent="0.25">
      <c r="A164" s="13">
        <v>44054</v>
      </c>
      <c r="B164" s="18">
        <v>66500</v>
      </c>
      <c r="C164" s="15">
        <f t="shared" si="12"/>
        <v>989</v>
      </c>
      <c r="D164" s="16">
        <f t="shared" si="13"/>
        <v>1.487218045112782E-2</v>
      </c>
      <c r="E164" s="20">
        <v>355</v>
      </c>
      <c r="F164" s="20">
        <v>240</v>
      </c>
      <c r="G164" s="20">
        <v>303</v>
      </c>
      <c r="H164" s="20">
        <v>38</v>
      </c>
      <c r="I164" s="20">
        <v>30</v>
      </c>
      <c r="J164" s="20">
        <v>23</v>
      </c>
      <c r="K164" s="21"/>
    </row>
    <row r="165" spans="1:11" x14ac:dyDescent="0.25">
      <c r="A165" s="13">
        <v>44055</v>
      </c>
      <c r="B165" s="17">
        <v>70083</v>
      </c>
      <c r="C165" s="15">
        <f t="shared" si="12"/>
        <v>665</v>
      </c>
      <c r="D165" s="16">
        <f t="shared" si="13"/>
        <v>9.4887490546922935E-3</v>
      </c>
      <c r="E165" s="20">
        <v>274</v>
      </c>
      <c r="F165" s="20">
        <v>142</v>
      </c>
      <c r="G165" s="20">
        <v>146</v>
      </c>
      <c r="H165" s="20">
        <v>32</v>
      </c>
      <c r="I165" s="20">
        <v>46</v>
      </c>
      <c r="J165" s="20">
        <v>25</v>
      </c>
      <c r="K165" s="21"/>
    </row>
    <row r="166" spans="1:11" x14ac:dyDescent="0.25">
      <c r="A166" s="13">
        <v>44056</v>
      </c>
      <c r="B166" s="14">
        <v>59530</v>
      </c>
      <c r="C166" s="15">
        <f t="shared" si="12"/>
        <v>687</v>
      </c>
      <c r="D166" s="16">
        <f t="shared" si="13"/>
        <v>1.1540399798420965E-2</v>
      </c>
      <c r="E166" s="20">
        <v>293</v>
      </c>
      <c r="F166" s="20">
        <v>130</v>
      </c>
      <c r="G166" s="20">
        <v>121</v>
      </c>
      <c r="H166" s="20">
        <v>111</v>
      </c>
      <c r="I166" s="20">
        <v>32</v>
      </c>
      <c r="J166" s="20">
        <v>0</v>
      </c>
      <c r="K166" s="21"/>
    </row>
    <row r="167" spans="1:11" x14ac:dyDescent="0.25">
      <c r="A167" s="13">
        <v>44058</v>
      </c>
      <c r="B167" s="14">
        <v>69343</v>
      </c>
      <c r="C167" s="15">
        <f t="shared" si="12"/>
        <v>1296</v>
      </c>
      <c r="D167" s="16">
        <f t="shared" si="13"/>
        <v>1.868970191655971E-2</v>
      </c>
      <c r="E167" s="20">
        <v>508</v>
      </c>
      <c r="F167" s="20">
        <v>286</v>
      </c>
      <c r="G167" s="20">
        <v>307</v>
      </c>
      <c r="H167" s="20">
        <v>96</v>
      </c>
      <c r="I167" s="20">
        <v>54</v>
      </c>
      <c r="J167" s="20">
        <v>45</v>
      </c>
      <c r="K167" s="21"/>
    </row>
    <row r="168" spans="1:11" x14ac:dyDescent="0.25">
      <c r="A168" s="13">
        <v>44060</v>
      </c>
      <c r="B168" s="14">
        <v>78290</v>
      </c>
      <c r="C168" s="15">
        <f t="shared" si="12"/>
        <v>853</v>
      </c>
      <c r="D168" s="16">
        <f t="shared" si="13"/>
        <v>1.0895388938561757E-2</v>
      </c>
      <c r="E168" s="20">
        <v>362</v>
      </c>
      <c r="F168" s="20">
        <v>179</v>
      </c>
      <c r="G168" s="20">
        <v>211</v>
      </c>
      <c r="H168" s="20">
        <v>34</v>
      </c>
      <c r="I168" s="20">
        <v>46</v>
      </c>
      <c r="J168" s="20">
        <v>21</v>
      </c>
      <c r="K168" s="21"/>
    </row>
    <row r="169" spans="1:11" x14ac:dyDescent="0.25">
      <c r="A169" s="13">
        <v>44061</v>
      </c>
      <c r="B169" s="14">
        <v>75455</v>
      </c>
      <c r="C169" s="15">
        <f t="shared" si="12"/>
        <v>825</v>
      </c>
      <c r="D169" s="16">
        <f t="shared" si="13"/>
        <v>1.0933669074282684E-2</v>
      </c>
      <c r="E169" s="20">
        <v>325</v>
      </c>
      <c r="F169" s="20">
        <v>158</v>
      </c>
      <c r="G169" s="20">
        <v>201</v>
      </c>
      <c r="H169" s="20">
        <v>48</v>
      </c>
      <c r="I169" s="20">
        <v>63</v>
      </c>
      <c r="J169" s="20">
        <v>30</v>
      </c>
      <c r="K169" s="21"/>
    </row>
    <row r="170" spans="1:11" x14ac:dyDescent="0.25">
      <c r="A170" s="13">
        <v>44062</v>
      </c>
      <c r="B170" s="17">
        <v>69468</v>
      </c>
      <c r="C170" s="15">
        <f t="shared" si="12"/>
        <v>1055</v>
      </c>
      <c r="D170" s="16">
        <f t="shared" si="13"/>
        <v>1.5186848620947775E-2</v>
      </c>
      <c r="E170" s="20">
        <v>375</v>
      </c>
      <c r="F170" s="20">
        <v>293</v>
      </c>
      <c r="G170" s="20">
        <v>244</v>
      </c>
      <c r="H170" s="20">
        <v>85</v>
      </c>
      <c r="I170" s="20">
        <v>46</v>
      </c>
      <c r="J170" s="20">
        <v>12</v>
      </c>
      <c r="K170" s="21"/>
    </row>
    <row r="171" spans="1:11" x14ac:dyDescent="0.25">
      <c r="A171" s="13">
        <v>44063</v>
      </c>
      <c r="B171" s="14">
        <v>71469</v>
      </c>
      <c r="C171" s="15">
        <f t="shared" si="12"/>
        <v>1096</v>
      </c>
      <c r="D171" s="16">
        <f t="shared" si="13"/>
        <v>1.5335320208761841E-2</v>
      </c>
      <c r="E171" s="20">
        <v>368</v>
      </c>
      <c r="F171" s="20">
        <v>329</v>
      </c>
      <c r="G171" s="20">
        <v>258</v>
      </c>
      <c r="H171" s="20">
        <v>65</v>
      </c>
      <c r="I171" s="20">
        <v>55</v>
      </c>
      <c r="J171" s="20">
        <v>21</v>
      </c>
      <c r="K171" s="21"/>
    </row>
    <row r="172" spans="1:11" x14ac:dyDescent="0.25">
      <c r="A172" s="13">
        <v>44064</v>
      </c>
      <c r="B172" s="14">
        <v>64388</v>
      </c>
      <c r="C172" s="15">
        <f>SUM(E172:K172)</f>
        <v>696</v>
      </c>
      <c r="D172" s="16">
        <f>C172/B172</f>
        <v>1.0809467602658881E-2</v>
      </c>
      <c r="E172" s="20">
        <v>275</v>
      </c>
      <c r="F172" s="20">
        <v>124</v>
      </c>
      <c r="G172" s="20">
        <v>149</v>
      </c>
      <c r="H172" s="20">
        <v>90</v>
      </c>
      <c r="I172" s="20">
        <v>46</v>
      </c>
      <c r="J172" s="20">
        <v>12</v>
      </c>
      <c r="K172" s="21"/>
    </row>
    <row r="173" spans="1:11" x14ac:dyDescent="0.25">
      <c r="A173" s="13">
        <v>44065</v>
      </c>
      <c r="B173" s="14">
        <v>86592</v>
      </c>
      <c r="C173" s="15">
        <f>SUM(E173:K173)</f>
        <v>1022</v>
      </c>
      <c r="D173" s="16">
        <f>C173/B173</f>
        <v>1.1802475979305248E-2</v>
      </c>
      <c r="E173" s="20">
        <v>466</v>
      </c>
      <c r="F173" s="20">
        <v>180</v>
      </c>
      <c r="G173" s="20">
        <v>246</v>
      </c>
      <c r="H173" s="20">
        <v>25</v>
      </c>
      <c r="I173" s="20">
        <v>60</v>
      </c>
      <c r="J173" s="20">
        <v>45</v>
      </c>
      <c r="K173" s="21"/>
    </row>
    <row r="174" spans="1:11" x14ac:dyDescent="0.25">
      <c r="A174" s="13">
        <v>44067</v>
      </c>
      <c r="B174" s="14">
        <v>100781</v>
      </c>
      <c r="C174" s="15">
        <f t="shared" ref="C174:C179" si="14">SUM(E174:K174)</f>
        <v>916</v>
      </c>
      <c r="D174" s="16">
        <f t="shared" ref="D174:D179" si="15">C174/B174</f>
        <v>9.0890147944553048E-3</v>
      </c>
      <c r="E174" s="20">
        <v>408</v>
      </c>
      <c r="F174" s="20">
        <v>194</v>
      </c>
      <c r="G174" s="20">
        <v>217</v>
      </c>
      <c r="H174" s="20">
        <v>30</v>
      </c>
      <c r="I174" s="20">
        <v>47</v>
      </c>
      <c r="J174" s="20">
        <v>20</v>
      </c>
      <c r="K174" s="21"/>
    </row>
    <row r="175" spans="1:11" x14ac:dyDescent="0.25">
      <c r="A175" s="13">
        <v>44068</v>
      </c>
      <c r="B175" s="14">
        <v>70490</v>
      </c>
      <c r="C175" s="15">
        <f t="shared" si="14"/>
        <v>807</v>
      </c>
      <c r="D175" s="16">
        <f t="shared" si="15"/>
        <v>1.1448432401759115E-2</v>
      </c>
      <c r="E175" s="20">
        <v>405</v>
      </c>
      <c r="F175" s="20">
        <v>126</v>
      </c>
      <c r="G175" s="20">
        <v>191</v>
      </c>
      <c r="H175" s="20">
        <v>35</v>
      </c>
      <c r="I175" s="20">
        <v>42</v>
      </c>
      <c r="J175" s="20">
        <v>8</v>
      </c>
      <c r="K175" s="21"/>
    </row>
    <row r="176" spans="1:11" x14ac:dyDescent="0.25">
      <c r="A176" s="13">
        <v>44069</v>
      </c>
      <c r="B176" s="14">
        <v>71903</v>
      </c>
      <c r="C176" s="15">
        <f t="shared" si="14"/>
        <v>810</v>
      </c>
      <c r="D176" s="16">
        <f t="shared" si="15"/>
        <v>1.1265176696382627E-2</v>
      </c>
      <c r="E176" s="20">
        <v>395</v>
      </c>
      <c r="F176" s="20">
        <v>128</v>
      </c>
      <c r="G176" s="20">
        <v>194</v>
      </c>
      <c r="H176" s="20">
        <v>31</v>
      </c>
      <c r="I176" s="20">
        <v>52</v>
      </c>
      <c r="J176" s="20">
        <v>10</v>
      </c>
      <c r="K176" s="21"/>
    </row>
    <row r="177" spans="1:11" x14ac:dyDescent="0.25">
      <c r="A177" s="13">
        <v>44070</v>
      </c>
      <c r="B177" s="14">
        <v>69444</v>
      </c>
      <c r="C177" s="15">
        <f t="shared" si="14"/>
        <v>895</v>
      </c>
      <c r="D177" s="16">
        <f t="shared" si="15"/>
        <v>1.2888082483727897E-2</v>
      </c>
      <c r="E177" s="20">
        <v>457</v>
      </c>
      <c r="F177" s="20">
        <v>158</v>
      </c>
      <c r="G177" s="20">
        <v>180</v>
      </c>
      <c r="H177" s="20">
        <v>27</v>
      </c>
      <c r="I177" s="20">
        <v>56</v>
      </c>
      <c r="J177" s="20">
        <v>17</v>
      </c>
      <c r="K177" s="21"/>
    </row>
    <row r="178" spans="1:11" x14ac:dyDescent="0.25">
      <c r="A178" s="13">
        <v>44071</v>
      </c>
      <c r="B178" s="14">
        <v>84639</v>
      </c>
      <c r="C178" s="15">
        <f t="shared" si="14"/>
        <v>852</v>
      </c>
      <c r="D178" s="16">
        <f t="shared" si="15"/>
        <v>1.0066281501435509E-2</v>
      </c>
      <c r="E178" s="20">
        <v>339</v>
      </c>
      <c r="F178" s="20">
        <v>175</v>
      </c>
      <c r="G178" s="20">
        <v>222</v>
      </c>
      <c r="H178" s="20">
        <v>32</v>
      </c>
      <c r="I178" s="20">
        <v>64</v>
      </c>
      <c r="J178" s="20">
        <v>20</v>
      </c>
      <c r="K178" s="21"/>
    </row>
    <row r="179" spans="1:11" x14ac:dyDescent="0.25">
      <c r="A179" s="13">
        <v>44074</v>
      </c>
      <c r="B179" s="14">
        <v>137385</v>
      </c>
      <c r="C179" s="15">
        <f t="shared" si="14"/>
        <v>1694</v>
      </c>
      <c r="D179" s="16">
        <f t="shared" si="15"/>
        <v>1.2330312625104633E-2</v>
      </c>
      <c r="E179" s="20">
        <v>698</v>
      </c>
      <c r="F179" s="20">
        <v>305</v>
      </c>
      <c r="G179" s="20">
        <v>416</v>
      </c>
      <c r="H179" s="20">
        <v>200</v>
      </c>
      <c r="I179" s="20">
        <v>65</v>
      </c>
      <c r="J179" s="20">
        <v>10</v>
      </c>
      <c r="K179" s="21"/>
    </row>
    <row r="180" spans="1:11" x14ac:dyDescent="0.25">
      <c r="A180" s="13">
        <v>44075</v>
      </c>
      <c r="B180" s="14">
        <v>58472</v>
      </c>
      <c r="C180" s="15">
        <f>SUM(E180:K180)</f>
        <v>1000</v>
      </c>
      <c r="D180" s="16">
        <f>C180/B180</f>
        <v>1.7102202763715966E-2</v>
      </c>
      <c r="E180" s="20">
        <v>400</v>
      </c>
      <c r="F180" s="20">
        <v>153</v>
      </c>
      <c r="G180" s="20">
        <v>344</v>
      </c>
      <c r="H180" s="20">
        <v>30</v>
      </c>
      <c r="I180" s="20">
        <v>58</v>
      </c>
      <c r="J180" s="20">
        <v>15</v>
      </c>
      <c r="K180" s="21"/>
    </row>
    <row r="181" spans="1:11" x14ac:dyDescent="0.25">
      <c r="A181" s="13">
        <v>44076</v>
      </c>
      <c r="B181" s="14">
        <v>68434</v>
      </c>
      <c r="C181" s="15">
        <f t="shared" ref="C181:C205" si="16">SUM(E181:K181)</f>
        <v>867</v>
      </c>
      <c r="D181" s="16">
        <f t="shared" ref="D181:D205" si="17">C181/B181</f>
        <v>1.2669141070228249E-2</v>
      </c>
      <c r="E181" s="20">
        <v>363</v>
      </c>
      <c r="F181" s="20">
        <v>135</v>
      </c>
      <c r="G181" s="20">
        <v>221</v>
      </c>
      <c r="H181" s="20">
        <v>42</v>
      </c>
      <c r="I181" s="20">
        <v>91</v>
      </c>
      <c r="J181" s="20">
        <v>15</v>
      </c>
      <c r="K181" s="21"/>
    </row>
    <row r="182" spans="1:11" x14ac:dyDescent="0.25">
      <c r="A182" s="13">
        <v>44077</v>
      </c>
      <c r="B182" s="14">
        <v>78577</v>
      </c>
      <c r="C182" s="15">
        <f t="shared" si="16"/>
        <v>904</v>
      </c>
      <c r="D182" s="16">
        <f t="shared" si="17"/>
        <v>1.1504638761978696E-2</v>
      </c>
      <c r="E182" s="20">
        <v>370</v>
      </c>
      <c r="F182" s="20">
        <v>171</v>
      </c>
      <c r="G182" s="20">
        <v>275</v>
      </c>
      <c r="H182" s="20">
        <v>20</v>
      </c>
      <c r="I182" s="20">
        <v>55</v>
      </c>
      <c r="J182" s="20">
        <v>13</v>
      </c>
      <c r="K182" s="21"/>
    </row>
    <row r="183" spans="1:11" x14ac:dyDescent="0.25">
      <c r="A183" s="13">
        <v>44078</v>
      </c>
      <c r="B183" s="14">
        <v>80236</v>
      </c>
      <c r="C183" s="15">
        <f t="shared" si="16"/>
        <v>966</v>
      </c>
      <c r="D183" s="16">
        <f t="shared" si="17"/>
        <v>1.2039483523605364E-2</v>
      </c>
      <c r="E183" s="20">
        <v>439</v>
      </c>
      <c r="F183" s="20">
        <v>159</v>
      </c>
      <c r="G183" s="20">
        <v>251</v>
      </c>
      <c r="H183" s="20">
        <v>36</v>
      </c>
      <c r="I183" s="20">
        <v>63</v>
      </c>
      <c r="J183" s="20">
        <v>18</v>
      </c>
      <c r="K183" s="21"/>
    </row>
    <row r="184" spans="1:11" x14ac:dyDescent="0.25">
      <c r="A184" s="13">
        <v>44079</v>
      </c>
      <c r="B184" s="14">
        <v>77091</v>
      </c>
      <c r="C184" s="15">
        <f t="shared" si="16"/>
        <v>1063</v>
      </c>
      <c r="D184" s="16">
        <f t="shared" si="17"/>
        <v>1.3788898833845716E-2</v>
      </c>
      <c r="E184" s="20">
        <v>370</v>
      </c>
      <c r="F184" s="20">
        <v>276</v>
      </c>
      <c r="G184" s="20">
        <v>291</v>
      </c>
      <c r="H184" s="20">
        <v>33</v>
      </c>
      <c r="I184" s="20">
        <v>75</v>
      </c>
      <c r="J184" s="20">
        <v>18</v>
      </c>
      <c r="K184" s="21"/>
    </row>
    <row r="185" spans="1:11" x14ac:dyDescent="0.25">
      <c r="A185" s="13">
        <v>44081</v>
      </c>
      <c r="B185" s="14">
        <v>65783</v>
      </c>
      <c r="C185" s="15">
        <f t="shared" si="16"/>
        <v>980</v>
      </c>
      <c r="D185" s="16">
        <f t="shared" si="17"/>
        <v>1.4897465910645608E-2</v>
      </c>
      <c r="E185" s="20">
        <v>324</v>
      </c>
      <c r="F185" s="20">
        <v>297</v>
      </c>
      <c r="G185" s="20">
        <v>290</v>
      </c>
      <c r="H185" s="20">
        <v>0</v>
      </c>
      <c r="I185" s="20">
        <v>52</v>
      </c>
      <c r="J185" s="20">
        <v>17</v>
      </c>
      <c r="K185" s="21"/>
    </row>
    <row r="186" spans="1:11" x14ac:dyDescent="0.25">
      <c r="A186" s="13">
        <v>44082</v>
      </c>
      <c r="B186" s="14">
        <v>72804</v>
      </c>
      <c r="C186" s="15">
        <f t="shared" si="16"/>
        <v>1031</v>
      </c>
      <c r="D186" s="16">
        <f t="shared" si="17"/>
        <v>1.416130981814186E-2</v>
      </c>
      <c r="E186" s="20">
        <v>324</v>
      </c>
      <c r="F186" s="20">
        <v>267</v>
      </c>
      <c r="G186" s="20">
        <v>360</v>
      </c>
      <c r="H186" s="20">
        <v>0</v>
      </c>
      <c r="I186" s="20">
        <v>67</v>
      </c>
      <c r="J186" s="20">
        <v>13</v>
      </c>
      <c r="K186" s="21"/>
    </row>
    <row r="187" spans="1:11" x14ac:dyDescent="0.25">
      <c r="A187" s="13">
        <v>44083</v>
      </c>
      <c r="B187" s="14">
        <v>64924</v>
      </c>
      <c r="C187" s="15">
        <f t="shared" si="16"/>
        <v>1029</v>
      </c>
      <c r="D187" s="16">
        <f t="shared" si="17"/>
        <v>1.584930072084283E-2</v>
      </c>
      <c r="E187" s="20">
        <v>376</v>
      </c>
      <c r="F187" s="20">
        <v>183</v>
      </c>
      <c r="G187" s="20">
        <v>284</v>
      </c>
      <c r="H187" s="20">
        <v>95</v>
      </c>
      <c r="I187" s="20">
        <v>72</v>
      </c>
      <c r="J187" s="20">
        <v>19</v>
      </c>
      <c r="K187" s="21"/>
    </row>
    <row r="188" spans="1:11" x14ac:dyDescent="0.25">
      <c r="A188" s="13">
        <v>44084</v>
      </c>
      <c r="B188" s="14">
        <v>79233</v>
      </c>
      <c r="C188" s="15">
        <f t="shared" si="16"/>
        <v>1029</v>
      </c>
      <c r="D188" s="16">
        <f t="shared" si="17"/>
        <v>1.2987012987012988E-2</v>
      </c>
      <c r="E188" s="20">
        <v>397</v>
      </c>
      <c r="F188" s="20">
        <v>186</v>
      </c>
      <c r="G188" s="20">
        <v>337</v>
      </c>
      <c r="H188" s="20">
        <v>20</v>
      </c>
      <c r="I188" s="20">
        <v>70</v>
      </c>
      <c r="J188" s="20">
        <v>19</v>
      </c>
      <c r="K188" s="21"/>
    </row>
    <row r="189" spans="1:11" x14ac:dyDescent="0.25">
      <c r="A189" s="13">
        <v>44085</v>
      </c>
      <c r="B189" s="14">
        <v>86856</v>
      </c>
      <c r="C189" s="15">
        <f t="shared" si="16"/>
        <v>1109</v>
      </c>
      <c r="D189" s="16">
        <f t="shared" si="17"/>
        <v>1.276826010868564E-2</v>
      </c>
      <c r="E189" s="20">
        <v>404</v>
      </c>
      <c r="F189" s="20">
        <v>277</v>
      </c>
      <c r="G189" s="20">
        <v>323</v>
      </c>
      <c r="H189" s="20">
        <v>20</v>
      </c>
      <c r="I189" s="20">
        <v>67</v>
      </c>
      <c r="J189" s="20">
        <v>18</v>
      </c>
      <c r="K189" s="21"/>
    </row>
    <row r="190" spans="1:11" x14ac:dyDescent="0.25">
      <c r="A190" s="13">
        <v>44086</v>
      </c>
      <c r="B190" s="14">
        <v>84269</v>
      </c>
      <c r="C190" s="15">
        <f t="shared" si="16"/>
        <v>1039</v>
      </c>
      <c r="D190" s="16">
        <f t="shared" si="17"/>
        <v>1.2329563659234119E-2</v>
      </c>
      <c r="E190" s="20">
        <v>400</v>
      </c>
      <c r="F190" s="20">
        <v>246</v>
      </c>
      <c r="G190" s="20">
        <v>303</v>
      </c>
      <c r="H190" s="20">
        <v>17</v>
      </c>
      <c r="I190" s="20">
        <v>63</v>
      </c>
      <c r="J190" s="20">
        <v>10</v>
      </c>
      <c r="K190" s="21"/>
    </row>
    <row r="191" spans="1:11" x14ac:dyDescent="0.25">
      <c r="A191" s="13">
        <v>44088</v>
      </c>
      <c r="B191" s="14">
        <v>80054</v>
      </c>
      <c r="C191" s="15">
        <f t="shared" si="16"/>
        <v>1200</v>
      </c>
      <c r="D191" s="16">
        <f t="shared" si="17"/>
        <v>1.4989881829764908E-2</v>
      </c>
      <c r="E191" s="20">
        <v>383</v>
      </c>
      <c r="F191" s="20">
        <v>165</v>
      </c>
      <c r="G191" s="20">
        <v>373</v>
      </c>
      <c r="H191" s="20">
        <v>200</v>
      </c>
      <c r="I191" s="20">
        <v>62</v>
      </c>
      <c r="J191" s="20">
        <v>17</v>
      </c>
      <c r="K191" s="21"/>
    </row>
    <row r="192" spans="1:11" x14ac:dyDescent="0.25">
      <c r="A192" s="13">
        <v>44089</v>
      </c>
      <c r="B192" s="14">
        <v>64219</v>
      </c>
      <c r="C192" s="15">
        <f t="shared" si="16"/>
        <v>941</v>
      </c>
      <c r="D192" s="16">
        <f t="shared" si="17"/>
        <v>1.4652984319282455E-2</v>
      </c>
      <c r="E192" s="20">
        <v>328</v>
      </c>
      <c r="F192" s="20">
        <v>183</v>
      </c>
      <c r="G192" s="20">
        <v>320</v>
      </c>
      <c r="H192" s="20">
        <v>50</v>
      </c>
      <c r="I192" s="20">
        <v>40</v>
      </c>
      <c r="J192" s="20">
        <v>20</v>
      </c>
      <c r="K192" s="21"/>
    </row>
    <row r="193" spans="1:11" x14ac:dyDescent="0.25">
      <c r="A193" s="13">
        <v>44090</v>
      </c>
      <c r="B193" s="14">
        <v>91020</v>
      </c>
      <c r="C193" s="15">
        <f t="shared" si="16"/>
        <v>764</v>
      </c>
      <c r="D193" s="16">
        <f t="shared" si="17"/>
        <v>8.393759613271809E-3</v>
      </c>
      <c r="E193" s="20">
        <v>333</v>
      </c>
      <c r="F193" s="20">
        <v>127</v>
      </c>
      <c r="G193" s="20">
        <v>202</v>
      </c>
      <c r="H193" s="20">
        <v>29</v>
      </c>
      <c r="I193" s="20">
        <v>58</v>
      </c>
      <c r="J193" s="20">
        <v>15</v>
      </c>
      <c r="K193" s="21"/>
    </row>
    <row r="194" spans="1:11" x14ac:dyDescent="0.25">
      <c r="A194" s="13">
        <v>44091</v>
      </c>
      <c r="B194" s="14">
        <v>78208</v>
      </c>
      <c r="C194" s="15">
        <f t="shared" si="16"/>
        <v>1036</v>
      </c>
      <c r="D194" s="16">
        <f t="shared" si="17"/>
        <v>1.3246726677577741E-2</v>
      </c>
      <c r="E194" s="20">
        <v>354</v>
      </c>
      <c r="F194" s="20">
        <v>230</v>
      </c>
      <c r="G194" s="20">
        <v>347</v>
      </c>
      <c r="H194" s="20">
        <v>40</v>
      </c>
      <c r="I194" s="20">
        <v>50</v>
      </c>
      <c r="J194" s="20">
        <v>15</v>
      </c>
      <c r="K194" s="21"/>
    </row>
    <row r="195" spans="1:11" x14ac:dyDescent="0.25">
      <c r="A195" s="13">
        <v>44092</v>
      </c>
      <c r="B195" s="14">
        <v>96577</v>
      </c>
      <c r="C195" s="15">
        <f t="shared" si="16"/>
        <v>1056</v>
      </c>
      <c r="D195" s="16">
        <f t="shared" si="17"/>
        <v>1.0934280418733238E-2</v>
      </c>
      <c r="E195" s="20">
        <v>481</v>
      </c>
      <c r="F195" s="20">
        <v>157</v>
      </c>
      <c r="G195" s="20">
        <v>278</v>
      </c>
      <c r="H195" s="20">
        <v>74</v>
      </c>
      <c r="I195" s="20">
        <v>56</v>
      </c>
      <c r="J195" s="20">
        <v>10</v>
      </c>
      <c r="K195" s="21"/>
    </row>
    <row r="196" spans="1:11" x14ac:dyDescent="0.25">
      <c r="A196" s="13">
        <v>44093</v>
      </c>
      <c r="B196" s="14">
        <v>90235</v>
      </c>
      <c r="C196" s="15">
        <f t="shared" si="16"/>
        <v>1044</v>
      </c>
      <c r="D196" s="16">
        <f t="shared" si="17"/>
        <v>1.1569789992796587E-2</v>
      </c>
      <c r="E196" s="20">
        <v>416</v>
      </c>
      <c r="F196" s="20">
        <v>181</v>
      </c>
      <c r="G196" s="20">
        <v>238</v>
      </c>
      <c r="H196" s="20">
        <v>130</v>
      </c>
      <c r="I196" s="20">
        <v>67</v>
      </c>
      <c r="J196" s="20">
        <v>12</v>
      </c>
      <c r="K196" s="21"/>
    </row>
    <row r="197" spans="1:11" x14ac:dyDescent="0.25">
      <c r="A197" s="13">
        <v>44095</v>
      </c>
      <c r="B197" s="18">
        <v>93582</v>
      </c>
      <c r="C197" s="15">
        <f t="shared" si="16"/>
        <v>994</v>
      </c>
      <c r="D197" s="16">
        <f t="shared" si="17"/>
        <v>1.0621700754418584E-2</v>
      </c>
      <c r="E197" s="20">
        <v>451</v>
      </c>
      <c r="F197" s="20">
        <v>177</v>
      </c>
      <c r="G197" s="20">
        <v>282</v>
      </c>
      <c r="H197" s="20">
        <v>10</v>
      </c>
      <c r="I197" s="20">
        <v>57</v>
      </c>
      <c r="J197" s="20">
        <v>17</v>
      </c>
      <c r="K197" s="21"/>
    </row>
    <row r="198" spans="1:11" x14ac:dyDescent="0.25">
      <c r="A198" s="13">
        <v>44096</v>
      </c>
      <c r="B198" s="14">
        <v>92948</v>
      </c>
      <c r="C198" s="15">
        <f t="shared" si="16"/>
        <v>886</v>
      </c>
      <c r="D198" s="16">
        <f t="shared" si="17"/>
        <v>9.5322115591513542E-3</v>
      </c>
      <c r="E198" s="20">
        <v>373</v>
      </c>
      <c r="F198" s="20">
        <v>185</v>
      </c>
      <c r="G198" s="20">
        <v>251</v>
      </c>
      <c r="H198" s="20">
        <v>20</v>
      </c>
      <c r="I198" s="20">
        <v>42</v>
      </c>
      <c r="J198" s="20">
        <v>15</v>
      </c>
      <c r="K198" s="21"/>
    </row>
    <row r="199" spans="1:11" x14ac:dyDescent="0.25">
      <c r="A199" s="13">
        <v>44097</v>
      </c>
      <c r="B199" s="14">
        <v>76904</v>
      </c>
      <c r="C199" s="15">
        <f t="shared" si="16"/>
        <v>801</v>
      </c>
      <c r="D199" s="16">
        <f t="shared" si="17"/>
        <v>1.0415583064600021E-2</v>
      </c>
      <c r="E199" s="20">
        <v>392</v>
      </c>
      <c r="F199" s="20">
        <v>125</v>
      </c>
      <c r="G199" s="20">
        <v>198</v>
      </c>
      <c r="H199" s="20">
        <v>16</v>
      </c>
      <c r="I199" s="20">
        <v>60</v>
      </c>
      <c r="J199" s="20">
        <v>10</v>
      </c>
      <c r="K199" s="21"/>
    </row>
    <row r="200" spans="1:11" x14ac:dyDescent="0.25">
      <c r="A200" s="13">
        <v>44098</v>
      </c>
      <c r="B200" s="14">
        <v>90974</v>
      </c>
      <c r="C200" s="15">
        <f t="shared" si="16"/>
        <v>916</v>
      </c>
      <c r="D200" s="16">
        <f t="shared" si="17"/>
        <v>1.0068810869039506E-2</v>
      </c>
      <c r="E200" s="20">
        <v>451</v>
      </c>
      <c r="F200" s="20">
        <v>146</v>
      </c>
      <c r="G200" s="20">
        <v>237</v>
      </c>
      <c r="H200" s="20">
        <v>22</v>
      </c>
      <c r="I200" s="20">
        <v>48</v>
      </c>
      <c r="J200" s="20">
        <v>12</v>
      </c>
      <c r="K200" s="21"/>
    </row>
    <row r="201" spans="1:11" x14ac:dyDescent="0.25">
      <c r="A201" s="13">
        <v>44099</v>
      </c>
      <c r="B201" s="14">
        <v>73918</v>
      </c>
      <c r="C201" s="15">
        <f t="shared" si="16"/>
        <v>805</v>
      </c>
      <c r="D201" s="16">
        <f t="shared" si="17"/>
        <v>1.0890446170080359E-2</v>
      </c>
      <c r="E201" s="20">
        <v>338</v>
      </c>
      <c r="F201" s="20">
        <v>137</v>
      </c>
      <c r="G201" s="20">
        <v>174</v>
      </c>
      <c r="H201" s="20">
        <v>59</v>
      </c>
      <c r="I201" s="20">
        <v>77</v>
      </c>
      <c r="J201" s="20">
        <v>20</v>
      </c>
      <c r="K201" s="21"/>
    </row>
    <row r="202" spans="1:11" x14ac:dyDescent="0.25">
      <c r="A202" s="13">
        <v>44100</v>
      </c>
      <c r="B202" s="14">
        <v>95555</v>
      </c>
      <c r="C202" s="15">
        <f t="shared" si="16"/>
        <v>952</v>
      </c>
      <c r="D202" s="16">
        <f t="shared" si="17"/>
        <v>9.9628486212129143E-3</v>
      </c>
      <c r="E202" s="20">
        <v>436</v>
      </c>
      <c r="F202" s="20">
        <v>178</v>
      </c>
      <c r="G202" s="20">
        <v>219</v>
      </c>
      <c r="H202" s="20">
        <v>29</v>
      </c>
      <c r="I202" s="20">
        <v>72</v>
      </c>
      <c r="J202" s="20">
        <v>18</v>
      </c>
      <c r="K202" s="21"/>
    </row>
    <row r="203" spans="1:11" x14ac:dyDescent="0.25">
      <c r="A203" s="13">
        <v>44102</v>
      </c>
      <c r="B203" s="14">
        <v>110488</v>
      </c>
      <c r="C203" s="15">
        <f t="shared" si="16"/>
        <v>1042</v>
      </c>
      <c r="D203" s="16">
        <f t="shared" si="17"/>
        <v>9.4308884222721011E-3</v>
      </c>
      <c r="E203" s="20">
        <v>462</v>
      </c>
      <c r="F203" s="20">
        <v>216</v>
      </c>
      <c r="G203" s="20">
        <v>275</v>
      </c>
      <c r="H203" s="20">
        <v>18</v>
      </c>
      <c r="I203" s="20">
        <v>61</v>
      </c>
      <c r="J203" s="20">
        <v>10</v>
      </c>
      <c r="K203" s="21"/>
    </row>
    <row r="204" spans="1:11" x14ac:dyDescent="0.25">
      <c r="A204" s="13">
        <v>44103</v>
      </c>
      <c r="B204" s="14">
        <v>81520</v>
      </c>
      <c r="C204" s="15">
        <f t="shared" si="16"/>
        <v>980</v>
      </c>
      <c r="D204" s="16">
        <f t="shared" si="17"/>
        <v>1.2021589793915604E-2</v>
      </c>
      <c r="E204" s="20">
        <v>427</v>
      </c>
      <c r="F204" s="20">
        <v>193</v>
      </c>
      <c r="G204" s="20">
        <v>265</v>
      </c>
      <c r="H204" s="20">
        <v>10</v>
      </c>
      <c r="I204" s="20">
        <v>75</v>
      </c>
      <c r="J204" s="20">
        <v>10</v>
      </c>
      <c r="K204" s="21"/>
    </row>
    <row r="205" spans="1:11" x14ac:dyDescent="0.25">
      <c r="A205" s="13">
        <v>44104</v>
      </c>
      <c r="B205" s="14">
        <v>84662</v>
      </c>
      <c r="C205" s="15">
        <f t="shared" si="16"/>
        <v>912</v>
      </c>
      <c r="D205" s="16">
        <f t="shared" si="17"/>
        <v>1.0772247289220665E-2</v>
      </c>
      <c r="E205" s="20">
        <v>376</v>
      </c>
      <c r="F205" s="20">
        <v>158</v>
      </c>
      <c r="G205" s="20">
        <v>209</v>
      </c>
      <c r="H205" s="20">
        <v>109</v>
      </c>
      <c r="I205" s="20">
        <v>58</v>
      </c>
      <c r="J205" s="20">
        <v>2</v>
      </c>
      <c r="K205" s="21"/>
    </row>
    <row r="206" spans="1:11" x14ac:dyDescent="0.25">
      <c r="A206" s="13">
        <v>44105</v>
      </c>
      <c r="B206" s="14">
        <v>92210</v>
      </c>
      <c r="C206" s="15">
        <f t="shared" ref="C206:C231" si="18">SUM(E206:K206)</f>
        <v>930</v>
      </c>
      <c r="D206" s="16">
        <f t="shared" ref="D206:D231" si="19">C206/B206</f>
        <v>1.0085674004988613E-2</v>
      </c>
      <c r="E206" s="20">
        <v>437</v>
      </c>
      <c r="F206" s="20">
        <v>175</v>
      </c>
      <c r="G206" s="20">
        <v>246</v>
      </c>
      <c r="H206" s="20">
        <v>0</v>
      </c>
      <c r="I206" s="20">
        <v>72</v>
      </c>
      <c r="J206" s="20">
        <v>0</v>
      </c>
      <c r="K206" s="21"/>
    </row>
    <row r="207" spans="1:11" x14ac:dyDescent="0.25">
      <c r="A207" s="13">
        <v>44106</v>
      </c>
      <c r="B207" s="14">
        <v>79895</v>
      </c>
      <c r="C207" s="15">
        <f t="shared" si="18"/>
        <v>743</v>
      </c>
      <c r="D207" s="16">
        <f t="shared" si="19"/>
        <v>9.2997058639464301E-3</v>
      </c>
      <c r="E207" s="20">
        <v>337</v>
      </c>
      <c r="F207" s="20">
        <v>170</v>
      </c>
      <c r="G207" s="20">
        <v>195</v>
      </c>
      <c r="H207" s="20">
        <v>0</v>
      </c>
      <c r="I207" s="20">
        <v>41</v>
      </c>
      <c r="J207" s="20"/>
      <c r="K207" s="21"/>
    </row>
    <row r="208" spans="1:11" x14ac:dyDescent="0.25">
      <c r="A208" s="13">
        <v>44107</v>
      </c>
      <c r="B208" s="14">
        <v>79785</v>
      </c>
      <c r="C208" s="15">
        <f t="shared" si="18"/>
        <v>838</v>
      </c>
      <c r="D208" s="16">
        <f t="shared" si="19"/>
        <v>1.0503227423701198E-2</v>
      </c>
      <c r="E208" s="20">
        <v>380</v>
      </c>
      <c r="F208" s="20">
        <v>178</v>
      </c>
      <c r="G208" s="20">
        <v>167</v>
      </c>
      <c r="H208" s="20">
        <v>52</v>
      </c>
      <c r="I208" s="20">
        <v>49</v>
      </c>
      <c r="J208" s="20">
        <v>12</v>
      </c>
      <c r="K208" s="21"/>
    </row>
    <row r="209" spans="1:11" x14ac:dyDescent="0.25">
      <c r="A209" s="13">
        <v>44109</v>
      </c>
      <c r="B209" s="14">
        <v>73851</v>
      </c>
      <c r="C209" s="15">
        <f t="shared" si="18"/>
        <v>963</v>
      </c>
      <c r="D209" s="16">
        <f t="shared" si="19"/>
        <v>1.3039769265141976E-2</v>
      </c>
      <c r="E209" s="20">
        <v>452</v>
      </c>
      <c r="F209" s="20">
        <v>175</v>
      </c>
      <c r="G209" s="20">
        <v>160</v>
      </c>
      <c r="H209" s="20">
        <v>129</v>
      </c>
      <c r="I209" s="20">
        <v>47</v>
      </c>
      <c r="J209" s="20"/>
      <c r="K209" s="21"/>
    </row>
    <row r="210" spans="1:11" x14ac:dyDescent="0.25">
      <c r="A210" s="13">
        <v>44110</v>
      </c>
      <c r="B210" s="14">
        <v>82125</v>
      </c>
      <c r="C210" s="15">
        <f t="shared" si="18"/>
        <v>1099</v>
      </c>
      <c r="D210" s="16">
        <f t="shared" si="19"/>
        <v>1.3382039573820396E-2</v>
      </c>
      <c r="E210" s="20">
        <v>520</v>
      </c>
      <c r="F210" s="20">
        <v>206</v>
      </c>
      <c r="G210" s="20">
        <v>283</v>
      </c>
      <c r="H210" s="20">
        <v>30</v>
      </c>
      <c r="I210" s="20">
        <v>50</v>
      </c>
      <c r="J210" s="20">
        <v>10</v>
      </c>
      <c r="K210" s="21"/>
    </row>
    <row r="211" spans="1:11" x14ac:dyDescent="0.25">
      <c r="A211" s="13">
        <v>44111</v>
      </c>
      <c r="B211" s="14">
        <v>89119</v>
      </c>
      <c r="C211" s="15">
        <f t="shared" si="18"/>
        <v>1206</v>
      </c>
      <c r="D211" s="16">
        <f t="shared" si="19"/>
        <v>1.3532467823920825E-2</v>
      </c>
      <c r="E211" s="20">
        <v>527</v>
      </c>
      <c r="F211" s="20">
        <v>198</v>
      </c>
      <c r="G211" s="20">
        <v>350</v>
      </c>
      <c r="H211" s="20">
        <v>56</v>
      </c>
      <c r="I211" s="20">
        <v>75</v>
      </c>
      <c r="J211" s="20">
        <v>0</v>
      </c>
      <c r="K211" s="21"/>
    </row>
    <row r="212" spans="1:11" x14ac:dyDescent="0.25">
      <c r="A212" s="13">
        <v>44112</v>
      </c>
      <c r="B212" s="14">
        <v>68086</v>
      </c>
      <c r="C212" s="15">
        <f t="shared" si="18"/>
        <v>1061</v>
      </c>
      <c r="D212" s="16">
        <f t="shared" si="19"/>
        <v>1.5583232970067269E-2</v>
      </c>
      <c r="E212" s="20">
        <v>441</v>
      </c>
      <c r="F212" s="20">
        <v>185</v>
      </c>
      <c r="G212" s="20">
        <v>286</v>
      </c>
      <c r="H212" s="20">
        <v>78</v>
      </c>
      <c r="I212" s="20">
        <v>71</v>
      </c>
      <c r="J212" s="20">
        <v>0</v>
      </c>
      <c r="K212" s="21"/>
    </row>
    <row r="213" spans="1:11" x14ac:dyDescent="0.25">
      <c r="A213" s="13">
        <v>44113</v>
      </c>
      <c r="B213" s="14">
        <v>81028</v>
      </c>
      <c r="C213" s="15">
        <f t="shared" si="18"/>
        <v>965</v>
      </c>
      <c r="D213" s="16">
        <f t="shared" si="19"/>
        <v>1.1909463395369501E-2</v>
      </c>
      <c r="E213" s="20">
        <v>379</v>
      </c>
      <c r="F213" s="20">
        <v>294</v>
      </c>
      <c r="G213" s="20">
        <v>198</v>
      </c>
      <c r="H213" s="20">
        <v>40</v>
      </c>
      <c r="I213" s="20">
        <v>54</v>
      </c>
      <c r="J213" s="20">
        <v>0</v>
      </c>
      <c r="K213" s="21"/>
    </row>
    <row r="214" spans="1:11" x14ac:dyDescent="0.25">
      <c r="A214" s="13">
        <v>44114</v>
      </c>
      <c r="B214" s="14">
        <v>98971</v>
      </c>
      <c r="C214" s="15">
        <f t="shared" si="18"/>
        <v>1124</v>
      </c>
      <c r="D214" s="16">
        <f t="shared" si="19"/>
        <v>1.135686211112346E-2</v>
      </c>
      <c r="E214" s="20">
        <v>491</v>
      </c>
      <c r="F214" s="20">
        <v>212</v>
      </c>
      <c r="G214" s="20">
        <v>287</v>
      </c>
      <c r="H214" s="20">
        <v>60</v>
      </c>
      <c r="I214" s="20">
        <v>74</v>
      </c>
      <c r="J214" s="20">
        <v>0</v>
      </c>
      <c r="K214" s="21"/>
    </row>
    <row r="215" spans="1:11" x14ac:dyDescent="0.25">
      <c r="A215" s="13">
        <v>44116</v>
      </c>
      <c r="B215" s="14">
        <v>94337</v>
      </c>
      <c r="C215" s="15">
        <f t="shared" si="18"/>
        <v>1381</v>
      </c>
      <c r="D215" s="16">
        <f t="shared" si="19"/>
        <v>1.463900696439361E-2</v>
      </c>
      <c r="E215" s="20">
        <v>600</v>
      </c>
      <c r="F215" s="20">
        <v>224</v>
      </c>
      <c r="G215" s="20">
        <v>369</v>
      </c>
      <c r="H215" s="20">
        <v>129</v>
      </c>
      <c r="I215" s="20">
        <v>49</v>
      </c>
      <c r="J215" s="20">
        <v>10</v>
      </c>
      <c r="K215" s="21"/>
    </row>
    <row r="216" spans="1:11" x14ac:dyDescent="0.25">
      <c r="A216" s="13">
        <v>44117</v>
      </c>
      <c r="B216" s="14">
        <v>86604</v>
      </c>
      <c r="C216" s="15">
        <f t="shared" si="18"/>
        <v>1433</v>
      </c>
      <c r="D216" s="16">
        <f t="shared" si="19"/>
        <v>1.6546579834649671E-2</v>
      </c>
      <c r="E216" s="20">
        <v>596</v>
      </c>
      <c r="F216" s="20">
        <v>250</v>
      </c>
      <c r="G216" s="20">
        <v>356</v>
      </c>
      <c r="H216" s="20">
        <v>151</v>
      </c>
      <c r="I216" s="20">
        <v>70</v>
      </c>
      <c r="J216" s="20">
        <v>10</v>
      </c>
      <c r="K216" s="21"/>
    </row>
    <row r="217" spans="1:11" x14ac:dyDescent="0.25">
      <c r="A217" s="13">
        <v>44118</v>
      </c>
      <c r="B217" s="14">
        <v>91727</v>
      </c>
      <c r="C217" s="15">
        <f t="shared" si="18"/>
        <v>1393</v>
      </c>
      <c r="D217" s="16">
        <f t="shared" si="19"/>
        <v>1.518636824490063E-2</v>
      </c>
      <c r="E217" s="20">
        <v>665</v>
      </c>
      <c r="F217" s="20">
        <v>186</v>
      </c>
      <c r="G217" s="20">
        <v>380</v>
      </c>
      <c r="H217" s="20">
        <v>60</v>
      </c>
      <c r="I217" s="20">
        <v>67</v>
      </c>
      <c r="J217" s="20">
        <v>35</v>
      </c>
      <c r="K217" s="21"/>
    </row>
    <row r="218" spans="1:11" x14ac:dyDescent="0.25">
      <c r="A218" s="13">
        <v>44119</v>
      </c>
      <c r="B218" s="14">
        <v>78660</v>
      </c>
      <c r="C218" s="15">
        <f t="shared" si="18"/>
        <v>1229</v>
      </c>
      <c r="D218" s="16">
        <f t="shared" si="19"/>
        <v>1.5624205441139079E-2</v>
      </c>
      <c r="E218" s="20">
        <v>602</v>
      </c>
      <c r="F218" s="20">
        <v>212</v>
      </c>
      <c r="G218" s="20">
        <v>266</v>
      </c>
      <c r="H218" s="20">
        <v>50</v>
      </c>
      <c r="I218" s="20">
        <v>79</v>
      </c>
      <c r="J218" s="20">
        <v>20</v>
      </c>
      <c r="K218" s="21"/>
    </row>
    <row r="219" spans="1:11" x14ac:dyDescent="0.25">
      <c r="A219" s="13">
        <v>44120</v>
      </c>
      <c r="B219" s="14">
        <v>83994</v>
      </c>
      <c r="C219" s="15">
        <f t="shared" si="18"/>
        <v>1263</v>
      </c>
      <c r="D219" s="16">
        <f t="shared" si="19"/>
        <v>1.503678834202443E-2</v>
      </c>
      <c r="E219" s="20">
        <v>615</v>
      </c>
      <c r="F219" s="20">
        <v>164</v>
      </c>
      <c r="G219" s="20">
        <v>355</v>
      </c>
      <c r="H219" s="20">
        <v>40</v>
      </c>
      <c r="I219" s="20">
        <v>80</v>
      </c>
      <c r="J219" s="20">
        <v>9</v>
      </c>
      <c r="K219" s="21"/>
    </row>
    <row r="220" spans="1:11" x14ac:dyDescent="0.25">
      <c r="A220" s="13">
        <v>44121</v>
      </c>
      <c r="B220" s="14">
        <v>70550</v>
      </c>
      <c r="C220" s="15">
        <f t="shared" si="18"/>
        <v>1104</v>
      </c>
      <c r="D220" s="16">
        <f t="shared" si="19"/>
        <v>1.5648476257973068E-2</v>
      </c>
      <c r="E220" s="20">
        <v>358</v>
      </c>
      <c r="F220" s="20">
        <v>236</v>
      </c>
      <c r="G220" s="20">
        <v>385</v>
      </c>
      <c r="H220" s="20">
        <v>70</v>
      </c>
      <c r="I220" s="20">
        <v>55</v>
      </c>
      <c r="J220" s="20">
        <v>0</v>
      </c>
      <c r="K220" s="21"/>
    </row>
    <row r="221" spans="1:11" x14ac:dyDescent="0.25">
      <c r="A221" s="13">
        <v>44123</v>
      </c>
      <c r="B221" s="14">
        <v>79537</v>
      </c>
      <c r="C221" s="15">
        <f t="shared" si="18"/>
        <v>1246</v>
      </c>
      <c r="D221" s="16">
        <f t="shared" si="19"/>
        <v>1.5665665036398154E-2</v>
      </c>
      <c r="E221" s="20">
        <v>563</v>
      </c>
      <c r="F221" s="20">
        <v>204</v>
      </c>
      <c r="G221" s="20">
        <v>319</v>
      </c>
      <c r="H221" s="20">
        <v>80</v>
      </c>
      <c r="I221" s="20">
        <v>57</v>
      </c>
      <c r="J221" s="20">
        <v>23</v>
      </c>
      <c r="K221" s="21"/>
    </row>
    <row r="222" spans="1:11" x14ac:dyDescent="0.25">
      <c r="A222" s="13">
        <v>44124</v>
      </c>
      <c r="B222" s="14">
        <v>66675</v>
      </c>
      <c r="C222" s="15">
        <f t="shared" si="18"/>
        <v>1197</v>
      </c>
      <c r="D222" s="16">
        <f t="shared" si="19"/>
        <v>1.7952755905511812E-2</v>
      </c>
      <c r="E222" s="20">
        <v>629</v>
      </c>
      <c r="F222" s="20">
        <v>162</v>
      </c>
      <c r="G222" s="20">
        <v>287</v>
      </c>
      <c r="H222" s="20">
        <v>40</v>
      </c>
      <c r="I222" s="20">
        <v>44</v>
      </c>
      <c r="J222" s="20">
        <v>35</v>
      </c>
      <c r="K222" s="21"/>
    </row>
    <row r="223" spans="1:11" x14ac:dyDescent="0.25">
      <c r="A223" s="13">
        <v>44125</v>
      </c>
      <c r="B223" s="14">
        <v>75705</v>
      </c>
      <c r="C223" s="15">
        <f t="shared" si="18"/>
        <v>1232</v>
      </c>
      <c r="D223" s="16">
        <f t="shared" si="19"/>
        <v>1.6273693943596856E-2</v>
      </c>
      <c r="E223" s="20">
        <v>655</v>
      </c>
      <c r="F223" s="20">
        <v>212</v>
      </c>
      <c r="G223" s="20">
        <v>277</v>
      </c>
      <c r="H223" s="20">
        <v>42</v>
      </c>
      <c r="I223" s="20">
        <v>46</v>
      </c>
      <c r="J223" s="20">
        <v>0</v>
      </c>
      <c r="K223" s="21"/>
    </row>
    <row r="224" spans="1:11" x14ac:dyDescent="0.25">
      <c r="A224" s="13">
        <v>44126</v>
      </c>
      <c r="B224" s="14">
        <v>66902</v>
      </c>
      <c r="C224" s="15">
        <f t="shared" si="18"/>
        <v>889</v>
      </c>
      <c r="D224" s="16">
        <f t="shared" si="19"/>
        <v>1.3288093031598457E-2</v>
      </c>
      <c r="E224" s="20">
        <v>329</v>
      </c>
      <c r="F224" s="20">
        <v>193</v>
      </c>
      <c r="G224" s="20">
        <v>287</v>
      </c>
      <c r="H224" s="20">
        <v>22</v>
      </c>
      <c r="I224" s="20">
        <v>43</v>
      </c>
      <c r="J224" s="20">
        <v>15</v>
      </c>
      <c r="K224" s="21"/>
    </row>
    <row r="225" spans="1:11" x14ac:dyDescent="0.25">
      <c r="A225" s="13">
        <v>44127</v>
      </c>
      <c r="B225" s="14">
        <v>83965</v>
      </c>
      <c r="C225" s="15">
        <f t="shared" si="18"/>
        <v>1213</v>
      </c>
      <c r="D225" s="16">
        <f t="shared" si="19"/>
        <v>1.4446495563627702E-2</v>
      </c>
      <c r="E225" s="20">
        <v>555</v>
      </c>
      <c r="F225" s="20">
        <v>221</v>
      </c>
      <c r="G225" s="20">
        <v>326</v>
      </c>
      <c r="H225" s="20">
        <v>20</v>
      </c>
      <c r="I225" s="20">
        <v>66</v>
      </c>
      <c r="J225" s="20">
        <v>25</v>
      </c>
      <c r="K225" s="21"/>
    </row>
    <row r="226" spans="1:11" x14ac:dyDescent="0.25">
      <c r="A226" s="13">
        <v>44128</v>
      </c>
      <c r="B226" s="14">
        <v>83220</v>
      </c>
      <c r="C226" s="15">
        <f t="shared" si="18"/>
        <v>1206</v>
      </c>
      <c r="D226" s="16">
        <f t="shared" si="19"/>
        <v>1.4491708723864455E-2</v>
      </c>
      <c r="E226" s="20">
        <v>563</v>
      </c>
      <c r="F226" s="20">
        <v>227</v>
      </c>
      <c r="G226" s="20">
        <v>313</v>
      </c>
      <c r="H226" s="20">
        <v>25</v>
      </c>
      <c r="I226" s="20">
        <v>63</v>
      </c>
      <c r="J226" s="20">
        <v>15</v>
      </c>
      <c r="K226" s="21"/>
    </row>
    <row r="227" spans="1:11" x14ac:dyDescent="0.25">
      <c r="A227" s="13">
        <v>44130</v>
      </c>
      <c r="B227" s="14">
        <v>80175</v>
      </c>
      <c r="C227" s="15">
        <f t="shared" si="18"/>
        <v>1428</v>
      </c>
      <c r="D227" s="16">
        <f t="shared" si="19"/>
        <v>1.7811038353601497E-2</v>
      </c>
      <c r="E227" s="20">
        <v>714</v>
      </c>
      <c r="F227" s="20">
        <v>275</v>
      </c>
      <c r="G227" s="20">
        <v>356</v>
      </c>
      <c r="H227" s="20">
        <v>20</v>
      </c>
      <c r="I227" s="20">
        <v>53</v>
      </c>
      <c r="J227" s="20">
        <v>10</v>
      </c>
      <c r="K227" s="21"/>
    </row>
    <row r="228" spans="1:11" x14ac:dyDescent="0.25">
      <c r="A228" s="13">
        <v>44131</v>
      </c>
      <c r="B228" s="14">
        <v>67323</v>
      </c>
      <c r="C228" s="15">
        <f t="shared" si="18"/>
        <v>1518</v>
      </c>
      <c r="D228" s="16">
        <f t="shared" si="19"/>
        <v>2.2548014794349629E-2</v>
      </c>
      <c r="E228" s="20">
        <v>710</v>
      </c>
      <c r="F228" s="20">
        <v>255</v>
      </c>
      <c r="G228" s="20">
        <v>373</v>
      </c>
      <c r="H228" s="20">
        <v>120</v>
      </c>
      <c r="I228" s="20">
        <v>40</v>
      </c>
      <c r="J228" s="20">
        <v>20</v>
      </c>
      <c r="K228" s="21"/>
    </row>
    <row r="229" spans="1:11" x14ac:dyDescent="0.25">
      <c r="A229" s="13">
        <v>44132</v>
      </c>
      <c r="B229" s="14">
        <v>69448</v>
      </c>
      <c r="C229" s="15">
        <f t="shared" si="18"/>
        <v>1711</v>
      </c>
      <c r="D229" s="16">
        <f t="shared" si="19"/>
        <v>2.4637138578504782E-2</v>
      </c>
      <c r="E229" s="20">
        <v>760</v>
      </c>
      <c r="F229" s="20">
        <v>240</v>
      </c>
      <c r="G229" s="20">
        <v>385</v>
      </c>
      <c r="H229" s="20">
        <v>250</v>
      </c>
      <c r="I229" s="20">
        <v>46</v>
      </c>
      <c r="J229" s="20">
        <v>30</v>
      </c>
      <c r="K229" s="21"/>
    </row>
    <row r="230" spans="1:11" x14ac:dyDescent="0.25">
      <c r="A230" s="13">
        <v>44133</v>
      </c>
      <c r="B230" s="14">
        <v>66862</v>
      </c>
      <c r="C230" s="15">
        <f t="shared" si="18"/>
        <v>1131</v>
      </c>
      <c r="D230" s="16">
        <f t="shared" si="19"/>
        <v>1.6915437767341689E-2</v>
      </c>
      <c r="E230" s="20">
        <v>420</v>
      </c>
      <c r="F230" s="20">
        <v>277</v>
      </c>
      <c r="G230" s="20">
        <v>319</v>
      </c>
      <c r="H230" s="20">
        <v>45</v>
      </c>
      <c r="I230" s="20">
        <v>60</v>
      </c>
      <c r="J230" s="20">
        <v>10</v>
      </c>
      <c r="K230" s="21"/>
    </row>
    <row r="231" spans="1:11" x14ac:dyDescent="0.25">
      <c r="A231" s="13">
        <v>44135</v>
      </c>
      <c r="B231" s="14">
        <v>66869</v>
      </c>
      <c r="C231" s="15">
        <f t="shared" si="18"/>
        <v>979</v>
      </c>
      <c r="D231" s="16">
        <f t="shared" si="19"/>
        <v>1.4640565882546471E-2</v>
      </c>
      <c r="E231" s="20">
        <v>407</v>
      </c>
      <c r="F231" s="20">
        <v>215</v>
      </c>
      <c r="G231" s="20">
        <v>284</v>
      </c>
      <c r="H231" s="20">
        <v>0</v>
      </c>
      <c r="I231" s="20">
        <v>54</v>
      </c>
      <c r="J231" s="20">
        <v>19</v>
      </c>
      <c r="K231" s="21"/>
    </row>
    <row r="232" spans="1:11" x14ac:dyDescent="0.25">
      <c r="A232" s="13">
        <v>44137</v>
      </c>
      <c r="B232" s="14">
        <v>77349</v>
      </c>
      <c r="C232" s="15">
        <f t="shared" ref="C232:C256" si="20">SUM(E232:K232)</f>
        <v>1587</v>
      </c>
      <c r="D232" s="16">
        <f t="shared" ref="D232:D256" si="21">C232/B232</f>
        <v>2.0517395182872437E-2</v>
      </c>
      <c r="E232" s="20">
        <v>819</v>
      </c>
      <c r="F232" s="20">
        <v>342</v>
      </c>
      <c r="G232" s="20">
        <v>346</v>
      </c>
      <c r="H232" s="20">
        <v>34</v>
      </c>
      <c r="I232" s="20">
        <v>36</v>
      </c>
      <c r="J232" s="20">
        <v>10</v>
      </c>
      <c r="K232" s="21"/>
    </row>
    <row r="233" spans="1:11" x14ac:dyDescent="0.25">
      <c r="A233" s="13">
        <v>44138</v>
      </c>
      <c r="B233" s="14">
        <v>70197</v>
      </c>
      <c r="C233" s="15">
        <f t="shared" si="20"/>
        <v>1576</v>
      </c>
      <c r="D233" s="16">
        <f t="shared" si="21"/>
        <v>2.2451101898941551E-2</v>
      </c>
      <c r="E233" s="20">
        <v>873</v>
      </c>
      <c r="F233" s="20">
        <v>219</v>
      </c>
      <c r="G233" s="20">
        <v>423</v>
      </c>
      <c r="H233" s="20">
        <v>0</v>
      </c>
      <c r="I233" s="20">
        <v>41</v>
      </c>
      <c r="J233" s="20">
        <v>20</v>
      </c>
      <c r="K233" s="21"/>
    </row>
    <row r="234" spans="1:11" x14ac:dyDescent="0.25">
      <c r="A234" s="13">
        <v>44139</v>
      </c>
      <c r="B234" s="14">
        <v>76798</v>
      </c>
      <c r="C234" s="15">
        <f t="shared" si="20"/>
        <v>1273</v>
      </c>
      <c r="D234" s="16">
        <f t="shared" si="21"/>
        <v>1.6575952498762987E-2</v>
      </c>
      <c r="E234" s="20">
        <v>632</v>
      </c>
      <c r="F234" s="20">
        <v>254</v>
      </c>
      <c r="G234" s="20">
        <v>330</v>
      </c>
      <c r="H234" s="20">
        <v>0</v>
      </c>
      <c r="I234" s="20">
        <v>47</v>
      </c>
      <c r="J234" s="20">
        <v>10</v>
      </c>
      <c r="K234" s="21"/>
    </row>
    <row r="235" spans="1:11" x14ac:dyDescent="0.25">
      <c r="A235" s="13">
        <v>44140</v>
      </c>
      <c r="B235" s="14">
        <v>78455</v>
      </c>
      <c r="C235" s="15">
        <f t="shared" si="20"/>
        <v>1433</v>
      </c>
      <c r="D235" s="16">
        <f t="shared" si="21"/>
        <v>1.8265247594162259E-2</v>
      </c>
      <c r="E235" s="20">
        <v>732</v>
      </c>
      <c r="F235" s="20">
        <v>280</v>
      </c>
      <c r="G235" s="20">
        <v>341</v>
      </c>
      <c r="H235" s="20">
        <v>0</v>
      </c>
      <c r="I235" s="20">
        <v>74</v>
      </c>
      <c r="J235" s="20">
        <v>6</v>
      </c>
      <c r="K235" s="21"/>
    </row>
    <row r="236" spans="1:11" x14ac:dyDescent="0.25">
      <c r="A236" s="13">
        <v>44141</v>
      </c>
      <c r="B236" s="14">
        <v>74379</v>
      </c>
      <c r="C236" s="15">
        <f t="shared" si="20"/>
        <v>1379</v>
      </c>
      <c r="D236" s="16">
        <f t="shared" si="21"/>
        <v>1.8540179351698733E-2</v>
      </c>
      <c r="E236" s="20">
        <v>710</v>
      </c>
      <c r="F236" s="20">
        <v>249</v>
      </c>
      <c r="G236" s="20">
        <v>348</v>
      </c>
      <c r="H236" s="20">
        <v>0</v>
      </c>
      <c r="I236" s="20">
        <v>63</v>
      </c>
      <c r="J236" s="20">
        <v>9</v>
      </c>
      <c r="K236" s="21"/>
    </row>
    <row r="237" spans="1:11" x14ac:dyDescent="0.25">
      <c r="A237" s="13">
        <v>44142</v>
      </c>
      <c r="B237" s="14">
        <v>74399</v>
      </c>
      <c r="C237" s="15">
        <f t="shared" si="20"/>
        <v>1514</v>
      </c>
      <c r="D237" s="16">
        <f t="shared" si="21"/>
        <v>2.0349735883546823E-2</v>
      </c>
      <c r="E237" s="20">
        <v>762</v>
      </c>
      <c r="F237" s="20">
        <v>238</v>
      </c>
      <c r="G237" s="20">
        <v>403</v>
      </c>
      <c r="H237" s="20">
        <v>34</v>
      </c>
      <c r="I237" s="20">
        <v>73</v>
      </c>
      <c r="J237" s="20">
        <v>4</v>
      </c>
      <c r="K237" s="21"/>
    </row>
    <row r="238" spans="1:11" x14ac:dyDescent="0.25">
      <c r="A238" s="13">
        <v>44144</v>
      </c>
      <c r="B238" s="14">
        <v>88175</v>
      </c>
      <c r="C238" s="15">
        <f t="shared" si="20"/>
        <v>1642</v>
      </c>
      <c r="D238" s="16">
        <f t="shared" si="21"/>
        <v>1.8622058406577827E-2</v>
      </c>
      <c r="E238" s="20">
        <v>800</v>
      </c>
      <c r="F238" s="20">
        <v>282</v>
      </c>
      <c r="G238" s="20">
        <v>444</v>
      </c>
      <c r="H238" s="20">
        <v>0</v>
      </c>
      <c r="I238" s="20">
        <v>96</v>
      </c>
      <c r="J238" s="20">
        <v>20</v>
      </c>
      <c r="K238" s="21"/>
    </row>
    <row r="239" spans="1:11" x14ac:dyDescent="0.25">
      <c r="A239" s="13">
        <v>44145</v>
      </c>
      <c r="B239" s="14">
        <v>82180</v>
      </c>
      <c r="C239" s="15">
        <f t="shared" si="20"/>
        <v>1633</v>
      </c>
      <c r="D239" s="16">
        <f t="shared" si="21"/>
        <v>1.9871014845461183E-2</v>
      </c>
      <c r="E239" s="20">
        <v>842</v>
      </c>
      <c r="F239" s="20">
        <v>231</v>
      </c>
      <c r="G239" s="20">
        <v>424</v>
      </c>
      <c r="H239" s="20">
        <v>0</v>
      </c>
      <c r="I239" s="20">
        <v>106</v>
      </c>
      <c r="J239" s="20">
        <v>30</v>
      </c>
      <c r="K239" s="21"/>
    </row>
    <row r="240" spans="1:11" x14ac:dyDescent="0.25">
      <c r="A240" s="13">
        <v>44146</v>
      </c>
      <c r="B240" s="14">
        <v>67918</v>
      </c>
      <c r="C240" s="15">
        <f t="shared" si="20"/>
        <v>1443</v>
      </c>
      <c r="D240" s="16">
        <f t="shared" si="21"/>
        <v>2.1246208663388205E-2</v>
      </c>
      <c r="E240" s="20">
        <v>678</v>
      </c>
      <c r="F240" s="20">
        <v>242</v>
      </c>
      <c r="G240" s="20">
        <v>378</v>
      </c>
      <c r="H240" s="20">
        <v>79</v>
      </c>
      <c r="I240" s="20">
        <v>56</v>
      </c>
      <c r="J240" s="20">
        <v>10</v>
      </c>
      <c r="K240" s="21"/>
    </row>
    <row r="241" spans="1:11" x14ac:dyDescent="0.25">
      <c r="A241" s="13">
        <v>44147</v>
      </c>
      <c r="B241" s="14">
        <v>76251</v>
      </c>
      <c r="C241" s="15">
        <f t="shared" si="20"/>
        <v>1572</v>
      </c>
      <c r="D241" s="16">
        <f t="shared" si="21"/>
        <v>2.0616123067238461E-2</v>
      </c>
      <c r="E241" s="20">
        <v>763</v>
      </c>
      <c r="F241" s="20">
        <v>233</v>
      </c>
      <c r="G241" s="20">
        <v>394</v>
      </c>
      <c r="H241" s="20">
        <v>110</v>
      </c>
      <c r="I241" s="20">
        <v>72</v>
      </c>
      <c r="J241" s="20">
        <v>0</v>
      </c>
      <c r="K241" s="21"/>
    </row>
    <row r="242" spans="1:11" x14ac:dyDescent="0.25">
      <c r="A242" s="13">
        <v>44148</v>
      </c>
      <c r="B242" s="14">
        <v>75237</v>
      </c>
      <c r="C242" s="15">
        <f t="shared" si="20"/>
        <v>1653</v>
      </c>
      <c r="D242" s="16">
        <f t="shared" si="21"/>
        <v>2.1970572989353641E-2</v>
      </c>
      <c r="E242" s="20">
        <v>825</v>
      </c>
      <c r="F242" s="20">
        <v>265</v>
      </c>
      <c r="G242" s="20">
        <v>432</v>
      </c>
      <c r="H242" s="20">
        <v>58</v>
      </c>
      <c r="I242" s="20">
        <v>63</v>
      </c>
      <c r="J242" s="20">
        <v>10</v>
      </c>
      <c r="K242" s="21"/>
    </row>
    <row r="243" spans="1:11" x14ac:dyDescent="0.25">
      <c r="A243" s="13">
        <v>44149</v>
      </c>
      <c r="B243" s="14">
        <v>86176</v>
      </c>
      <c r="C243" s="15">
        <f t="shared" si="20"/>
        <v>1623</v>
      </c>
      <c r="D243" s="16">
        <f t="shared" si="21"/>
        <v>1.8833549944300036E-2</v>
      </c>
      <c r="E243" s="20">
        <v>900</v>
      </c>
      <c r="F243" s="20">
        <v>223</v>
      </c>
      <c r="G243" s="20">
        <v>377</v>
      </c>
      <c r="H243" s="20">
        <v>64</v>
      </c>
      <c r="I243" s="20">
        <v>45</v>
      </c>
      <c r="J243" s="20">
        <v>14</v>
      </c>
      <c r="K243" s="21"/>
    </row>
    <row r="244" spans="1:11" x14ac:dyDescent="0.25">
      <c r="A244" s="13">
        <v>44151</v>
      </c>
      <c r="B244" s="14">
        <v>68572</v>
      </c>
      <c r="C244" s="15">
        <f t="shared" si="20"/>
        <v>1265</v>
      </c>
      <c r="D244" s="16">
        <f t="shared" si="21"/>
        <v>1.8447762935308872E-2</v>
      </c>
      <c r="E244" s="20">
        <v>658</v>
      </c>
      <c r="F244" s="20">
        <v>190</v>
      </c>
      <c r="G244" s="20">
        <v>334</v>
      </c>
      <c r="H244" s="20">
        <v>30</v>
      </c>
      <c r="I244" s="20">
        <v>35</v>
      </c>
      <c r="J244" s="20">
        <v>18</v>
      </c>
      <c r="K244" s="21"/>
    </row>
    <row r="245" spans="1:11" x14ac:dyDescent="0.25">
      <c r="A245" s="13">
        <v>44152</v>
      </c>
      <c r="B245" s="14">
        <v>44229</v>
      </c>
      <c r="C245" s="15">
        <f t="shared" si="20"/>
        <v>900</v>
      </c>
      <c r="D245" s="16">
        <f t="shared" si="21"/>
        <v>2.0348640032557826E-2</v>
      </c>
      <c r="E245" s="20">
        <v>489</v>
      </c>
      <c r="F245" s="20">
        <v>148</v>
      </c>
      <c r="G245" s="20">
        <v>221</v>
      </c>
      <c r="H245" s="20">
        <v>0</v>
      </c>
      <c r="I245" s="20">
        <v>22</v>
      </c>
      <c r="J245" s="20">
        <v>20</v>
      </c>
      <c r="K245" s="21"/>
    </row>
    <row r="246" spans="1:11" x14ac:dyDescent="0.25">
      <c r="A246" s="13">
        <v>44153</v>
      </c>
      <c r="B246" s="14">
        <v>66908</v>
      </c>
      <c r="C246" s="15">
        <f t="shared" si="20"/>
        <v>1331</v>
      </c>
      <c r="D246" s="16">
        <f t="shared" si="21"/>
        <v>1.9892987385663898E-2</v>
      </c>
      <c r="E246" s="20">
        <v>700</v>
      </c>
      <c r="F246" s="20">
        <v>208</v>
      </c>
      <c r="G246" s="20">
        <v>355</v>
      </c>
      <c r="H246" s="20">
        <v>0</v>
      </c>
      <c r="I246" s="20">
        <v>40</v>
      </c>
      <c r="J246" s="20">
        <v>28</v>
      </c>
      <c r="K246" s="21"/>
    </row>
    <row r="247" spans="1:11" x14ac:dyDescent="0.25">
      <c r="A247" s="13">
        <v>44154</v>
      </c>
      <c r="B247" s="14">
        <v>88217</v>
      </c>
      <c r="C247" s="15">
        <f t="shared" si="20"/>
        <v>1516</v>
      </c>
      <c r="D247" s="16">
        <f t="shared" si="21"/>
        <v>1.7184896335173491E-2</v>
      </c>
      <c r="E247" s="20">
        <v>751</v>
      </c>
      <c r="F247" s="20">
        <v>302</v>
      </c>
      <c r="G247" s="20">
        <v>399</v>
      </c>
      <c r="H247" s="20">
        <v>0</v>
      </c>
      <c r="I247" s="20">
        <v>64</v>
      </c>
      <c r="J247" s="20">
        <v>0</v>
      </c>
      <c r="K247" s="21"/>
    </row>
    <row r="248" spans="1:11" x14ac:dyDescent="0.25">
      <c r="A248" s="13">
        <v>44155</v>
      </c>
      <c r="B248" s="18">
        <v>70002</v>
      </c>
      <c r="C248" s="15">
        <f t="shared" si="20"/>
        <v>1404</v>
      </c>
      <c r="D248" s="16">
        <f t="shared" si="21"/>
        <v>2.0056569812291078E-2</v>
      </c>
      <c r="E248" s="20">
        <v>700</v>
      </c>
      <c r="F248" s="20">
        <v>242</v>
      </c>
      <c r="G248" s="20">
        <v>397</v>
      </c>
      <c r="H248" s="20">
        <v>0</v>
      </c>
      <c r="I248" s="20">
        <v>65</v>
      </c>
      <c r="J248" s="20">
        <v>0</v>
      </c>
      <c r="K248" s="21"/>
    </row>
    <row r="249" spans="1:11" x14ac:dyDescent="0.25">
      <c r="A249" s="13">
        <v>44156</v>
      </c>
      <c r="B249" s="18">
        <v>69435</v>
      </c>
      <c r="C249" s="15">
        <f t="shared" si="20"/>
        <v>1329</v>
      </c>
      <c r="D249" s="16">
        <f t="shared" si="21"/>
        <v>1.9140203067617195E-2</v>
      </c>
      <c r="E249" s="20">
        <v>707</v>
      </c>
      <c r="F249" s="20">
        <v>253</v>
      </c>
      <c r="G249" s="20">
        <v>333</v>
      </c>
      <c r="H249" s="20">
        <v>0</v>
      </c>
      <c r="I249" s="20">
        <v>36</v>
      </c>
      <c r="J249" s="20">
        <v>0</v>
      </c>
      <c r="K249" s="21"/>
    </row>
    <row r="250" spans="1:11" x14ac:dyDescent="0.25">
      <c r="A250" s="13">
        <v>44158</v>
      </c>
      <c r="B250" s="14">
        <v>62333</v>
      </c>
      <c r="C250" s="15">
        <f t="shared" si="20"/>
        <v>1201</v>
      </c>
      <c r="D250" s="16">
        <f t="shared" si="21"/>
        <v>1.9267482713811304E-2</v>
      </c>
      <c r="E250" s="20">
        <v>618</v>
      </c>
      <c r="F250" s="20">
        <v>219</v>
      </c>
      <c r="G250" s="20">
        <v>285</v>
      </c>
      <c r="H250" s="20">
        <v>0</v>
      </c>
      <c r="I250" s="20">
        <v>79</v>
      </c>
      <c r="J250" s="20">
        <v>0</v>
      </c>
      <c r="K250" s="21"/>
    </row>
    <row r="251" spans="1:11" x14ac:dyDescent="0.25">
      <c r="A251" s="13">
        <v>44159</v>
      </c>
      <c r="B251" s="14">
        <v>76055</v>
      </c>
      <c r="C251" s="15">
        <f t="shared" si="20"/>
        <v>1393</v>
      </c>
      <c r="D251" s="16">
        <f t="shared" si="21"/>
        <v>1.8315692590888173E-2</v>
      </c>
      <c r="E251" s="20">
        <v>725</v>
      </c>
      <c r="F251" s="20">
        <v>247</v>
      </c>
      <c r="G251" s="20">
        <v>355</v>
      </c>
      <c r="H251" s="20">
        <v>0</v>
      </c>
      <c r="I251" s="20">
        <v>66</v>
      </c>
      <c r="J251" s="20">
        <v>0</v>
      </c>
      <c r="K251" s="21"/>
    </row>
    <row r="252" spans="1:11" x14ac:dyDescent="0.25">
      <c r="A252" s="13">
        <v>44160</v>
      </c>
      <c r="B252" s="14">
        <v>62811</v>
      </c>
      <c r="C252" s="15">
        <f t="shared" si="20"/>
        <v>1506</v>
      </c>
      <c r="D252" s="16">
        <f t="shared" si="21"/>
        <v>2.3976691980704016E-2</v>
      </c>
      <c r="E252" s="20">
        <v>693</v>
      </c>
      <c r="F252" s="20">
        <v>258</v>
      </c>
      <c r="G252" s="20">
        <v>333</v>
      </c>
      <c r="H252" s="20">
        <v>0</v>
      </c>
      <c r="I252" s="20">
        <v>67</v>
      </c>
      <c r="J252" s="20">
        <f>6+149</f>
        <v>155</v>
      </c>
      <c r="K252" s="21"/>
    </row>
    <row r="253" spans="1:11" x14ac:dyDescent="0.25">
      <c r="A253" s="13">
        <v>44161</v>
      </c>
      <c r="B253" s="14">
        <v>55524</v>
      </c>
      <c r="C253" s="15">
        <f t="shared" si="20"/>
        <v>858</v>
      </c>
      <c r="D253" s="16">
        <f t="shared" si="21"/>
        <v>1.5452777177436785E-2</v>
      </c>
      <c r="E253" s="20">
        <v>414</v>
      </c>
      <c r="F253" s="20">
        <v>202</v>
      </c>
      <c r="G253" s="20">
        <v>194</v>
      </c>
      <c r="H253" s="20">
        <v>0</v>
      </c>
      <c r="I253" s="20">
        <v>48</v>
      </c>
      <c r="J253" s="20">
        <v>0</v>
      </c>
      <c r="K253" s="21"/>
    </row>
    <row r="254" spans="1:11" x14ac:dyDescent="0.25">
      <c r="A254" s="13">
        <v>44162</v>
      </c>
      <c r="B254" s="14">
        <v>66497</v>
      </c>
      <c r="C254" s="15">
        <f t="shared" si="20"/>
        <v>1290</v>
      </c>
      <c r="D254" s="16">
        <f t="shared" si="21"/>
        <v>1.9399371400213545E-2</v>
      </c>
      <c r="E254" s="20">
        <v>620</v>
      </c>
      <c r="F254" s="20">
        <v>259</v>
      </c>
      <c r="G254" s="20">
        <v>335</v>
      </c>
      <c r="H254" s="20">
        <v>0</v>
      </c>
      <c r="I254" s="20">
        <v>76</v>
      </c>
      <c r="J254" s="20">
        <v>0</v>
      </c>
      <c r="K254" s="21"/>
    </row>
    <row r="255" spans="1:11" x14ac:dyDescent="0.25">
      <c r="A255" s="13">
        <v>44163</v>
      </c>
      <c r="B255" s="14">
        <v>79276</v>
      </c>
      <c r="C255" s="15">
        <f t="shared" si="20"/>
        <v>1739</v>
      </c>
      <c r="D255" s="16">
        <f t="shared" si="21"/>
        <v>2.1936020989959129E-2</v>
      </c>
      <c r="E255" s="20">
        <v>929</v>
      </c>
      <c r="F255" s="20">
        <v>279</v>
      </c>
      <c r="G255" s="20">
        <v>471</v>
      </c>
      <c r="H255" s="20">
        <v>0</v>
      </c>
      <c r="I255" s="20">
        <v>35</v>
      </c>
      <c r="J255" s="20">
        <v>25</v>
      </c>
      <c r="K255" s="21"/>
    </row>
    <row r="256" spans="1:11" x14ac:dyDescent="0.25">
      <c r="A256" s="13">
        <v>44165</v>
      </c>
      <c r="B256" s="14">
        <v>61577</v>
      </c>
      <c r="C256" s="15">
        <f t="shared" si="20"/>
        <v>1115</v>
      </c>
      <c r="D256" s="16">
        <f t="shared" si="21"/>
        <v>1.8107410234340746E-2</v>
      </c>
      <c r="E256" s="20">
        <v>611</v>
      </c>
      <c r="F256" s="20">
        <v>183</v>
      </c>
      <c r="G256" s="20">
        <v>298</v>
      </c>
      <c r="H256" s="20">
        <v>0</v>
      </c>
      <c r="I256" s="20">
        <v>14</v>
      </c>
      <c r="J256" s="20">
        <v>9</v>
      </c>
      <c r="K256" s="21"/>
    </row>
    <row r="257" spans="1:11" x14ac:dyDescent="0.25">
      <c r="A257" s="13">
        <v>44166</v>
      </c>
      <c r="B257" s="14">
        <v>63387</v>
      </c>
      <c r="C257" s="15">
        <f>SUM(E257:K257)</f>
        <v>1093</v>
      </c>
      <c r="D257" s="16">
        <f>C257/B257</f>
        <v>1.7243283323078864E-2</v>
      </c>
      <c r="E257" s="20">
        <v>627</v>
      </c>
      <c r="F257" s="20">
        <v>179</v>
      </c>
      <c r="G257" s="20">
        <v>278</v>
      </c>
      <c r="H257" s="20">
        <v>0</v>
      </c>
      <c r="I257" s="20">
        <v>9</v>
      </c>
      <c r="J257" s="20">
        <v>0</v>
      </c>
      <c r="K257" s="21"/>
    </row>
    <row r="258" spans="1:11" x14ac:dyDescent="0.25">
      <c r="A258" s="13">
        <v>44167</v>
      </c>
      <c r="B258" s="14">
        <v>53015</v>
      </c>
      <c r="C258" s="15">
        <f>SUM(E258:K258)</f>
        <v>921</v>
      </c>
      <c r="D258" s="16">
        <f>C258/B258</f>
        <v>1.7372441761765538E-2</v>
      </c>
      <c r="E258" s="20">
        <v>489</v>
      </c>
      <c r="F258" s="20">
        <v>126</v>
      </c>
      <c r="G258" s="20">
        <v>288</v>
      </c>
      <c r="H258" s="20">
        <v>0</v>
      </c>
      <c r="I258" s="20">
        <v>18</v>
      </c>
      <c r="J258" s="20"/>
      <c r="K258" s="21"/>
    </row>
    <row r="259" spans="1:11" x14ac:dyDescent="0.25">
      <c r="A259" s="13">
        <v>44168</v>
      </c>
      <c r="B259" s="14">
        <v>61277</v>
      </c>
      <c r="C259" s="15">
        <f t="shared" ref="C259:C268" si="22">SUM(E259:K259)</f>
        <v>1159</v>
      </c>
      <c r="D259" s="16">
        <f t="shared" ref="D259:D282" si="23">C259/B259</f>
        <v>1.8914111330515529E-2</v>
      </c>
      <c r="E259" s="20">
        <v>615</v>
      </c>
      <c r="F259" s="20">
        <v>190</v>
      </c>
      <c r="G259" s="20">
        <v>278</v>
      </c>
      <c r="H259" s="20">
        <v>0</v>
      </c>
      <c r="I259" s="20">
        <v>76</v>
      </c>
      <c r="J259" s="20"/>
      <c r="K259" s="21"/>
    </row>
    <row r="260" spans="1:11" x14ac:dyDescent="0.25">
      <c r="A260" s="13">
        <v>44169</v>
      </c>
      <c r="B260" s="14">
        <v>55471</v>
      </c>
      <c r="C260" s="15">
        <f t="shared" si="22"/>
        <v>798</v>
      </c>
      <c r="D260" s="16">
        <f t="shared" si="23"/>
        <v>1.4385895332696364E-2</v>
      </c>
      <c r="E260" s="20">
        <v>466</v>
      </c>
      <c r="F260" s="20">
        <v>126</v>
      </c>
      <c r="G260" s="20">
        <v>161</v>
      </c>
      <c r="H260" s="20">
        <v>0</v>
      </c>
      <c r="I260" s="20">
        <v>45</v>
      </c>
      <c r="J260" s="20"/>
      <c r="K260" s="21"/>
    </row>
    <row r="261" spans="1:11" x14ac:dyDescent="0.25">
      <c r="A261" s="13">
        <v>44170</v>
      </c>
      <c r="B261" s="14">
        <v>54368</v>
      </c>
      <c r="C261" s="15">
        <f t="shared" si="22"/>
        <v>1086</v>
      </c>
      <c r="D261" s="16">
        <f t="shared" si="23"/>
        <v>1.9974985285462037E-2</v>
      </c>
      <c r="E261" s="20">
        <v>621</v>
      </c>
      <c r="F261" s="20">
        <v>164</v>
      </c>
      <c r="G261" s="20">
        <v>247</v>
      </c>
      <c r="H261" s="20">
        <v>18</v>
      </c>
      <c r="I261" s="20">
        <v>36</v>
      </c>
      <c r="J261" s="20"/>
      <c r="K261" s="21"/>
    </row>
    <row r="262" spans="1:11" x14ac:dyDescent="0.25">
      <c r="A262" s="13">
        <v>44172</v>
      </c>
      <c r="B262" s="14">
        <v>42594</v>
      </c>
      <c r="C262" s="15">
        <f t="shared" si="22"/>
        <v>927</v>
      </c>
      <c r="D262" s="16">
        <f t="shared" si="23"/>
        <v>2.1763628680095789E-2</v>
      </c>
      <c r="E262" s="20">
        <v>455</v>
      </c>
      <c r="F262" s="20">
        <v>153</v>
      </c>
      <c r="G262" s="20">
        <v>262</v>
      </c>
      <c r="H262" s="20">
        <v>0</v>
      </c>
      <c r="I262" s="20">
        <v>51</v>
      </c>
      <c r="J262" s="20">
        <v>6</v>
      </c>
      <c r="K262" s="21"/>
    </row>
    <row r="263" spans="1:11" x14ac:dyDescent="0.25">
      <c r="A263" s="13">
        <v>44173</v>
      </c>
      <c r="B263" s="14">
        <v>46323</v>
      </c>
      <c r="C263" s="15">
        <f t="shared" si="22"/>
        <v>841</v>
      </c>
      <c r="D263" s="16">
        <f t="shared" si="23"/>
        <v>1.8155128122099174E-2</v>
      </c>
      <c r="E263" s="20">
        <v>427</v>
      </c>
      <c r="F263" s="20">
        <v>146</v>
      </c>
      <c r="G263" s="20">
        <v>206</v>
      </c>
      <c r="H263" s="20">
        <v>0</v>
      </c>
      <c r="I263" s="20">
        <v>52</v>
      </c>
      <c r="J263" s="20">
        <v>10</v>
      </c>
      <c r="K263" s="21"/>
    </row>
    <row r="264" spans="1:11" x14ac:dyDescent="0.25">
      <c r="A264" s="13">
        <v>44174</v>
      </c>
      <c r="B264" s="14">
        <v>45466</v>
      </c>
      <c r="C264" s="15">
        <f t="shared" si="22"/>
        <v>925</v>
      </c>
      <c r="D264" s="16">
        <f t="shared" si="23"/>
        <v>2.0344873091980822E-2</v>
      </c>
      <c r="E264" s="20">
        <v>469</v>
      </c>
      <c r="F264" s="20">
        <v>164</v>
      </c>
      <c r="G264" s="20">
        <v>237</v>
      </c>
      <c r="H264" s="20">
        <v>0</v>
      </c>
      <c r="I264" s="20">
        <v>55</v>
      </c>
      <c r="J264" s="20"/>
      <c r="K264" s="21"/>
    </row>
    <row r="265" spans="1:11" x14ac:dyDescent="0.25">
      <c r="A265" s="13">
        <v>44175</v>
      </c>
      <c r="B265" s="14">
        <v>35550</v>
      </c>
      <c r="C265" s="15">
        <f t="shared" si="22"/>
        <v>722</v>
      </c>
      <c r="D265" s="16">
        <f t="shared" si="23"/>
        <v>2.0309423347398031E-2</v>
      </c>
      <c r="E265" s="20">
        <v>445</v>
      </c>
      <c r="F265" s="20">
        <v>105</v>
      </c>
      <c r="G265" s="20">
        <v>133</v>
      </c>
      <c r="H265" s="20">
        <v>0</v>
      </c>
      <c r="I265" s="20">
        <v>35</v>
      </c>
      <c r="J265" s="20">
        <v>4</v>
      </c>
      <c r="K265" s="21"/>
    </row>
    <row r="266" spans="1:11" x14ac:dyDescent="0.25">
      <c r="A266" s="13">
        <v>44176</v>
      </c>
      <c r="B266" s="14">
        <v>58185</v>
      </c>
      <c r="C266" s="15">
        <f t="shared" si="22"/>
        <v>771</v>
      </c>
      <c r="D266" s="16">
        <f t="shared" si="23"/>
        <v>1.3250837844805363E-2</v>
      </c>
      <c r="E266" s="20">
        <v>426</v>
      </c>
      <c r="F266" s="20">
        <v>124</v>
      </c>
      <c r="G266" s="20">
        <v>176</v>
      </c>
      <c r="H266" s="20">
        <v>0</v>
      </c>
      <c r="I266" s="20">
        <v>45</v>
      </c>
      <c r="J266" s="20">
        <v>0</v>
      </c>
      <c r="K266" s="21"/>
    </row>
    <row r="267" spans="1:11" x14ac:dyDescent="0.25">
      <c r="A267" s="13">
        <v>44177</v>
      </c>
      <c r="B267" s="14">
        <v>45237</v>
      </c>
      <c r="C267" s="15">
        <f t="shared" si="22"/>
        <v>513</v>
      </c>
      <c r="D267" s="16">
        <f t="shared" si="23"/>
        <v>1.1340274554015518E-2</v>
      </c>
      <c r="E267" s="20">
        <v>199</v>
      </c>
      <c r="F267" s="20">
        <v>124</v>
      </c>
      <c r="G267" s="20">
        <v>118</v>
      </c>
      <c r="H267" s="20">
        <v>0</v>
      </c>
      <c r="I267" s="20">
        <v>72</v>
      </c>
      <c r="J267" s="20">
        <v>0</v>
      </c>
      <c r="K267" s="21"/>
    </row>
    <row r="268" spans="1:11" x14ac:dyDescent="0.25">
      <c r="A268" s="13">
        <v>44179</v>
      </c>
      <c r="B268" s="14">
        <v>41978</v>
      </c>
      <c r="C268" s="15">
        <f t="shared" si="22"/>
        <v>582</v>
      </c>
      <c r="D268" s="16">
        <f t="shared" si="23"/>
        <v>1.3864405164610034E-2</v>
      </c>
      <c r="E268" s="20">
        <v>223</v>
      </c>
      <c r="F268" s="20">
        <v>135</v>
      </c>
      <c r="G268" s="20">
        <v>156</v>
      </c>
      <c r="H268" s="20">
        <v>0</v>
      </c>
      <c r="I268" s="20">
        <v>68</v>
      </c>
      <c r="J268" s="20">
        <v>0</v>
      </c>
      <c r="K268" s="21"/>
    </row>
    <row r="269" spans="1:11" x14ac:dyDescent="0.25">
      <c r="A269" s="13">
        <v>44180</v>
      </c>
      <c r="B269" s="14">
        <v>53002</v>
      </c>
      <c r="C269" s="15">
        <f>SUM(E269:K269)</f>
        <v>832</v>
      </c>
      <c r="D269" s="16">
        <f t="shared" si="23"/>
        <v>1.5697520848269877E-2</v>
      </c>
      <c r="E269" s="20">
        <v>437</v>
      </c>
      <c r="F269" s="20">
        <v>145</v>
      </c>
      <c r="G269" s="20">
        <v>173</v>
      </c>
      <c r="H269" s="20">
        <v>0</v>
      </c>
      <c r="I269" s="20">
        <v>77</v>
      </c>
      <c r="J269" s="20">
        <v>0</v>
      </c>
      <c r="K269" s="21"/>
    </row>
    <row r="270" spans="1:11" x14ac:dyDescent="0.25">
      <c r="A270" s="13">
        <v>44181</v>
      </c>
      <c r="B270" s="14">
        <v>52269</v>
      </c>
      <c r="C270" s="15">
        <f>SUM(E270:K270)</f>
        <v>629</v>
      </c>
      <c r="D270" s="16">
        <f t="shared" si="23"/>
        <v>1.2033901547762536E-2</v>
      </c>
      <c r="E270" s="20">
        <v>269</v>
      </c>
      <c r="F270" s="20">
        <v>137</v>
      </c>
      <c r="G270" s="20">
        <v>137</v>
      </c>
      <c r="H270" s="20">
        <v>0</v>
      </c>
      <c r="I270" s="20">
        <v>86</v>
      </c>
      <c r="J270" s="20">
        <v>0</v>
      </c>
      <c r="K270" s="20"/>
    </row>
    <row r="271" spans="1:11" x14ac:dyDescent="0.25">
      <c r="A271" s="13">
        <v>44182</v>
      </c>
      <c r="B271" s="14">
        <v>49497</v>
      </c>
      <c r="C271" s="15">
        <f>SUM(E271:K271)</f>
        <v>592</v>
      </c>
      <c r="D271" s="16">
        <f t="shared" si="23"/>
        <v>1.1960320827524901E-2</v>
      </c>
      <c r="E271" s="20">
        <v>241</v>
      </c>
      <c r="F271" s="20">
        <v>106</v>
      </c>
      <c r="G271" s="20">
        <v>186</v>
      </c>
      <c r="H271" s="20">
        <v>0</v>
      </c>
      <c r="I271" s="20">
        <v>59</v>
      </c>
      <c r="J271" s="20">
        <v>0</v>
      </c>
      <c r="K271" s="20"/>
    </row>
    <row r="272" spans="1:11" x14ac:dyDescent="0.25">
      <c r="A272" s="13">
        <v>44183</v>
      </c>
      <c r="B272" s="14">
        <v>56972</v>
      </c>
      <c r="C272" s="15">
        <f t="shared" ref="C272:C279" si="24">SUM(E272:K272)</f>
        <v>640</v>
      </c>
      <c r="D272" s="16">
        <f t="shared" si="23"/>
        <v>1.1233588429403918E-2</v>
      </c>
      <c r="E272" s="20">
        <v>268</v>
      </c>
      <c r="F272" s="20">
        <v>144</v>
      </c>
      <c r="G272" s="20">
        <v>156</v>
      </c>
      <c r="H272" s="20">
        <v>0</v>
      </c>
      <c r="I272" s="20">
        <v>72</v>
      </c>
      <c r="J272" s="20">
        <v>0</v>
      </c>
      <c r="K272" s="20"/>
    </row>
    <row r="273" spans="1:11" x14ac:dyDescent="0.25">
      <c r="A273" s="13">
        <v>44184</v>
      </c>
      <c r="B273" s="14">
        <v>78148</v>
      </c>
      <c r="C273" s="15">
        <f t="shared" si="24"/>
        <v>827</v>
      </c>
      <c r="D273" s="16">
        <f t="shared" si="23"/>
        <v>1.0582484516558325E-2</v>
      </c>
      <c r="E273" s="20">
        <v>363</v>
      </c>
      <c r="F273" s="20">
        <v>153</v>
      </c>
      <c r="G273" s="20">
        <v>219</v>
      </c>
      <c r="H273" s="20">
        <v>0</v>
      </c>
      <c r="I273" s="20">
        <v>92</v>
      </c>
      <c r="J273" s="20">
        <v>0</v>
      </c>
      <c r="K273" s="20"/>
    </row>
    <row r="274" spans="1:11" x14ac:dyDescent="0.25">
      <c r="A274" s="13">
        <v>44186</v>
      </c>
      <c r="B274" s="14">
        <v>77602</v>
      </c>
      <c r="C274" s="15">
        <f t="shared" si="24"/>
        <v>1073</v>
      </c>
      <c r="D274" s="16">
        <f t="shared" si="23"/>
        <v>1.3826963222597355E-2</v>
      </c>
      <c r="E274" s="20">
        <v>494</v>
      </c>
      <c r="F274" s="20">
        <v>202</v>
      </c>
      <c r="G274" s="20">
        <v>247</v>
      </c>
      <c r="H274" s="20">
        <v>0</v>
      </c>
      <c r="I274" s="20">
        <v>130</v>
      </c>
      <c r="J274" s="20">
        <v>0</v>
      </c>
      <c r="K274" s="20"/>
    </row>
    <row r="275" spans="1:11" x14ac:dyDescent="0.25">
      <c r="A275" s="13">
        <v>44187</v>
      </c>
      <c r="B275" s="14">
        <v>79057</v>
      </c>
      <c r="C275" s="15">
        <f t="shared" si="24"/>
        <v>1093</v>
      </c>
      <c r="D275" s="16">
        <f t="shared" si="23"/>
        <v>1.3825467700519877E-2</v>
      </c>
      <c r="E275" s="20">
        <v>581</v>
      </c>
      <c r="F275" s="20">
        <v>170</v>
      </c>
      <c r="G275" s="20">
        <v>260</v>
      </c>
      <c r="H275" s="20">
        <v>0</v>
      </c>
      <c r="I275" s="20">
        <v>82</v>
      </c>
      <c r="J275" s="20">
        <v>0</v>
      </c>
      <c r="K275" s="20"/>
    </row>
    <row r="276" spans="1:11" x14ac:dyDescent="0.25">
      <c r="A276" s="13">
        <v>44188</v>
      </c>
      <c r="B276" s="14">
        <v>81350</v>
      </c>
      <c r="C276" s="15">
        <f t="shared" si="24"/>
        <v>783</v>
      </c>
      <c r="D276" s="16">
        <f t="shared" si="23"/>
        <v>9.6250768285187464E-3</v>
      </c>
      <c r="E276" s="20">
        <v>256</v>
      </c>
      <c r="F276" s="20">
        <v>180</v>
      </c>
      <c r="G276" s="20">
        <v>270</v>
      </c>
      <c r="H276" s="20">
        <v>0</v>
      </c>
      <c r="I276" s="20">
        <v>77</v>
      </c>
      <c r="J276" s="20">
        <v>0</v>
      </c>
      <c r="K276" s="20"/>
    </row>
    <row r="277" spans="1:11" x14ac:dyDescent="0.25">
      <c r="A277" s="13">
        <v>44189</v>
      </c>
      <c r="B277" s="14">
        <v>104085</v>
      </c>
      <c r="C277" s="15">
        <f t="shared" si="24"/>
        <v>1425</v>
      </c>
      <c r="D277" s="16">
        <f t="shared" si="23"/>
        <v>1.3690733535091511E-2</v>
      </c>
      <c r="E277" s="20">
        <v>704</v>
      </c>
      <c r="F277" s="20">
        <v>272</v>
      </c>
      <c r="G277" s="20">
        <v>310</v>
      </c>
      <c r="H277" s="20">
        <v>0</v>
      </c>
      <c r="I277" s="20">
        <v>139</v>
      </c>
      <c r="J277" s="20">
        <v>0</v>
      </c>
      <c r="K277" s="20"/>
    </row>
    <row r="278" spans="1:11" x14ac:dyDescent="0.25">
      <c r="A278" s="13">
        <v>44191</v>
      </c>
      <c r="B278" s="14">
        <v>135769</v>
      </c>
      <c r="C278" s="15">
        <f t="shared" si="24"/>
        <v>2120</v>
      </c>
      <c r="D278" s="16">
        <f t="shared" si="23"/>
        <v>1.5614757418851136E-2</v>
      </c>
      <c r="E278" s="20">
        <v>1088</v>
      </c>
      <c r="F278" s="20">
        <v>296</v>
      </c>
      <c r="G278" s="20">
        <v>637</v>
      </c>
      <c r="H278" s="20">
        <v>0</v>
      </c>
      <c r="I278" s="20">
        <v>99</v>
      </c>
      <c r="J278" s="20">
        <v>0</v>
      </c>
      <c r="K278" s="21"/>
    </row>
    <row r="279" spans="1:11" x14ac:dyDescent="0.25">
      <c r="A279" s="13">
        <v>44193</v>
      </c>
      <c r="B279" s="14">
        <v>103250</v>
      </c>
      <c r="C279" s="15">
        <f t="shared" si="24"/>
        <v>1633</v>
      </c>
      <c r="D279" s="16">
        <f t="shared" si="23"/>
        <v>1.5815980629539952E-2</v>
      </c>
      <c r="E279" s="20">
        <v>836</v>
      </c>
      <c r="F279" s="20">
        <v>239</v>
      </c>
      <c r="G279" s="20">
        <v>465</v>
      </c>
      <c r="H279" s="20">
        <v>0</v>
      </c>
      <c r="I279" s="20">
        <v>93</v>
      </c>
      <c r="J279" s="20">
        <v>0</v>
      </c>
      <c r="K279" s="21"/>
    </row>
    <row r="280" spans="1:11" x14ac:dyDescent="0.25">
      <c r="A280" s="13">
        <v>44194</v>
      </c>
      <c r="B280" s="14">
        <v>82982</v>
      </c>
      <c r="C280" s="15">
        <f>SUM(E280:K280)</f>
        <v>1494</v>
      </c>
      <c r="D280" s="16">
        <f t="shared" si="23"/>
        <v>1.8003904461208455E-2</v>
      </c>
      <c r="E280" s="20">
        <v>761</v>
      </c>
      <c r="F280" s="20">
        <v>209</v>
      </c>
      <c r="G280" s="20">
        <v>404</v>
      </c>
      <c r="H280" s="20">
        <v>0</v>
      </c>
      <c r="I280" s="20">
        <v>120</v>
      </c>
      <c r="J280" s="20">
        <v>0</v>
      </c>
      <c r="K280" s="21"/>
    </row>
    <row r="281" spans="1:11" x14ac:dyDescent="0.25">
      <c r="A281" s="13">
        <v>44195</v>
      </c>
      <c r="B281" s="14">
        <v>50607</v>
      </c>
      <c r="C281" s="15">
        <f>SUM(E281:K281)</f>
        <v>1202</v>
      </c>
      <c r="D281" s="16">
        <f t="shared" si="23"/>
        <v>2.3751654909399886E-2</v>
      </c>
      <c r="E281" s="20">
        <v>481</v>
      </c>
      <c r="F281" s="20">
        <v>320</v>
      </c>
      <c r="G281" s="20">
        <v>301</v>
      </c>
      <c r="H281" s="20">
        <v>0</v>
      </c>
      <c r="I281" s="20">
        <v>100</v>
      </c>
      <c r="J281" s="20">
        <v>0</v>
      </c>
      <c r="K281" s="21"/>
    </row>
    <row r="282" spans="1:11" x14ac:dyDescent="0.25">
      <c r="A282" s="13">
        <v>44196</v>
      </c>
      <c r="B282" s="14">
        <v>50607</v>
      </c>
      <c r="C282" s="15">
        <f>SUM(E282:K282)</f>
        <v>1202</v>
      </c>
      <c r="D282" s="16">
        <f t="shared" si="23"/>
        <v>2.3751654909399886E-2</v>
      </c>
      <c r="E282" s="20">
        <v>481</v>
      </c>
      <c r="F282" s="20">
        <v>320</v>
      </c>
      <c r="G282" s="20">
        <v>301</v>
      </c>
      <c r="H282" s="20">
        <v>0</v>
      </c>
      <c r="I282" s="20">
        <v>100</v>
      </c>
      <c r="J282" s="20">
        <v>0</v>
      </c>
      <c r="K282" s="21"/>
    </row>
    <row r="283" spans="1:11" x14ac:dyDescent="0.25">
      <c r="E283" s="22">
        <f>+'[1]First Floor Rework'!E287+'[1]Second floor Rework'!E287+'[1]Third floor Rework'!E287</f>
        <v>494</v>
      </c>
      <c r="F283" s="22">
        <f>+'[1]First Floor Rework'!F287+'[1]Second floor Rework'!F287+'[1]Third floor Rework'!F287</f>
        <v>202</v>
      </c>
      <c r="G283" s="22">
        <f>+'[1]First Floor Rework'!G287+'[1]Second floor Rework'!G287+'[1]Third floor Rework'!G287</f>
        <v>247</v>
      </c>
      <c r="H283" s="22">
        <f>+'[1]First Floor Rework'!H287+'[1]Second floor Rework'!H287+'[1]Third floor Rework'!H287</f>
        <v>0</v>
      </c>
      <c r="I283" s="22">
        <f>+'[1]First Floor Rework'!I287+'[1]Second floor Rework'!I287+'[1]Third floor Rework'!I287</f>
        <v>130</v>
      </c>
      <c r="J283" s="22">
        <f>+'[1]First Floor Rework'!J287+'[1]Second floor Rework'!J287+'[1]Third floor Rework'!J287</f>
        <v>0</v>
      </c>
      <c r="K283" s="23"/>
    </row>
    <row r="284" spans="1:11" x14ac:dyDescent="0.25">
      <c r="E284" s="22">
        <f>+'[1]First Floor Rework'!E288+'[1]Second floor Rework'!E288+'[1]Third floor Rework'!E288</f>
        <v>581</v>
      </c>
      <c r="F284" s="22">
        <f>+'[1]First Floor Rework'!F288+'[1]Second floor Rework'!F288+'[1]Third floor Rework'!F288</f>
        <v>170</v>
      </c>
      <c r="G284" s="22">
        <f>+'[1]First Floor Rework'!G288+'[1]Second floor Rework'!G288+'[1]Third floor Rework'!G288</f>
        <v>260</v>
      </c>
      <c r="H284" s="22">
        <f>+'[1]First Floor Rework'!H288+'[1]Second floor Rework'!H288+'[1]Third floor Rework'!H288</f>
        <v>0</v>
      </c>
      <c r="I284" s="22">
        <f>+'[1]First Floor Rework'!I288+'[1]Second floor Rework'!I288+'[1]Third floor Rework'!I288</f>
        <v>82</v>
      </c>
      <c r="J284" s="22">
        <f>+'[1]First Floor Rework'!J288+'[1]Second floor Rework'!J288+'[1]Third floor Rework'!J288</f>
        <v>0</v>
      </c>
      <c r="K284" s="23"/>
    </row>
    <row r="285" spans="1:11" x14ac:dyDescent="0.25">
      <c r="E285" s="22">
        <f>+'[1]First Floor Rework'!E289+'[1]Second floor Rework'!E289+'[1]Third floor Rework'!E289</f>
        <v>256</v>
      </c>
      <c r="F285" s="22">
        <f>+'[1]First Floor Rework'!F289+'[1]Second floor Rework'!F289+'[1]Third floor Rework'!F289</f>
        <v>180</v>
      </c>
      <c r="G285" s="22">
        <f>+'[1]First Floor Rework'!G289+'[1]Second floor Rework'!G289+'[1]Third floor Rework'!G289</f>
        <v>270</v>
      </c>
      <c r="H285" s="22">
        <f>+'[1]First Floor Rework'!H289+'[1]Second floor Rework'!H289+'[1]Third floor Rework'!H289</f>
        <v>0</v>
      </c>
      <c r="I285" s="22">
        <f>+'[1]First Floor Rework'!I289+'[1]Second floor Rework'!I289+'[1]Third floor Rework'!I289</f>
        <v>77</v>
      </c>
      <c r="J285" s="22">
        <f>+'[1]First Floor Rework'!J289+'[1]Second floor Rework'!J289+'[1]Third floor Rework'!J289</f>
        <v>0</v>
      </c>
      <c r="K285" s="23"/>
    </row>
    <row r="286" spans="1:11" x14ac:dyDescent="0.25">
      <c r="E286" s="22">
        <f>+'[1]First Floor Rework'!E290+'[1]Second floor Rework'!E290+'[1]Third floor Rework'!E290</f>
        <v>704</v>
      </c>
      <c r="F286" s="22">
        <f>+'[1]First Floor Rework'!F290+'[1]Second floor Rework'!F290+'[1]Third floor Rework'!F290</f>
        <v>272</v>
      </c>
      <c r="G286" s="22">
        <f>+'[1]First Floor Rework'!G290+'[1]Second floor Rework'!G290+'[1]Third floor Rework'!G290</f>
        <v>310</v>
      </c>
      <c r="H286" s="22">
        <f>+'[1]First Floor Rework'!H290+'[1]Second floor Rework'!H290+'[1]Third floor Rework'!H290</f>
        <v>0</v>
      </c>
      <c r="I286" s="22">
        <f>+'[1]First Floor Rework'!I290+'[1]Second floor Rework'!I290+'[1]Third floor Rework'!I290</f>
        <v>139</v>
      </c>
      <c r="J286" s="22">
        <f>+'[1]First Floor Rework'!J290+'[1]Second floor Rework'!J290+'[1]Third floor Rework'!J290</f>
        <v>0</v>
      </c>
      <c r="K286" s="23"/>
    </row>
    <row r="287" spans="1:11" x14ac:dyDescent="0.25">
      <c r="E287" s="22">
        <f>+'[1]First Floor Rework'!E291+'[1]Second floor Rework'!E291+'[1]Third floor Rework'!E291</f>
        <v>1088</v>
      </c>
      <c r="F287" s="22">
        <f>+'[1]First Floor Rework'!F291+'[1]Second floor Rework'!F291+'[1]Third floor Rework'!F291</f>
        <v>296</v>
      </c>
      <c r="G287" s="22">
        <f>+'[1]First Floor Rework'!G291+'[1]Second floor Rework'!G291+'[1]Third floor Rework'!G291</f>
        <v>637</v>
      </c>
      <c r="H287" s="22">
        <f>+'[1]First Floor Rework'!H291+'[1]Second floor Rework'!H291+'[1]Third floor Rework'!H291</f>
        <v>0</v>
      </c>
      <c r="I287" s="22">
        <f>+'[1]First Floor Rework'!I291+'[1]Second floor Rework'!I291+'[1]Third floor Rework'!I291</f>
        <v>99</v>
      </c>
      <c r="J287" s="22">
        <f>+'[1]First Floor Rework'!J291+'[1]Second floor Rework'!J291+'[1]Third floor Rework'!J291</f>
        <v>0</v>
      </c>
      <c r="K287" s="23"/>
    </row>
    <row r="288" spans="1:11" x14ac:dyDescent="0.25">
      <c r="E288" s="22">
        <f>+'[1]First Floor Rework'!E292+'[1]Second floor Rework'!E292+'[1]Third floor Rework'!E292</f>
        <v>836</v>
      </c>
      <c r="F288" s="22">
        <f>+'[1]First Floor Rework'!F292+'[1]Second floor Rework'!F292+'[1]Third floor Rework'!F292</f>
        <v>239</v>
      </c>
      <c r="G288" s="22">
        <f>+'[1]First Floor Rework'!G292+'[1]Second floor Rework'!G292+'[1]Third floor Rework'!G292</f>
        <v>465</v>
      </c>
      <c r="H288" s="22">
        <f>+'[1]First Floor Rework'!H292+'[1]Second floor Rework'!H292+'[1]Third floor Rework'!H292</f>
        <v>0</v>
      </c>
      <c r="I288" s="22">
        <f>+'[1]First Floor Rework'!I292+'[1]Second floor Rework'!I292+'[1]Third floor Rework'!I292</f>
        <v>93</v>
      </c>
      <c r="J288" s="22">
        <f>+'[1]First Floor Rework'!J292+'[1]Second floor Rework'!J292+'[1]Third floor Rework'!J292</f>
        <v>0</v>
      </c>
      <c r="K288" s="23"/>
    </row>
    <row r="289" spans="5:11" x14ac:dyDescent="0.25">
      <c r="E289" s="22">
        <f>+'[1]First Floor Rework'!E293+'[1]Second floor Rework'!E293+'[1]Third floor Rework'!E293</f>
        <v>761</v>
      </c>
      <c r="F289" s="22">
        <f>+'[1]First Floor Rework'!F293+'[1]Second floor Rework'!F293+'[1]Third floor Rework'!F293</f>
        <v>209</v>
      </c>
      <c r="G289" s="22">
        <f>+'[1]First Floor Rework'!G293+'[1]Second floor Rework'!G293+'[1]Third floor Rework'!G293</f>
        <v>404</v>
      </c>
      <c r="H289" s="22">
        <f>+'[1]First Floor Rework'!H293+'[1]Second floor Rework'!H293+'[1]Third floor Rework'!H293</f>
        <v>0</v>
      </c>
      <c r="I289" s="22">
        <f>+'[1]First Floor Rework'!I293+'[1]Second floor Rework'!I293+'[1]Third floor Rework'!I293</f>
        <v>120</v>
      </c>
      <c r="J289" s="22">
        <f>+'[1]First Floor Rework'!J293+'[1]Second floor Rework'!J293+'[1]Third floor Rework'!J293</f>
        <v>0</v>
      </c>
      <c r="K289" s="23"/>
    </row>
    <row r="290" spans="5:11" x14ac:dyDescent="0.25">
      <c r="E290" s="22">
        <f>+'[1]First Floor Rework'!E294+'[1]Second floor Rework'!E294+'[1]Third floor Rework'!E294</f>
        <v>481</v>
      </c>
      <c r="F290" s="22">
        <f>+'[1]First Floor Rework'!F294+'[1]Second floor Rework'!F294+'[1]Third floor Rework'!F294</f>
        <v>320</v>
      </c>
      <c r="G290" s="22">
        <f>+'[1]First Floor Rework'!G294+'[1]Second floor Rework'!G294+'[1]Third floor Rework'!G294</f>
        <v>301</v>
      </c>
      <c r="H290" s="22">
        <f>+'[1]First Floor Rework'!H294+'[1]Second floor Rework'!H294+'[1]Third floor Rework'!H294</f>
        <v>0</v>
      </c>
      <c r="I290" s="22">
        <f>+'[1]First Floor Rework'!I294+'[1]Second floor Rework'!I294+'[1]Third floor Rework'!I294</f>
        <v>100</v>
      </c>
      <c r="J290" s="22">
        <f>+'[1]First Floor Rework'!J294+'[1]Second floor Rework'!J294+'[1]Third floor Rework'!J294</f>
        <v>0</v>
      </c>
      <c r="K290" s="23"/>
    </row>
    <row r="291" spans="5:11" x14ac:dyDescent="0.25">
      <c r="E291" s="22">
        <f>+'[1]First Floor Rework'!E295+'[1]Second floor Rework'!E295+'[1]Third floor Rework'!E295</f>
        <v>0</v>
      </c>
      <c r="F291" s="22">
        <f>+'[1]First Floor Rework'!F295+'[1]Second floor Rework'!F295+'[1]Third floor Rework'!F295</f>
        <v>0</v>
      </c>
      <c r="G291" s="22">
        <f>+'[1]First Floor Rework'!G295+'[1]Second floor Rework'!G295+'[1]Third floor Rework'!G295</f>
        <v>0</v>
      </c>
      <c r="H291" s="22">
        <f>+'[1]First Floor Rework'!H295+'[1]Second floor Rework'!H295+'[1]Third floor Rework'!H295</f>
        <v>0</v>
      </c>
      <c r="I291" s="22">
        <f>+'[1]First Floor Rework'!I295+'[1]Second floor Rework'!I295+'[1]Third floor Rework'!I295</f>
        <v>0</v>
      </c>
      <c r="J291" s="22">
        <f>+'[1]First Floor Rework'!J295+'[1]Second floor Rework'!J295+'[1]Third floor Rework'!J295</f>
        <v>0</v>
      </c>
      <c r="K291" s="23"/>
    </row>
    <row r="292" spans="5:11" x14ac:dyDescent="0.25">
      <c r="E292" s="22">
        <f>+'[1]First Floor Rework'!E296+'[1]Second floor Rework'!E296+'[1]Third floor Rework'!E296</f>
        <v>12241</v>
      </c>
      <c r="F292" s="22">
        <f>+'[1]First Floor Rework'!F296+'[1]Second floor Rework'!F296+'[1]Third floor Rework'!F296</f>
        <v>4309</v>
      </c>
      <c r="G292" s="22">
        <f>+'[1]First Floor Rework'!G296+'[1]Second floor Rework'!G296+'[1]Third floor Rework'!G296</f>
        <v>6305</v>
      </c>
      <c r="H292" s="22">
        <f>+'[1]First Floor Rework'!H296+'[1]Second floor Rework'!H296+'[1]Third floor Rework'!H296</f>
        <v>18</v>
      </c>
      <c r="I292" s="22">
        <f>+'[1]First Floor Rework'!I296+'[1]Second floor Rework'!I296+'[1]Third floor Rework'!I296</f>
        <v>1788</v>
      </c>
      <c r="J292" s="22">
        <f>+'[1]First Floor Rework'!J296+'[1]Second floor Rework'!J296+'[1]Third floor Rework'!J296</f>
        <v>20</v>
      </c>
      <c r="K292" s="23"/>
    </row>
    <row r="293" spans="5:11" x14ac:dyDescent="0.25">
      <c r="E293" s="22">
        <f>+'[1]First Floor Rework'!E297+'[1]Second floor Rework'!E297+'[1]Third floor Rework'!E297</f>
        <v>0</v>
      </c>
      <c r="F293" s="22">
        <f>+'[1]First Floor Rework'!F297+'[1]Second floor Rework'!F297+'[1]Third floor Rework'!F297</f>
        <v>0</v>
      </c>
      <c r="G293" s="22">
        <f>+'[1]First Floor Rework'!G297+'[1]Second floor Rework'!G297+'[1]Third floor Rework'!G297</f>
        <v>0</v>
      </c>
      <c r="H293" s="22">
        <f>+'[1]First Floor Rework'!H297+'[1]Second floor Rework'!H297+'[1]Third floor Rework'!H297</f>
        <v>0</v>
      </c>
      <c r="I293" s="22">
        <f>+'[1]First Floor Rework'!I297+'[1]Second floor Rework'!I297+'[1]Third floor Rework'!I297</f>
        <v>0</v>
      </c>
      <c r="J293" s="22">
        <f>+'[1]First Floor Rework'!J297+'[1]Second floor Rework'!J297+'[1]Third floor Rework'!J297</f>
        <v>0</v>
      </c>
      <c r="K293" s="23"/>
    </row>
    <row r="294" spans="5:11" x14ac:dyDescent="0.25">
      <c r="E294" s="22">
        <f>+'[1]First Floor Rework'!E298+'[1]Second floor Rework'!E298+'[1]Third floor Rework'!E298</f>
        <v>0</v>
      </c>
      <c r="F294" s="22">
        <f>+'[1]First Floor Rework'!F298+'[1]Second floor Rework'!F298+'[1]Third floor Rework'!F298</f>
        <v>0</v>
      </c>
      <c r="G294" s="22">
        <f>+'[1]First Floor Rework'!G298+'[1]Second floor Rework'!G298+'[1]Third floor Rework'!G298</f>
        <v>0</v>
      </c>
      <c r="H294" s="22">
        <f>+'[1]First Floor Rework'!H298+'[1]Second floor Rework'!H298+'[1]Third floor Rework'!H298</f>
        <v>0</v>
      </c>
      <c r="I294" s="22">
        <f>+'[1]First Floor Rework'!I298+'[1]Second floor Rework'!I298+'[1]Third floor Rework'!I298</f>
        <v>0</v>
      </c>
      <c r="J294" s="22">
        <f>+'[1]First Floor Rework'!J298+'[1]Second floor Rework'!J298+'[1]Third floor Rework'!J298</f>
        <v>0</v>
      </c>
      <c r="K294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C1A29-4350-4581-AD83-98766593F30C}">
  <dimension ref="A1:M114"/>
  <sheetViews>
    <sheetView workbookViewId="0">
      <pane ySplit="1" topLeftCell="A2" activePane="bottomLeft" state="frozen"/>
      <selection pane="bottomLeft" activeCell="E104" sqref="E104"/>
    </sheetView>
  </sheetViews>
  <sheetFormatPr defaultRowHeight="15" x14ac:dyDescent="0.25"/>
  <cols>
    <col min="1" max="1" width="10.7109375" bestFit="1" customWidth="1"/>
    <col min="3" max="3" width="18.42578125" customWidth="1"/>
    <col min="4" max="4" width="15.42578125" bestFit="1" customWidth="1"/>
    <col min="6" max="6" width="6.85546875" bestFit="1" customWidth="1"/>
    <col min="8" max="8" width="10.85546875" style="40" customWidth="1"/>
    <col min="9" max="9" width="10.85546875" style="47" customWidth="1"/>
    <col min="10" max="11" width="10.85546875" style="48" customWidth="1"/>
  </cols>
  <sheetData>
    <row r="1" spans="1:13" ht="27" x14ac:dyDescent="0.25">
      <c r="A1" s="50" t="s">
        <v>0</v>
      </c>
      <c r="B1" s="50" t="s">
        <v>30</v>
      </c>
      <c r="C1" s="52" t="s">
        <v>31</v>
      </c>
      <c r="D1" s="50" t="s">
        <v>33</v>
      </c>
      <c r="E1" s="52" t="s">
        <v>34</v>
      </c>
      <c r="F1" s="52" t="s">
        <v>35</v>
      </c>
      <c r="G1" s="52" t="s">
        <v>36</v>
      </c>
      <c r="H1" s="52" t="s">
        <v>38</v>
      </c>
      <c r="I1" s="52" t="s">
        <v>37</v>
      </c>
      <c r="J1" s="52" t="s">
        <v>42</v>
      </c>
      <c r="K1" s="52" t="s">
        <v>43</v>
      </c>
      <c r="L1" s="53" t="s">
        <v>32</v>
      </c>
      <c r="M1" s="53" t="s">
        <v>39</v>
      </c>
    </row>
    <row r="2" spans="1:13" ht="16.5" x14ac:dyDescent="0.25">
      <c r="A2" s="46">
        <v>44197</v>
      </c>
      <c r="B2" s="41">
        <v>696</v>
      </c>
      <c r="C2" s="44">
        <f>56+73</f>
        <v>129</v>
      </c>
      <c r="D2" s="41">
        <v>1943</v>
      </c>
      <c r="E2" s="44">
        <f>27+18+45</f>
        <v>90</v>
      </c>
      <c r="F2" s="44">
        <v>0</v>
      </c>
      <c r="G2" s="44">
        <f>77+70+33</f>
        <v>180</v>
      </c>
      <c r="H2" s="44">
        <v>0</v>
      </c>
      <c r="I2" s="44">
        <v>0</v>
      </c>
      <c r="J2" s="44">
        <v>0</v>
      </c>
      <c r="K2" s="44">
        <v>0</v>
      </c>
      <c r="L2" s="45">
        <v>0</v>
      </c>
      <c r="M2" s="41" t="s">
        <v>40</v>
      </c>
    </row>
    <row r="3" spans="1:13" ht="16.5" x14ac:dyDescent="0.25">
      <c r="A3" s="46">
        <v>44198</v>
      </c>
      <c r="B3" s="41">
        <v>462</v>
      </c>
      <c r="C3" s="44">
        <f>50+63</f>
        <v>113</v>
      </c>
      <c r="D3" s="41">
        <v>78</v>
      </c>
      <c r="E3" s="44">
        <v>28</v>
      </c>
      <c r="F3" s="44">
        <v>0</v>
      </c>
      <c r="G3" s="44">
        <f>54+18+41</f>
        <v>113</v>
      </c>
      <c r="H3" s="44">
        <v>434</v>
      </c>
      <c r="I3" s="44">
        <v>0</v>
      </c>
      <c r="J3" s="44">
        <v>0</v>
      </c>
      <c r="K3" s="44">
        <v>0</v>
      </c>
      <c r="L3" s="45">
        <v>0</v>
      </c>
      <c r="M3" s="41" t="s">
        <v>40</v>
      </c>
    </row>
    <row r="4" spans="1:13" ht="16.5" x14ac:dyDescent="0.25">
      <c r="A4" s="46">
        <v>44199</v>
      </c>
      <c r="B4" s="41">
        <v>662</v>
      </c>
      <c r="C4" s="44">
        <f>21+124</f>
        <v>145</v>
      </c>
      <c r="D4" s="41">
        <v>162</v>
      </c>
      <c r="E4" s="44">
        <v>30</v>
      </c>
      <c r="F4" s="44">
        <v>0</v>
      </c>
      <c r="G4" s="44">
        <f>33+55</f>
        <v>88</v>
      </c>
      <c r="H4" s="44">
        <v>452</v>
      </c>
      <c r="I4" s="44">
        <v>0</v>
      </c>
      <c r="J4" s="44">
        <v>0</v>
      </c>
      <c r="K4" s="44">
        <v>0</v>
      </c>
      <c r="L4" s="45">
        <v>0</v>
      </c>
      <c r="M4" s="41" t="s">
        <v>40</v>
      </c>
    </row>
    <row r="5" spans="1:13" ht="16.5" x14ac:dyDescent="0.25">
      <c r="A5" s="46">
        <v>44200</v>
      </c>
      <c r="B5" s="41">
        <v>397</v>
      </c>
      <c r="C5" s="44">
        <f>4+60+56</f>
        <v>120</v>
      </c>
      <c r="D5" s="41">
        <v>69</v>
      </c>
      <c r="E5" s="44">
        <f>30+18+63</f>
        <v>111</v>
      </c>
      <c r="F5" s="44">
        <v>0</v>
      </c>
      <c r="G5" s="44">
        <f>59+11+4</f>
        <v>74</v>
      </c>
      <c r="H5" s="44">
        <v>265</v>
      </c>
      <c r="I5" s="44">
        <v>0</v>
      </c>
      <c r="J5" s="44">
        <v>0</v>
      </c>
      <c r="K5" s="44">
        <v>0</v>
      </c>
      <c r="L5" s="45">
        <v>0</v>
      </c>
      <c r="M5" s="41" t="s">
        <v>40</v>
      </c>
    </row>
    <row r="6" spans="1:13" ht="16.5" x14ac:dyDescent="0.25">
      <c r="A6" s="46">
        <v>44201</v>
      </c>
      <c r="B6" s="41">
        <v>745</v>
      </c>
      <c r="C6" s="44">
        <f>114+93</f>
        <v>207</v>
      </c>
      <c r="D6" s="41">
        <v>136</v>
      </c>
      <c r="E6" s="44">
        <f>10+15</f>
        <v>25</v>
      </c>
      <c r="F6" s="44">
        <v>0</v>
      </c>
      <c r="G6" s="44">
        <f>49+22+86</f>
        <v>157</v>
      </c>
      <c r="H6" s="44">
        <v>502</v>
      </c>
      <c r="I6" s="44">
        <v>0</v>
      </c>
      <c r="J6" s="44">
        <v>0</v>
      </c>
      <c r="K6" s="44">
        <v>0</v>
      </c>
      <c r="L6" s="45">
        <v>0</v>
      </c>
      <c r="M6" s="41" t="s">
        <v>40</v>
      </c>
    </row>
    <row r="7" spans="1:13" ht="16.5" x14ac:dyDescent="0.25">
      <c r="A7" s="46">
        <v>44202</v>
      </c>
      <c r="B7" s="41">
        <v>0</v>
      </c>
      <c r="C7" s="44">
        <v>0</v>
      </c>
      <c r="D7" s="41">
        <v>0</v>
      </c>
      <c r="E7" s="44">
        <v>0</v>
      </c>
      <c r="F7" s="44">
        <v>0</v>
      </c>
      <c r="G7" s="44">
        <v>0</v>
      </c>
      <c r="H7" s="44">
        <v>0</v>
      </c>
      <c r="I7" s="44">
        <v>0</v>
      </c>
      <c r="J7" s="44">
        <v>0</v>
      </c>
      <c r="K7" s="44">
        <v>0</v>
      </c>
      <c r="L7" s="45">
        <v>0</v>
      </c>
      <c r="M7" s="41" t="s">
        <v>40</v>
      </c>
    </row>
    <row r="8" spans="1:13" ht="16.5" x14ac:dyDescent="0.25">
      <c r="A8" s="46">
        <v>44203</v>
      </c>
      <c r="B8" s="41">
        <v>460</v>
      </c>
      <c r="C8" s="44">
        <f>37+13</f>
        <v>50</v>
      </c>
      <c r="D8" s="41">
        <v>39</v>
      </c>
      <c r="E8" s="44">
        <f>10+11+70</f>
        <v>91</v>
      </c>
      <c r="F8" s="44">
        <v>0</v>
      </c>
      <c r="G8" s="44">
        <f>55+21+61</f>
        <v>137</v>
      </c>
      <c r="H8" s="44">
        <v>260</v>
      </c>
      <c r="I8" s="44">
        <v>0</v>
      </c>
      <c r="J8" s="44">
        <v>0</v>
      </c>
      <c r="K8" s="44">
        <v>0</v>
      </c>
      <c r="L8" s="45">
        <v>0</v>
      </c>
      <c r="M8" s="41" t="s">
        <v>40</v>
      </c>
    </row>
    <row r="9" spans="1:13" ht="16.5" x14ac:dyDescent="0.25">
      <c r="A9" s="46">
        <v>44204</v>
      </c>
      <c r="B9" s="41">
        <v>530</v>
      </c>
      <c r="C9" s="44">
        <f>56+48+120</f>
        <v>224</v>
      </c>
      <c r="D9" s="41">
        <v>131</v>
      </c>
      <c r="E9" s="44">
        <f>1+80</f>
        <v>81</v>
      </c>
      <c r="F9" s="44">
        <v>147</v>
      </c>
      <c r="G9" s="44">
        <f>40+48+78</f>
        <v>166</v>
      </c>
      <c r="H9" s="44">
        <v>373</v>
      </c>
      <c r="I9" s="44">
        <v>0</v>
      </c>
      <c r="J9" s="44">
        <v>0</v>
      </c>
      <c r="K9" s="44">
        <v>0</v>
      </c>
      <c r="L9" s="45">
        <v>0</v>
      </c>
      <c r="M9" s="41" t="s">
        <v>40</v>
      </c>
    </row>
    <row r="10" spans="1:13" ht="16.5" x14ac:dyDescent="0.25">
      <c r="A10" s="46">
        <v>44205</v>
      </c>
      <c r="B10" s="41">
        <v>627</v>
      </c>
      <c r="C10" s="44">
        <f>56+75</f>
        <v>131</v>
      </c>
      <c r="D10" s="41">
        <v>77</v>
      </c>
      <c r="E10" s="44">
        <f>4+9+27</f>
        <v>40</v>
      </c>
      <c r="F10" s="44">
        <v>60</v>
      </c>
      <c r="G10" s="44">
        <f>84+29+37</f>
        <v>150</v>
      </c>
      <c r="H10" s="44">
        <v>434</v>
      </c>
      <c r="I10" s="44">
        <v>0</v>
      </c>
      <c r="J10" s="44">
        <v>0</v>
      </c>
      <c r="K10" s="44">
        <v>0</v>
      </c>
      <c r="L10" s="45">
        <v>0</v>
      </c>
      <c r="M10" s="41" t="s">
        <v>40</v>
      </c>
    </row>
    <row r="11" spans="1:13" ht="16.5" x14ac:dyDescent="0.25">
      <c r="A11" s="46">
        <v>44206</v>
      </c>
      <c r="B11" s="41">
        <v>621</v>
      </c>
      <c r="C11" s="44">
        <f>172+68</f>
        <v>240</v>
      </c>
      <c r="D11" s="41">
        <v>135</v>
      </c>
      <c r="E11" s="44">
        <f>74+15</f>
        <v>89</v>
      </c>
      <c r="F11" s="44">
        <v>210</v>
      </c>
      <c r="G11" s="44">
        <f>60+44+23</f>
        <v>127</v>
      </c>
      <c r="H11" s="44">
        <v>371</v>
      </c>
      <c r="I11" s="44">
        <v>0</v>
      </c>
      <c r="J11" s="44">
        <v>0</v>
      </c>
      <c r="K11" s="44">
        <v>0</v>
      </c>
      <c r="L11" s="45">
        <v>0</v>
      </c>
      <c r="M11" s="41" t="s">
        <v>40</v>
      </c>
    </row>
    <row r="12" spans="1:13" ht="16.5" x14ac:dyDescent="0.25">
      <c r="A12" s="46">
        <v>44207</v>
      </c>
      <c r="B12" s="41">
        <v>484</v>
      </c>
      <c r="C12" s="44">
        <f>87+68+127</f>
        <v>282</v>
      </c>
      <c r="D12" s="41">
        <v>174</v>
      </c>
      <c r="E12" s="44">
        <f>23+68</f>
        <v>91</v>
      </c>
      <c r="F12" s="44">
        <v>150</v>
      </c>
      <c r="G12" s="44">
        <f>29+32+76</f>
        <v>137</v>
      </c>
      <c r="H12" s="44">
        <v>393</v>
      </c>
      <c r="I12" s="44">
        <v>0</v>
      </c>
      <c r="J12" s="44">
        <v>0</v>
      </c>
      <c r="K12" s="44">
        <v>0</v>
      </c>
      <c r="L12" s="45">
        <v>0</v>
      </c>
      <c r="M12" s="41" t="s">
        <v>40</v>
      </c>
    </row>
    <row r="13" spans="1:13" ht="16.5" x14ac:dyDescent="0.25">
      <c r="A13" s="46">
        <v>44208</v>
      </c>
      <c r="B13" s="41">
        <v>932</v>
      </c>
      <c r="C13" s="44">
        <f>292+108+240</f>
        <v>640</v>
      </c>
      <c r="D13" s="41">
        <v>289</v>
      </c>
      <c r="E13" s="44">
        <f>29+115</f>
        <v>144</v>
      </c>
      <c r="F13" s="44">
        <v>182</v>
      </c>
      <c r="G13" s="44">
        <f>92+15+92</f>
        <v>199</v>
      </c>
      <c r="H13" s="44">
        <v>724</v>
      </c>
      <c r="I13" s="44">
        <v>0</v>
      </c>
      <c r="J13" s="44">
        <v>0</v>
      </c>
      <c r="K13" s="44">
        <v>0</v>
      </c>
      <c r="L13" s="45">
        <v>0</v>
      </c>
      <c r="M13" s="41" t="s">
        <v>40</v>
      </c>
    </row>
    <row r="14" spans="1:13" ht="16.5" x14ac:dyDescent="0.25">
      <c r="A14" s="46">
        <v>44209</v>
      </c>
      <c r="B14" s="41">
        <v>0</v>
      </c>
      <c r="C14" s="44">
        <v>0</v>
      </c>
      <c r="D14" s="41">
        <v>0</v>
      </c>
      <c r="E14" s="44">
        <v>0</v>
      </c>
      <c r="F14" s="44">
        <v>0</v>
      </c>
      <c r="G14" s="44">
        <v>0</v>
      </c>
      <c r="H14" s="44">
        <v>0</v>
      </c>
      <c r="I14" s="44">
        <v>0</v>
      </c>
      <c r="J14" s="44">
        <v>0</v>
      </c>
      <c r="K14" s="44">
        <v>0</v>
      </c>
      <c r="L14" s="45">
        <v>0</v>
      </c>
      <c r="M14" s="41" t="s">
        <v>40</v>
      </c>
    </row>
    <row r="15" spans="1:13" ht="16.5" x14ac:dyDescent="0.25">
      <c r="A15" s="46">
        <v>44210</v>
      </c>
      <c r="B15" s="41">
        <v>604</v>
      </c>
      <c r="C15" s="44">
        <f>87+19</f>
        <v>106</v>
      </c>
      <c r="D15" s="41">
        <v>103</v>
      </c>
      <c r="E15" s="44">
        <v>45</v>
      </c>
      <c r="F15" s="44">
        <v>109</v>
      </c>
      <c r="G15" s="44">
        <f>73+7</f>
        <v>80</v>
      </c>
      <c r="H15" s="44">
        <v>346</v>
      </c>
      <c r="I15" s="44">
        <v>0</v>
      </c>
      <c r="J15" s="44">
        <v>0</v>
      </c>
      <c r="K15" s="44">
        <v>0</v>
      </c>
      <c r="L15" s="45">
        <v>0</v>
      </c>
      <c r="M15" s="41" t="s">
        <v>40</v>
      </c>
    </row>
    <row r="16" spans="1:13" ht="16.5" x14ac:dyDescent="0.25">
      <c r="A16" s="46">
        <v>44211</v>
      </c>
      <c r="B16" s="41">
        <v>568</v>
      </c>
      <c r="C16" s="44">
        <f>75+72+118</f>
        <v>265</v>
      </c>
      <c r="D16" s="41">
        <v>154</v>
      </c>
      <c r="E16" s="44">
        <v>13</v>
      </c>
      <c r="F16" s="44">
        <f>17+110</f>
        <v>127</v>
      </c>
      <c r="G16" s="44">
        <f>87+58+150</f>
        <v>295</v>
      </c>
      <c r="H16" s="44">
        <v>403</v>
      </c>
      <c r="I16" s="44">
        <v>0</v>
      </c>
      <c r="J16" s="44">
        <v>0</v>
      </c>
      <c r="K16" s="44">
        <v>0</v>
      </c>
      <c r="L16" s="45">
        <v>0</v>
      </c>
      <c r="M16" s="41" t="s">
        <v>40</v>
      </c>
    </row>
    <row r="17" spans="1:13" ht="16.5" x14ac:dyDescent="0.25">
      <c r="A17" s="46">
        <v>44212</v>
      </c>
      <c r="B17" s="41">
        <v>651</v>
      </c>
      <c r="C17" s="44">
        <f>9+81</f>
        <v>90</v>
      </c>
      <c r="D17" s="41">
        <v>69</v>
      </c>
      <c r="E17" s="44">
        <f>14+67</f>
        <v>81</v>
      </c>
      <c r="F17" s="44">
        <v>172</v>
      </c>
      <c r="G17" s="44">
        <f>52+38</f>
        <v>90</v>
      </c>
      <c r="H17" s="44">
        <v>384</v>
      </c>
      <c r="I17" s="44">
        <v>0</v>
      </c>
      <c r="J17" s="44">
        <v>0</v>
      </c>
      <c r="K17" s="44">
        <v>0</v>
      </c>
      <c r="L17" s="45">
        <v>0</v>
      </c>
      <c r="M17" s="41" t="s">
        <v>40</v>
      </c>
    </row>
    <row r="18" spans="1:13" ht="16.5" x14ac:dyDescent="0.25">
      <c r="A18" s="46">
        <v>44213</v>
      </c>
      <c r="B18" s="41">
        <v>671</v>
      </c>
      <c r="C18" s="44">
        <f>31+72+112</f>
        <v>215</v>
      </c>
      <c r="D18" s="41">
        <v>119</v>
      </c>
      <c r="E18" s="44">
        <v>26</v>
      </c>
      <c r="F18" s="44">
        <v>120</v>
      </c>
      <c r="G18" s="44">
        <f>82+62+80</f>
        <v>224</v>
      </c>
      <c r="H18" s="44">
        <v>337</v>
      </c>
      <c r="I18" s="44">
        <v>0</v>
      </c>
      <c r="J18" s="44">
        <v>0</v>
      </c>
      <c r="K18" s="44">
        <v>0</v>
      </c>
      <c r="L18" s="45">
        <v>0</v>
      </c>
      <c r="M18" s="41" t="s">
        <v>40</v>
      </c>
    </row>
    <row r="19" spans="1:13" ht="16.5" x14ac:dyDescent="0.25">
      <c r="A19" s="46">
        <v>44214</v>
      </c>
      <c r="B19" s="41">
        <v>595</v>
      </c>
      <c r="C19" s="44">
        <f>45+30+124</f>
        <v>199</v>
      </c>
      <c r="D19" s="41">
        <v>123</v>
      </c>
      <c r="E19" s="44">
        <f>97+71+68</f>
        <v>236</v>
      </c>
      <c r="F19" s="44">
        <v>136</v>
      </c>
      <c r="G19" s="44">
        <f>11+84+90</f>
        <v>185</v>
      </c>
      <c r="H19" s="44">
        <v>515</v>
      </c>
      <c r="I19" s="44">
        <v>0</v>
      </c>
      <c r="J19" s="44">
        <v>0</v>
      </c>
      <c r="K19" s="44">
        <v>0</v>
      </c>
      <c r="L19" s="45">
        <v>0</v>
      </c>
      <c r="M19" s="41" t="s">
        <v>40</v>
      </c>
    </row>
    <row r="20" spans="1:13" ht="16.5" x14ac:dyDescent="0.25">
      <c r="A20" s="46">
        <v>44215</v>
      </c>
      <c r="B20" s="41">
        <v>798</v>
      </c>
      <c r="C20" s="44">
        <f>38+130+256</f>
        <v>424</v>
      </c>
      <c r="D20" s="41">
        <v>239</v>
      </c>
      <c r="E20" s="44">
        <f>23+118+157</f>
        <v>298</v>
      </c>
      <c r="F20" s="44">
        <v>243</v>
      </c>
      <c r="G20" s="44">
        <f>64+42+144</f>
        <v>250</v>
      </c>
      <c r="H20" s="44">
        <v>621</v>
      </c>
      <c r="I20" s="44">
        <v>0</v>
      </c>
      <c r="J20" s="44">
        <v>0</v>
      </c>
      <c r="K20" s="44">
        <v>0</v>
      </c>
      <c r="L20" s="45">
        <v>0</v>
      </c>
      <c r="M20" s="41" t="s">
        <v>40</v>
      </c>
    </row>
    <row r="21" spans="1:13" ht="16.5" x14ac:dyDescent="0.25">
      <c r="A21" s="46">
        <v>44216</v>
      </c>
      <c r="B21" s="41">
        <v>0</v>
      </c>
      <c r="C21" s="44">
        <v>0</v>
      </c>
      <c r="D21" s="41">
        <v>0</v>
      </c>
      <c r="E21" s="44">
        <v>0</v>
      </c>
      <c r="F21" s="44">
        <v>0</v>
      </c>
      <c r="G21" s="44">
        <v>0</v>
      </c>
      <c r="H21" s="44">
        <v>0</v>
      </c>
      <c r="I21" s="44">
        <v>0</v>
      </c>
      <c r="J21" s="44">
        <v>0</v>
      </c>
      <c r="K21" s="44">
        <v>0</v>
      </c>
      <c r="L21" s="45">
        <v>0</v>
      </c>
      <c r="M21" s="41" t="s">
        <v>40</v>
      </c>
    </row>
    <row r="22" spans="1:13" ht="16.5" x14ac:dyDescent="0.25">
      <c r="A22" s="46">
        <v>44217</v>
      </c>
      <c r="B22" s="41">
        <v>519</v>
      </c>
      <c r="C22" s="44">
        <f>57+12+85</f>
        <v>154</v>
      </c>
      <c r="D22" s="41">
        <v>109</v>
      </c>
      <c r="E22" s="44">
        <f>54+89</f>
        <v>143</v>
      </c>
      <c r="F22" s="44">
        <v>210</v>
      </c>
      <c r="G22" s="44">
        <f>70+29+81</f>
        <v>180</v>
      </c>
      <c r="H22" s="44">
        <v>384</v>
      </c>
      <c r="I22" s="44">
        <v>0</v>
      </c>
      <c r="J22" s="44">
        <v>0</v>
      </c>
      <c r="K22" s="44">
        <v>0</v>
      </c>
      <c r="L22" s="45">
        <v>0</v>
      </c>
      <c r="M22" s="41" t="s">
        <v>40</v>
      </c>
    </row>
    <row r="23" spans="1:13" ht="16.5" x14ac:dyDescent="0.25">
      <c r="A23" s="46">
        <v>44218</v>
      </c>
      <c r="B23" s="41">
        <v>640</v>
      </c>
      <c r="C23" s="44">
        <f>104+200</f>
        <v>304</v>
      </c>
      <c r="D23" s="41">
        <v>258</v>
      </c>
      <c r="E23" s="44">
        <f>42+22+80</f>
        <v>144</v>
      </c>
      <c r="F23" s="44">
        <v>210</v>
      </c>
      <c r="G23" s="44">
        <f>72+78+97</f>
        <v>247</v>
      </c>
      <c r="H23" s="44">
        <v>441</v>
      </c>
      <c r="I23" s="44">
        <v>0</v>
      </c>
      <c r="J23" s="44">
        <v>0</v>
      </c>
      <c r="K23" s="44">
        <v>0</v>
      </c>
      <c r="L23" s="45">
        <v>0</v>
      </c>
      <c r="M23" s="41" t="s">
        <v>40</v>
      </c>
    </row>
    <row r="24" spans="1:13" ht="16.5" x14ac:dyDescent="0.25">
      <c r="A24" s="46">
        <v>44219</v>
      </c>
      <c r="B24" s="41">
        <v>873</v>
      </c>
      <c r="C24" s="44">
        <f>56+56+155</f>
        <v>267</v>
      </c>
      <c r="D24" s="41">
        <v>191</v>
      </c>
      <c r="E24" s="44">
        <f>86+130</f>
        <v>216</v>
      </c>
      <c r="F24" s="44">
        <v>198</v>
      </c>
      <c r="G24" s="44">
        <f>91+28+60</f>
        <v>179</v>
      </c>
      <c r="H24" s="44">
        <v>573</v>
      </c>
      <c r="I24" s="44">
        <v>0</v>
      </c>
      <c r="J24" s="44">
        <v>0</v>
      </c>
      <c r="K24" s="44">
        <v>0</v>
      </c>
      <c r="L24" s="45">
        <v>0</v>
      </c>
      <c r="M24" s="41" t="s">
        <v>40</v>
      </c>
    </row>
    <row r="25" spans="1:13" ht="16.5" x14ac:dyDescent="0.25">
      <c r="A25" s="46">
        <v>44220</v>
      </c>
      <c r="B25" s="41">
        <v>532</v>
      </c>
      <c r="C25" s="44">
        <f>60+74+210</f>
        <v>344</v>
      </c>
      <c r="D25" s="41">
        <v>185</v>
      </c>
      <c r="E25" s="44">
        <f>38+150</f>
        <v>188</v>
      </c>
      <c r="F25" s="44">
        <v>189</v>
      </c>
      <c r="G25" s="44">
        <f>40+2+150</f>
        <v>192</v>
      </c>
      <c r="H25" s="44">
        <v>447</v>
      </c>
      <c r="I25" s="44">
        <v>0</v>
      </c>
      <c r="J25" s="44">
        <v>0</v>
      </c>
      <c r="K25" s="44">
        <v>0</v>
      </c>
      <c r="L25" s="45">
        <v>0</v>
      </c>
      <c r="M25" s="41" t="s">
        <v>40</v>
      </c>
    </row>
    <row r="26" spans="1:13" ht="16.5" x14ac:dyDescent="0.25">
      <c r="A26" s="46">
        <v>44221</v>
      </c>
      <c r="B26" s="41">
        <v>863</v>
      </c>
      <c r="C26" s="44">
        <f>227+88</f>
        <v>315</v>
      </c>
      <c r="D26" s="41">
        <v>255</v>
      </c>
      <c r="E26" s="44">
        <f>69+175</f>
        <v>244</v>
      </c>
      <c r="F26" s="44">
        <v>247</v>
      </c>
      <c r="G26" s="44">
        <f>62+14+63</f>
        <v>139</v>
      </c>
      <c r="H26" s="44">
        <v>567</v>
      </c>
      <c r="I26" s="44">
        <v>0</v>
      </c>
      <c r="J26" s="44">
        <v>0</v>
      </c>
      <c r="K26" s="44">
        <v>0</v>
      </c>
      <c r="L26" s="45">
        <v>0</v>
      </c>
      <c r="M26" s="41" t="s">
        <v>40</v>
      </c>
    </row>
    <row r="27" spans="1:13" ht="16.5" x14ac:dyDescent="0.25">
      <c r="A27" s="46">
        <v>44222</v>
      </c>
      <c r="B27" s="41">
        <v>1121</v>
      </c>
      <c r="C27" s="44">
        <v>410</v>
      </c>
      <c r="D27" s="41">
        <v>138</v>
      </c>
      <c r="E27" s="44">
        <v>206</v>
      </c>
      <c r="F27" s="44">
        <v>256</v>
      </c>
      <c r="G27" s="44">
        <v>299</v>
      </c>
      <c r="H27" s="44">
        <v>715</v>
      </c>
      <c r="I27" s="44">
        <v>0</v>
      </c>
      <c r="J27" s="44">
        <v>0</v>
      </c>
      <c r="K27" s="44">
        <v>0</v>
      </c>
      <c r="L27" s="45">
        <v>0</v>
      </c>
      <c r="M27" s="41" t="s">
        <v>40</v>
      </c>
    </row>
    <row r="28" spans="1:13" ht="16.5" x14ac:dyDescent="0.25">
      <c r="A28" s="46">
        <v>44223</v>
      </c>
      <c r="B28" s="41">
        <v>0</v>
      </c>
      <c r="C28" s="44">
        <v>0</v>
      </c>
      <c r="D28" s="41">
        <v>0</v>
      </c>
      <c r="E28" s="44">
        <v>0</v>
      </c>
      <c r="F28" s="44">
        <v>0</v>
      </c>
      <c r="G28" s="44">
        <v>0</v>
      </c>
      <c r="H28" s="44">
        <v>0</v>
      </c>
      <c r="I28" s="44">
        <v>0</v>
      </c>
      <c r="J28" s="44">
        <v>0</v>
      </c>
      <c r="K28" s="44">
        <v>0</v>
      </c>
      <c r="L28" s="45">
        <v>0</v>
      </c>
      <c r="M28" s="41" t="s">
        <v>40</v>
      </c>
    </row>
    <row r="29" spans="1:13" ht="16.5" x14ac:dyDescent="0.25">
      <c r="A29" s="46">
        <v>44224</v>
      </c>
      <c r="B29" s="41">
        <v>754</v>
      </c>
      <c r="C29" s="44">
        <f>21+166</f>
        <v>187</v>
      </c>
      <c r="D29" s="41">
        <v>212</v>
      </c>
      <c r="E29" s="44">
        <v>105</v>
      </c>
      <c r="F29" s="44">
        <v>190</v>
      </c>
      <c r="G29" s="44">
        <f>29+238+125</f>
        <v>392</v>
      </c>
      <c r="H29" s="44">
        <v>568</v>
      </c>
      <c r="I29" s="44">
        <v>0</v>
      </c>
      <c r="J29" s="44">
        <v>0</v>
      </c>
      <c r="K29" s="44">
        <v>0</v>
      </c>
      <c r="L29" s="45">
        <v>0</v>
      </c>
      <c r="M29" s="41" t="s">
        <v>40</v>
      </c>
    </row>
    <row r="30" spans="1:13" ht="16.5" x14ac:dyDescent="0.25">
      <c r="A30" s="46">
        <v>44225</v>
      </c>
      <c r="B30" s="41">
        <v>1034</v>
      </c>
      <c r="C30" s="44">
        <f>46+42+175</f>
        <v>263</v>
      </c>
      <c r="D30" s="41">
        <v>208</v>
      </c>
      <c r="E30" s="44">
        <v>270</v>
      </c>
      <c r="F30" s="44">
        <v>630</v>
      </c>
      <c r="G30" s="44">
        <f>57+117+225</f>
        <v>399</v>
      </c>
      <c r="H30" s="44">
        <v>804</v>
      </c>
      <c r="I30" s="44">
        <v>0</v>
      </c>
      <c r="J30" s="44">
        <v>0</v>
      </c>
      <c r="K30" s="44">
        <v>0</v>
      </c>
      <c r="L30" s="45">
        <v>0</v>
      </c>
      <c r="M30" s="41" t="s">
        <v>40</v>
      </c>
    </row>
    <row r="31" spans="1:13" ht="16.5" x14ac:dyDescent="0.25">
      <c r="A31" s="46">
        <v>44226</v>
      </c>
      <c r="B31" s="41">
        <v>1090</v>
      </c>
      <c r="C31" s="44">
        <f>27+94+310</f>
        <v>431</v>
      </c>
      <c r="D31" s="41">
        <v>207</v>
      </c>
      <c r="E31" s="44">
        <f>26+45</f>
        <v>71</v>
      </c>
      <c r="F31" s="44">
        <f>46+875</f>
        <v>921</v>
      </c>
      <c r="G31" s="44">
        <f>60+52+178</f>
        <v>290</v>
      </c>
      <c r="H31" s="44">
        <v>938</v>
      </c>
      <c r="I31" s="44">
        <v>0</v>
      </c>
      <c r="J31" s="44">
        <v>0</v>
      </c>
      <c r="K31" s="44">
        <v>0</v>
      </c>
      <c r="L31" s="45">
        <v>0</v>
      </c>
      <c r="M31" s="41" t="s">
        <v>40</v>
      </c>
    </row>
    <row r="32" spans="1:13" ht="16.5" x14ac:dyDescent="0.25">
      <c r="A32" s="46">
        <v>44227</v>
      </c>
      <c r="B32" s="41">
        <v>722</v>
      </c>
      <c r="C32" s="44">
        <f>130+90</f>
        <v>220</v>
      </c>
      <c r="D32" s="41">
        <v>218</v>
      </c>
      <c r="E32" s="44">
        <v>250</v>
      </c>
      <c r="F32" s="44">
        <f>54+150</f>
        <v>204</v>
      </c>
      <c r="G32" s="44">
        <f>70+64+190</f>
        <v>324</v>
      </c>
      <c r="H32" s="44">
        <v>654</v>
      </c>
      <c r="I32" s="44">
        <v>0</v>
      </c>
      <c r="J32" s="44">
        <v>0</v>
      </c>
      <c r="K32" s="44">
        <v>0</v>
      </c>
      <c r="L32" s="45">
        <v>0</v>
      </c>
      <c r="M32" s="41" t="s">
        <v>40</v>
      </c>
    </row>
    <row r="33" spans="1:13" ht="16.5" x14ac:dyDescent="0.25">
      <c r="A33" s="46">
        <v>44197</v>
      </c>
      <c r="B33" s="41">
        <v>79</v>
      </c>
      <c r="C33" s="41">
        <v>0</v>
      </c>
      <c r="D33" s="41">
        <v>0</v>
      </c>
      <c r="E33" s="45">
        <v>0</v>
      </c>
      <c r="F33" s="45">
        <v>88</v>
      </c>
      <c r="G33" s="41">
        <v>44</v>
      </c>
      <c r="H33" s="45">
        <v>63</v>
      </c>
      <c r="I33" s="44">
        <v>0</v>
      </c>
      <c r="J33" s="44">
        <v>0</v>
      </c>
      <c r="K33" s="44">
        <v>0</v>
      </c>
      <c r="L33" s="45">
        <v>93</v>
      </c>
      <c r="M33" s="41" t="s">
        <v>41</v>
      </c>
    </row>
    <row r="34" spans="1:13" ht="16.5" x14ac:dyDescent="0.25">
      <c r="A34" s="46">
        <v>44198</v>
      </c>
      <c r="B34" s="41">
        <v>104</v>
      </c>
      <c r="C34" s="41">
        <v>0</v>
      </c>
      <c r="D34" s="41">
        <v>0</v>
      </c>
      <c r="E34" s="45">
        <v>0</v>
      </c>
      <c r="F34" s="41">
        <v>102</v>
      </c>
      <c r="G34" s="41">
        <v>91</v>
      </c>
      <c r="H34" s="41">
        <v>89</v>
      </c>
      <c r="I34" s="44">
        <v>0</v>
      </c>
      <c r="J34" s="44">
        <v>0</v>
      </c>
      <c r="K34" s="44">
        <v>0</v>
      </c>
      <c r="L34" s="41">
        <v>109</v>
      </c>
      <c r="M34" s="41" t="s">
        <v>41</v>
      </c>
    </row>
    <row r="35" spans="1:13" ht="16.5" x14ac:dyDescent="0.25">
      <c r="A35" s="46">
        <v>44199</v>
      </c>
      <c r="B35" s="41">
        <v>0</v>
      </c>
      <c r="C35" s="41">
        <v>0</v>
      </c>
      <c r="D35" s="41">
        <v>0</v>
      </c>
      <c r="E35" s="45">
        <v>0</v>
      </c>
      <c r="F35" s="45">
        <v>0</v>
      </c>
      <c r="G35" s="41">
        <v>0</v>
      </c>
      <c r="H35" s="45">
        <v>0</v>
      </c>
      <c r="I35" s="44">
        <v>0</v>
      </c>
      <c r="J35" s="44">
        <v>0</v>
      </c>
      <c r="K35" s="44">
        <v>0</v>
      </c>
      <c r="L35" s="45">
        <v>0</v>
      </c>
      <c r="M35" s="41" t="s">
        <v>41</v>
      </c>
    </row>
    <row r="36" spans="1:13" ht="16.5" x14ac:dyDescent="0.25">
      <c r="A36" s="46">
        <v>44200</v>
      </c>
      <c r="B36" s="41">
        <v>102</v>
      </c>
      <c r="C36" s="41">
        <v>0</v>
      </c>
      <c r="D36" s="41">
        <v>0</v>
      </c>
      <c r="E36" s="45">
        <v>0</v>
      </c>
      <c r="F36" s="41">
        <v>112</v>
      </c>
      <c r="G36" s="41">
        <v>50</v>
      </c>
      <c r="H36" s="41">
        <v>65</v>
      </c>
      <c r="I36" s="44">
        <v>0</v>
      </c>
      <c r="J36" s="44">
        <v>0</v>
      </c>
      <c r="K36" s="44">
        <v>0</v>
      </c>
      <c r="L36" s="41">
        <v>93</v>
      </c>
      <c r="M36" s="41" t="s">
        <v>41</v>
      </c>
    </row>
    <row r="37" spans="1:13" ht="16.5" x14ac:dyDescent="0.25">
      <c r="A37" s="46">
        <v>44201</v>
      </c>
      <c r="B37" s="41">
        <v>93</v>
      </c>
      <c r="C37" s="41">
        <v>0</v>
      </c>
      <c r="D37" s="41">
        <v>0</v>
      </c>
      <c r="E37" s="45">
        <v>0</v>
      </c>
      <c r="F37" s="41">
        <v>99</v>
      </c>
      <c r="G37" s="41">
        <v>69</v>
      </c>
      <c r="H37" s="41">
        <v>66</v>
      </c>
      <c r="I37" s="44">
        <v>0</v>
      </c>
      <c r="J37" s="44">
        <v>0</v>
      </c>
      <c r="K37" s="44">
        <v>0</v>
      </c>
      <c r="L37" s="41">
        <v>93</v>
      </c>
      <c r="M37" s="41" t="s">
        <v>41</v>
      </c>
    </row>
    <row r="38" spans="1:13" ht="16.5" x14ac:dyDescent="0.25">
      <c r="A38" s="46">
        <v>44202</v>
      </c>
      <c r="B38" s="41">
        <v>44</v>
      </c>
      <c r="C38" s="41">
        <v>0</v>
      </c>
      <c r="D38" s="41">
        <v>0</v>
      </c>
      <c r="E38" s="45">
        <v>0</v>
      </c>
      <c r="F38" s="41">
        <v>72</v>
      </c>
      <c r="G38" s="41">
        <v>44</v>
      </c>
      <c r="H38" s="41">
        <v>38</v>
      </c>
      <c r="I38" s="44">
        <v>0</v>
      </c>
      <c r="J38" s="44">
        <v>0</v>
      </c>
      <c r="K38" s="44">
        <v>0</v>
      </c>
      <c r="L38" s="41">
        <v>64</v>
      </c>
      <c r="M38" s="41" t="s">
        <v>41</v>
      </c>
    </row>
    <row r="39" spans="1:13" ht="16.5" x14ac:dyDescent="0.25">
      <c r="A39" s="46">
        <v>44203</v>
      </c>
      <c r="B39" s="41">
        <v>75</v>
      </c>
      <c r="C39" s="41">
        <v>0</v>
      </c>
      <c r="D39" s="41">
        <v>0</v>
      </c>
      <c r="E39" s="45">
        <v>0</v>
      </c>
      <c r="F39" s="41">
        <v>98</v>
      </c>
      <c r="G39" s="41">
        <v>69</v>
      </c>
      <c r="H39" s="41">
        <v>65</v>
      </c>
      <c r="I39" s="44">
        <v>0</v>
      </c>
      <c r="J39" s="44">
        <v>0</v>
      </c>
      <c r="K39" s="44">
        <v>0</v>
      </c>
      <c r="L39" s="41">
        <v>111</v>
      </c>
      <c r="M39" s="41" t="s">
        <v>41</v>
      </c>
    </row>
    <row r="40" spans="1:13" ht="16.5" x14ac:dyDescent="0.25">
      <c r="A40" s="46">
        <v>44204</v>
      </c>
      <c r="B40" s="41">
        <v>143</v>
      </c>
      <c r="C40" s="41">
        <v>0</v>
      </c>
      <c r="D40" s="41">
        <v>0</v>
      </c>
      <c r="E40" s="45">
        <v>0</v>
      </c>
      <c r="F40" s="41">
        <v>174</v>
      </c>
      <c r="G40" s="41">
        <v>60</v>
      </c>
      <c r="H40" s="41">
        <v>102</v>
      </c>
      <c r="I40" s="44">
        <v>0</v>
      </c>
      <c r="J40" s="44">
        <v>0</v>
      </c>
      <c r="K40" s="44">
        <v>0</v>
      </c>
      <c r="L40" s="41">
        <v>135</v>
      </c>
      <c r="M40" s="41" t="s">
        <v>41</v>
      </c>
    </row>
    <row r="41" spans="1:13" ht="16.5" x14ac:dyDescent="0.25">
      <c r="A41" s="46">
        <v>44205</v>
      </c>
      <c r="B41" s="41">
        <v>100</v>
      </c>
      <c r="C41" s="41">
        <v>0</v>
      </c>
      <c r="D41" s="41">
        <v>0</v>
      </c>
      <c r="E41" s="45">
        <v>0</v>
      </c>
      <c r="F41" s="41">
        <v>138</v>
      </c>
      <c r="G41" s="41">
        <v>62</v>
      </c>
      <c r="H41" s="41">
        <v>75</v>
      </c>
      <c r="I41" s="44">
        <v>0</v>
      </c>
      <c r="J41" s="44">
        <v>0</v>
      </c>
      <c r="K41" s="44">
        <v>0</v>
      </c>
      <c r="L41" s="41">
        <v>126</v>
      </c>
      <c r="M41" s="41" t="s">
        <v>41</v>
      </c>
    </row>
    <row r="42" spans="1:13" ht="16.5" x14ac:dyDescent="0.25">
      <c r="A42" s="46">
        <v>44206</v>
      </c>
      <c r="B42" s="41">
        <v>0</v>
      </c>
      <c r="C42" s="41">
        <v>0</v>
      </c>
      <c r="D42" s="41">
        <v>0</v>
      </c>
      <c r="E42" s="45">
        <v>0</v>
      </c>
      <c r="F42" s="41">
        <v>0</v>
      </c>
      <c r="G42" s="41">
        <v>0</v>
      </c>
      <c r="H42" s="41">
        <v>0</v>
      </c>
      <c r="I42" s="44">
        <v>0</v>
      </c>
      <c r="J42" s="44">
        <v>0</v>
      </c>
      <c r="K42" s="44">
        <v>0</v>
      </c>
      <c r="L42" s="41">
        <v>0</v>
      </c>
      <c r="M42" s="41" t="s">
        <v>41</v>
      </c>
    </row>
    <row r="43" spans="1:13" ht="16.5" x14ac:dyDescent="0.25">
      <c r="A43" s="46">
        <v>44207</v>
      </c>
      <c r="B43" s="41">
        <v>76</v>
      </c>
      <c r="C43" s="41">
        <v>0</v>
      </c>
      <c r="D43" s="41">
        <v>0</v>
      </c>
      <c r="E43" s="45">
        <v>0</v>
      </c>
      <c r="F43" s="41">
        <v>109</v>
      </c>
      <c r="G43" s="41">
        <v>9</v>
      </c>
      <c r="H43" s="41">
        <v>58</v>
      </c>
      <c r="I43" s="44">
        <v>0</v>
      </c>
      <c r="J43" s="44">
        <v>0</v>
      </c>
      <c r="K43" s="44">
        <v>0</v>
      </c>
      <c r="L43" s="41">
        <v>48</v>
      </c>
      <c r="M43" s="41" t="s">
        <v>41</v>
      </c>
    </row>
    <row r="44" spans="1:13" ht="16.5" x14ac:dyDescent="0.25">
      <c r="A44" s="46">
        <v>44208</v>
      </c>
      <c r="B44" s="41">
        <v>79</v>
      </c>
      <c r="C44" s="41">
        <v>0</v>
      </c>
      <c r="D44" s="41">
        <v>0</v>
      </c>
      <c r="E44" s="45">
        <v>0</v>
      </c>
      <c r="F44" s="41">
        <v>116</v>
      </c>
      <c r="G44" s="41">
        <v>101</v>
      </c>
      <c r="H44" s="41">
        <v>60</v>
      </c>
      <c r="I44" s="44">
        <v>0</v>
      </c>
      <c r="J44" s="44">
        <v>0</v>
      </c>
      <c r="K44" s="44">
        <v>0</v>
      </c>
      <c r="L44" s="41">
        <v>80</v>
      </c>
      <c r="M44" s="41" t="s">
        <v>41</v>
      </c>
    </row>
    <row r="45" spans="1:13" ht="16.5" x14ac:dyDescent="0.25">
      <c r="A45" s="46">
        <v>44209</v>
      </c>
      <c r="B45" s="41">
        <v>72</v>
      </c>
      <c r="C45" s="41">
        <v>0</v>
      </c>
      <c r="D45" s="41">
        <v>0</v>
      </c>
      <c r="E45" s="45">
        <v>0</v>
      </c>
      <c r="F45" s="41">
        <v>91</v>
      </c>
      <c r="G45" s="41">
        <v>52</v>
      </c>
      <c r="H45" s="41">
        <v>49</v>
      </c>
      <c r="I45" s="44">
        <v>0</v>
      </c>
      <c r="J45" s="44">
        <v>0</v>
      </c>
      <c r="K45" s="44">
        <v>0</v>
      </c>
      <c r="L45" s="41">
        <v>92</v>
      </c>
      <c r="M45" s="41" t="s">
        <v>41</v>
      </c>
    </row>
    <row r="46" spans="1:13" ht="16.5" x14ac:dyDescent="0.25">
      <c r="A46" s="46">
        <v>44210</v>
      </c>
      <c r="B46" s="41">
        <v>107</v>
      </c>
      <c r="C46" s="41">
        <v>0</v>
      </c>
      <c r="D46" s="41">
        <v>0</v>
      </c>
      <c r="E46" s="45">
        <v>0</v>
      </c>
      <c r="F46" s="41">
        <v>144</v>
      </c>
      <c r="G46" s="41">
        <v>56</v>
      </c>
      <c r="H46" s="41">
        <v>97</v>
      </c>
      <c r="I46" s="44">
        <v>0</v>
      </c>
      <c r="J46" s="44">
        <v>0</v>
      </c>
      <c r="K46" s="44">
        <v>0</v>
      </c>
      <c r="L46" s="41">
        <v>163</v>
      </c>
      <c r="M46" s="41" t="s">
        <v>41</v>
      </c>
    </row>
    <row r="47" spans="1:13" ht="16.5" x14ac:dyDescent="0.25">
      <c r="A47" s="46">
        <v>44211</v>
      </c>
      <c r="B47" s="41">
        <v>98</v>
      </c>
      <c r="C47" s="41">
        <v>0</v>
      </c>
      <c r="D47" s="41">
        <v>0</v>
      </c>
      <c r="E47" s="45">
        <v>0</v>
      </c>
      <c r="F47" s="41">
        <v>112</v>
      </c>
      <c r="G47" s="41">
        <v>28</v>
      </c>
      <c r="H47" s="41">
        <v>82</v>
      </c>
      <c r="I47" s="44">
        <v>0</v>
      </c>
      <c r="J47" s="44">
        <v>0</v>
      </c>
      <c r="K47" s="44">
        <v>0</v>
      </c>
      <c r="L47" s="41">
        <v>127</v>
      </c>
      <c r="M47" s="41" t="s">
        <v>41</v>
      </c>
    </row>
    <row r="48" spans="1:13" ht="16.5" x14ac:dyDescent="0.25">
      <c r="A48" s="46">
        <v>44212</v>
      </c>
      <c r="B48" s="41">
        <v>102</v>
      </c>
      <c r="C48" s="41">
        <v>0</v>
      </c>
      <c r="D48" s="41">
        <v>0</v>
      </c>
      <c r="E48" s="45">
        <v>0</v>
      </c>
      <c r="F48" s="41">
        <v>134</v>
      </c>
      <c r="G48" s="41">
        <v>107</v>
      </c>
      <c r="H48" s="41">
        <v>88</v>
      </c>
      <c r="I48" s="44">
        <v>0</v>
      </c>
      <c r="J48" s="44">
        <v>0</v>
      </c>
      <c r="K48" s="44">
        <v>0</v>
      </c>
      <c r="L48" s="41">
        <v>133</v>
      </c>
      <c r="M48" s="41" t="s">
        <v>41</v>
      </c>
    </row>
    <row r="49" spans="1:13" ht="16.5" x14ac:dyDescent="0.25">
      <c r="A49" s="46">
        <v>44213</v>
      </c>
      <c r="B49" s="41">
        <v>0</v>
      </c>
      <c r="C49" s="41">
        <v>0</v>
      </c>
      <c r="D49" s="41">
        <v>0</v>
      </c>
      <c r="E49" s="45">
        <v>0</v>
      </c>
      <c r="F49" s="41">
        <v>0</v>
      </c>
      <c r="G49" s="41">
        <v>0</v>
      </c>
      <c r="H49" s="41">
        <v>0</v>
      </c>
      <c r="I49" s="44">
        <v>0</v>
      </c>
      <c r="J49" s="44">
        <v>0</v>
      </c>
      <c r="K49" s="44">
        <v>0</v>
      </c>
      <c r="L49" s="41">
        <v>0</v>
      </c>
      <c r="M49" s="41" t="s">
        <v>41</v>
      </c>
    </row>
    <row r="50" spans="1:13" ht="16.5" x14ac:dyDescent="0.25">
      <c r="A50" s="46">
        <v>44214</v>
      </c>
      <c r="B50" s="41">
        <v>188</v>
      </c>
      <c r="C50" s="41">
        <v>0</v>
      </c>
      <c r="D50" s="41">
        <v>0</v>
      </c>
      <c r="E50" s="45">
        <v>0</v>
      </c>
      <c r="F50" s="41">
        <v>141</v>
      </c>
      <c r="G50" s="41">
        <v>69</v>
      </c>
      <c r="H50" s="41">
        <v>133</v>
      </c>
      <c r="I50" s="44">
        <v>0</v>
      </c>
      <c r="J50" s="44">
        <v>0</v>
      </c>
      <c r="K50" s="44">
        <v>0</v>
      </c>
      <c r="L50" s="41">
        <v>94</v>
      </c>
      <c r="M50" s="41" t="s">
        <v>41</v>
      </c>
    </row>
    <row r="51" spans="1:13" ht="16.5" x14ac:dyDescent="0.25">
      <c r="A51" s="46">
        <v>44215</v>
      </c>
      <c r="B51" s="41">
        <v>72</v>
      </c>
      <c r="C51" s="41">
        <v>0</v>
      </c>
      <c r="D51" s="41">
        <v>0</v>
      </c>
      <c r="E51" s="45">
        <v>0</v>
      </c>
      <c r="F51" s="41">
        <v>62</v>
      </c>
      <c r="G51" s="41">
        <v>26</v>
      </c>
      <c r="H51" s="41">
        <v>50</v>
      </c>
      <c r="I51" s="44">
        <v>0</v>
      </c>
      <c r="J51" s="44">
        <v>0</v>
      </c>
      <c r="K51" s="44">
        <v>0</v>
      </c>
      <c r="L51" s="41">
        <v>67</v>
      </c>
      <c r="M51" s="41" t="s">
        <v>41</v>
      </c>
    </row>
    <row r="52" spans="1:13" ht="16.5" x14ac:dyDescent="0.25">
      <c r="A52" s="46">
        <v>44216</v>
      </c>
      <c r="B52" s="41">
        <v>129</v>
      </c>
      <c r="C52" s="41">
        <v>0</v>
      </c>
      <c r="D52" s="41">
        <v>0</v>
      </c>
      <c r="E52" s="45">
        <v>0</v>
      </c>
      <c r="F52" s="41">
        <v>123</v>
      </c>
      <c r="G52" s="41">
        <v>79</v>
      </c>
      <c r="H52" s="41">
        <v>79</v>
      </c>
      <c r="I52" s="44">
        <v>0</v>
      </c>
      <c r="J52" s="44">
        <v>0</v>
      </c>
      <c r="K52" s="44">
        <v>0</v>
      </c>
      <c r="L52" s="41">
        <v>84</v>
      </c>
      <c r="M52" s="41" t="s">
        <v>41</v>
      </c>
    </row>
    <row r="53" spans="1:13" ht="16.5" x14ac:dyDescent="0.25">
      <c r="A53" s="46">
        <v>44217</v>
      </c>
      <c r="B53" s="41">
        <v>105</v>
      </c>
      <c r="C53" s="41">
        <v>0</v>
      </c>
      <c r="D53" s="41">
        <v>0</v>
      </c>
      <c r="E53" s="45">
        <v>0</v>
      </c>
      <c r="F53" s="41">
        <v>124</v>
      </c>
      <c r="G53" s="41">
        <v>96</v>
      </c>
      <c r="H53" s="41">
        <v>80</v>
      </c>
      <c r="I53" s="44">
        <v>0</v>
      </c>
      <c r="J53" s="44">
        <v>0</v>
      </c>
      <c r="K53" s="44">
        <v>0</v>
      </c>
      <c r="L53" s="41">
        <v>109</v>
      </c>
      <c r="M53" s="41" t="s">
        <v>41</v>
      </c>
    </row>
    <row r="54" spans="1:13" ht="16.5" x14ac:dyDescent="0.25">
      <c r="A54" s="46">
        <v>44218</v>
      </c>
      <c r="B54" s="41">
        <v>74</v>
      </c>
      <c r="C54" s="41">
        <v>0</v>
      </c>
      <c r="D54" s="41">
        <v>0</v>
      </c>
      <c r="E54" s="45">
        <v>0</v>
      </c>
      <c r="F54" s="41">
        <v>72</v>
      </c>
      <c r="G54" s="41">
        <v>98</v>
      </c>
      <c r="H54" s="41">
        <v>61</v>
      </c>
      <c r="I54" s="44">
        <v>0</v>
      </c>
      <c r="J54" s="44">
        <v>0</v>
      </c>
      <c r="K54" s="44">
        <v>0</v>
      </c>
      <c r="L54" s="41">
        <v>83</v>
      </c>
      <c r="M54" s="41" t="s">
        <v>41</v>
      </c>
    </row>
    <row r="55" spans="1:13" ht="16.5" x14ac:dyDescent="0.25">
      <c r="A55" s="46">
        <v>44219</v>
      </c>
      <c r="B55" s="41">
        <v>0</v>
      </c>
      <c r="C55" s="41">
        <v>0</v>
      </c>
      <c r="D55" s="41">
        <v>0</v>
      </c>
      <c r="E55" s="45">
        <v>0</v>
      </c>
      <c r="F55" s="41">
        <v>0</v>
      </c>
      <c r="G55" s="41">
        <v>0</v>
      </c>
      <c r="H55" s="41">
        <v>0</v>
      </c>
      <c r="I55" s="44">
        <v>0</v>
      </c>
      <c r="J55" s="44">
        <v>0</v>
      </c>
      <c r="K55" s="44">
        <v>0</v>
      </c>
      <c r="L55" s="41">
        <v>0</v>
      </c>
      <c r="M55" s="41" t="s">
        <v>41</v>
      </c>
    </row>
    <row r="56" spans="1:13" ht="16.5" x14ac:dyDescent="0.25">
      <c r="A56" s="46">
        <v>44220</v>
      </c>
      <c r="B56" s="41">
        <v>0</v>
      </c>
      <c r="C56" s="41">
        <v>0</v>
      </c>
      <c r="D56" s="41">
        <v>0</v>
      </c>
      <c r="E56" s="45">
        <v>0</v>
      </c>
      <c r="F56" s="41">
        <v>0</v>
      </c>
      <c r="G56" s="41">
        <v>0</v>
      </c>
      <c r="H56" s="41">
        <v>0</v>
      </c>
      <c r="I56" s="44">
        <v>0</v>
      </c>
      <c r="J56" s="44">
        <v>0</v>
      </c>
      <c r="K56" s="44">
        <v>0</v>
      </c>
      <c r="L56" s="41">
        <v>0</v>
      </c>
      <c r="M56" s="41" t="s">
        <v>41</v>
      </c>
    </row>
    <row r="57" spans="1:13" ht="16.5" x14ac:dyDescent="0.25">
      <c r="A57" s="46">
        <v>44221</v>
      </c>
      <c r="B57" s="41">
        <v>0</v>
      </c>
      <c r="C57" s="41">
        <v>0</v>
      </c>
      <c r="D57" s="41">
        <v>0</v>
      </c>
      <c r="E57" s="45">
        <v>0</v>
      </c>
      <c r="F57" s="41">
        <v>0</v>
      </c>
      <c r="G57" s="41">
        <v>0</v>
      </c>
      <c r="H57" s="41">
        <v>0</v>
      </c>
      <c r="I57" s="44">
        <v>0</v>
      </c>
      <c r="J57" s="44">
        <v>0</v>
      </c>
      <c r="K57" s="44">
        <v>0</v>
      </c>
      <c r="L57" s="41">
        <v>0</v>
      </c>
      <c r="M57" s="41" t="s">
        <v>41</v>
      </c>
    </row>
    <row r="58" spans="1:13" ht="16.5" x14ac:dyDescent="0.25">
      <c r="A58" s="46">
        <v>44222</v>
      </c>
      <c r="B58" s="41">
        <v>0</v>
      </c>
      <c r="C58" s="41">
        <v>0</v>
      </c>
      <c r="D58" s="41">
        <v>0</v>
      </c>
      <c r="E58" s="45">
        <v>0</v>
      </c>
      <c r="F58" s="41">
        <v>0</v>
      </c>
      <c r="G58" s="41">
        <v>0</v>
      </c>
      <c r="H58" s="41">
        <v>0</v>
      </c>
      <c r="I58" s="44">
        <v>0</v>
      </c>
      <c r="J58" s="44">
        <v>0</v>
      </c>
      <c r="K58" s="44">
        <v>0</v>
      </c>
      <c r="L58" s="41">
        <v>0</v>
      </c>
      <c r="M58" s="41" t="s">
        <v>41</v>
      </c>
    </row>
    <row r="59" spans="1:13" ht="16.5" x14ac:dyDescent="0.25">
      <c r="A59" s="46">
        <v>44223</v>
      </c>
      <c r="B59" s="41">
        <v>0</v>
      </c>
      <c r="C59" s="41">
        <v>0</v>
      </c>
      <c r="D59" s="41">
        <v>0</v>
      </c>
      <c r="E59" s="45">
        <v>0</v>
      </c>
      <c r="F59" s="41">
        <v>0</v>
      </c>
      <c r="G59" s="41">
        <v>0</v>
      </c>
      <c r="H59" s="41">
        <v>0</v>
      </c>
      <c r="I59" s="44">
        <v>0</v>
      </c>
      <c r="J59" s="44">
        <v>0</v>
      </c>
      <c r="K59" s="44">
        <v>0</v>
      </c>
      <c r="L59" s="41">
        <v>0</v>
      </c>
      <c r="M59" s="41" t="s">
        <v>41</v>
      </c>
    </row>
    <row r="60" spans="1:13" ht="16.5" x14ac:dyDescent="0.25">
      <c r="A60" s="46">
        <v>44224</v>
      </c>
      <c r="B60" s="41">
        <v>0</v>
      </c>
      <c r="C60" s="41">
        <v>0</v>
      </c>
      <c r="D60" s="41">
        <v>0</v>
      </c>
      <c r="E60" s="45">
        <v>0</v>
      </c>
      <c r="F60" s="41">
        <v>0</v>
      </c>
      <c r="G60" s="41">
        <v>0</v>
      </c>
      <c r="H60" s="41">
        <v>0</v>
      </c>
      <c r="I60" s="44">
        <v>0</v>
      </c>
      <c r="J60" s="44">
        <v>0</v>
      </c>
      <c r="K60" s="44">
        <v>0</v>
      </c>
      <c r="L60" s="41">
        <v>0</v>
      </c>
      <c r="M60" s="41" t="s">
        <v>41</v>
      </c>
    </row>
    <row r="61" spans="1:13" ht="16.5" x14ac:dyDescent="0.25">
      <c r="A61" s="46">
        <v>44225</v>
      </c>
      <c r="B61" s="41">
        <v>0</v>
      </c>
      <c r="C61" s="41">
        <v>0</v>
      </c>
      <c r="D61" s="41">
        <v>0</v>
      </c>
      <c r="E61" s="45">
        <v>0</v>
      </c>
      <c r="F61" s="41">
        <v>0</v>
      </c>
      <c r="G61" s="41">
        <v>0</v>
      </c>
      <c r="H61" s="41">
        <v>0</v>
      </c>
      <c r="I61" s="44">
        <v>0</v>
      </c>
      <c r="J61" s="44">
        <v>0</v>
      </c>
      <c r="K61" s="44">
        <v>0</v>
      </c>
      <c r="L61" s="41">
        <v>0</v>
      </c>
      <c r="M61" s="41" t="s">
        <v>41</v>
      </c>
    </row>
    <row r="62" spans="1:13" ht="16.5" x14ac:dyDescent="0.25">
      <c r="A62" s="46">
        <v>44226</v>
      </c>
      <c r="B62" s="41">
        <v>60</v>
      </c>
      <c r="C62" s="41">
        <v>0</v>
      </c>
      <c r="D62" s="41">
        <v>0</v>
      </c>
      <c r="E62" s="45">
        <v>0</v>
      </c>
      <c r="F62" s="41">
        <v>139</v>
      </c>
      <c r="G62" s="41">
        <v>48</v>
      </c>
      <c r="H62" s="41">
        <v>46</v>
      </c>
      <c r="I62" s="44">
        <v>0</v>
      </c>
      <c r="J62" s="44">
        <v>0</v>
      </c>
      <c r="K62" s="44">
        <v>0</v>
      </c>
      <c r="L62" s="41">
        <v>93</v>
      </c>
      <c r="M62" s="41" t="s">
        <v>41</v>
      </c>
    </row>
    <row r="63" spans="1:13" ht="16.5" x14ac:dyDescent="0.25">
      <c r="A63" s="46">
        <v>44227</v>
      </c>
      <c r="B63" s="41">
        <v>0</v>
      </c>
      <c r="C63" s="41">
        <v>0</v>
      </c>
      <c r="D63" s="41">
        <v>0</v>
      </c>
      <c r="E63" s="45">
        <v>0</v>
      </c>
      <c r="F63" s="41">
        <v>0</v>
      </c>
      <c r="G63" s="41">
        <v>0</v>
      </c>
      <c r="H63" s="41">
        <v>0</v>
      </c>
      <c r="I63" s="44">
        <v>0</v>
      </c>
      <c r="J63" s="44">
        <v>0</v>
      </c>
      <c r="K63" s="44">
        <v>0</v>
      </c>
      <c r="L63" s="41">
        <v>0</v>
      </c>
      <c r="M63" s="41" t="s">
        <v>41</v>
      </c>
    </row>
    <row r="64" spans="1:13" ht="16.5" x14ac:dyDescent="0.25">
      <c r="A64" s="54">
        <v>44197</v>
      </c>
      <c r="B64" s="49">
        <v>443</v>
      </c>
      <c r="C64" s="41">
        <v>37</v>
      </c>
      <c r="D64" s="41">
        <v>0</v>
      </c>
      <c r="E64" s="45">
        <v>0</v>
      </c>
      <c r="F64" s="41">
        <v>171</v>
      </c>
      <c r="G64" s="41">
        <v>0</v>
      </c>
      <c r="H64" s="41">
        <v>246</v>
      </c>
      <c r="I64" s="49">
        <v>130</v>
      </c>
      <c r="J64" s="49">
        <v>100</v>
      </c>
      <c r="K64" s="49">
        <v>0</v>
      </c>
      <c r="L64" s="41">
        <v>130</v>
      </c>
      <c r="M64" s="41" t="s">
        <v>6</v>
      </c>
    </row>
    <row r="65" spans="1:13" ht="16.5" x14ac:dyDescent="0.25">
      <c r="A65" s="54">
        <v>44198</v>
      </c>
      <c r="B65" s="49">
        <v>577</v>
      </c>
      <c r="C65" s="41">
        <v>87</v>
      </c>
      <c r="D65" s="41">
        <v>0</v>
      </c>
      <c r="E65" s="45">
        <v>0</v>
      </c>
      <c r="F65" s="41">
        <v>106</v>
      </c>
      <c r="G65" s="41">
        <v>0</v>
      </c>
      <c r="H65" s="41">
        <v>292</v>
      </c>
      <c r="I65" s="49">
        <v>127</v>
      </c>
      <c r="J65" s="49">
        <v>0</v>
      </c>
      <c r="K65" s="49">
        <v>0</v>
      </c>
      <c r="L65" s="41">
        <v>109</v>
      </c>
      <c r="M65" s="41" t="s">
        <v>6</v>
      </c>
    </row>
    <row r="66" spans="1:13" ht="16.5" x14ac:dyDescent="0.25">
      <c r="A66" s="54">
        <v>44200</v>
      </c>
      <c r="B66" s="41">
        <v>559</v>
      </c>
      <c r="C66" s="41">
        <v>70</v>
      </c>
      <c r="D66" s="41">
        <v>0</v>
      </c>
      <c r="E66" s="45">
        <v>0</v>
      </c>
      <c r="F66" s="41">
        <v>172</v>
      </c>
      <c r="G66" s="41">
        <v>0</v>
      </c>
      <c r="H66" s="55">
        <v>244</v>
      </c>
      <c r="I66" s="45">
        <v>219</v>
      </c>
      <c r="J66" s="45">
        <v>31</v>
      </c>
      <c r="K66" s="45">
        <v>0</v>
      </c>
      <c r="L66" s="41">
        <v>106</v>
      </c>
      <c r="M66" s="41" t="s">
        <v>6</v>
      </c>
    </row>
    <row r="67" spans="1:13" ht="16.5" x14ac:dyDescent="0.25">
      <c r="A67" s="54">
        <v>44201</v>
      </c>
      <c r="B67" s="49">
        <v>435</v>
      </c>
      <c r="C67" s="41">
        <v>73</v>
      </c>
      <c r="D67" s="41">
        <v>0</v>
      </c>
      <c r="E67" s="45">
        <v>0</v>
      </c>
      <c r="F67" s="41">
        <v>233</v>
      </c>
      <c r="G67" s="41">
        <v>0</v>
      </c>
      <c r="H67" s="41">
        <v>323</v>
      </c>
      <c r="I67" s="41">
        <v>55</v>
      </c>
      <c r="J67" s="41">
        <v>51</v>
      </c>
      <c r="K67" s="45">
        <v>0</v>
      </c>
      <c r="L67" s="41">
        <v>316</v>
      </c>
      <c r="M67" s="41" t="s">
        <v>6</v>
      </c>
    </row>
    <row r="68" spans="1:13" ht="16.5" x14ac:dyDescent="0.25">
      <c r="A68" s="54">
        <v>44202</v>
      </c>
      <c r="B68" s="49">
        <v>448</v>
      </c>
      <c r="C68" s="41">
        <v>28</v>
      </c>
      <c r="D68" s="41">
        <v>0</v>
      </c>
      <c r="E68" s="45">
        <v>0</v>
      </c>
      <c r="F68" s="41">
        <v>67</v>
      </c>
      <c r="G68" s="41">
        <v>0</v>
      </c>
      <c r="H68" s="41">
        <v>181</v>
      </c>
      <c r="I68" s="41">
        <v>251</v>
      </c>
      <c r="J68" s="41">
        <v>153</v>
      </c>
      <c r="K68" s="45">
        <v>0</v>
      </c>
      <c r="L68" s="41">
        <v>23</v>
      </c>
      <c r="M68" s="41" t="s">
        <v>6</v>
      </c>
    </row>
    <row r="69" spans="1:13" ht="16.5" x14ac:dyDescent="0.25">
      <c r="A69" s="54">
        <v>44203</v>
      </c>
      <c r="B69" s="49">
        <v>560</v>
      </c>
      <c r="C69" s="41">
        <v>78</v>
      </c>
      <c r="D69" s="41">
        <v>0</v>
      </c>
      <c r="E69" s="45">
        <v>0</v>
      </c>
      <c r="F69" s="41">
        <v>169</v>
      </c>
      <c r="G69" s="41">
        <v>0</v>
      </c>
      <c r="H69" s="41">
        <v>274</v>
      </c>
      <c r="I69" s="41">
        <v>113</v>
      </c>
      <c r="J69" s="41">
        <v>185</v>
      </c>
      <c r="K69" s="45">
        <v>0</v>
      </c>
      <c r="L69" s="41">
        <v>126</v>
      </c>
      <c r="M69" s="41" t="s">
        <v>6</v>
      </c>
    </row>
    <row r="70" spans="1:13" ht="16.5" x14ac:dyDescent="0.25">
      <c r="A70" s="54">
        <v>44204</v>
      </c>
      <c r="B70" s="49">
        <v>340</v>
      </c>
      <c r="C70" s="41">
        <v>112</v>
      </c>
      <c r="D70" s="41">
        <v>0</v>
      </c>
      <c r="E70" s="41">
        <v>0</v>
      </c>
      <c r="F70" s="41">
        <v>119</v>
      </c>
      <c r="G70" s="41">
        <v>0</v>
      </c>
      <c r="H70" s="41">
        <v>185</v>
      </c>
      <c r="I70" s="41">
        <v>64</v>
      </c>
      <c r="J70" s="41">
        <v>74</v>
      </c>
      <c r="K70" s="45">
        <v>0</v>
      </c>
      <c r="L70" s="41">
        <v>55</v>
      </c>
      <c r="M70" s="41" t="s">
        <v>6</v>
      </c>
    </row>
    <row r="71" spans="1:13" ht="16.5" x14ac:dyDescent="0.25">
      <c r="A71" s="54">
        <v>44205</v>
      </c>
      <c r="B71" s="49">
        <v>327</v>
      </c>
      <c r="C71" s="41">
        <v>29</v>
      </c>
      <c r="D71" s="41">
        <v>0</v>
      </c>
      <c r="E71" s="41">
        <v>0</v>
      </c>
      <c r="F71" s="41">
        <v>125</v>
      </c>
      <c r="G71" s="41">
        <v>0</v>
      </c>
      <c r="H71" s="41">
        <v>130</v>
      </c>
      <c r="I71" s="41">
        <v>12</v>
      </c>
      <c r="J71" s="41">
        <v>0</v>
      </c>
      <c r="K71" s="45">
        <v>0</v>
      </c>
      <c r="L71" s="41">
        <v>0</v>
      </c>
      <c r="M71" s="41" t="s">
        <v>6</v>
      </c>
    </row>
    <row r="72" spans="1:13" ht="16.5" x14ac:dyDescent="0.25">
      <c r="A72" s="54">
        <v>44207</v>
      </c>
      <c r="B72" s="49">
        <v>413</v>
      </c>
      <c r="C72" s="41">
        <v>68</v>
      </c>
      <c r="D72" s="41">
        <v>0</v>
      </c>
      <c r="E72" s="41">
        <v>0</v>
      </c>
      <c r="F72" s="41">
        <v>38</v>
      </c>
      <c r="G72" s="41">
        <v>0</v>
      </c>
      <c r="H72" s="41">
        <v>246</v>
      </c>
      <c r="I72" s="41">
        <v>0</v>
      </c>
      <c r="J72" s="41">
        <v>240</v>
      </c>
      <c r="K72" s="45">
        <v>0</v>
      </c>
      <c r="L72" s="41">
        <v>111</v>
      </c>
      <c r="M72" s="41" t="s">
        <v>6</v>
      </c>
    </row>
    <row r="73" spans="1:13" ht="16.5" x14ac:dyDescent="0.25">
      <c r="A73" s="54">
        <v>44208</v>
      </c>
      <c r="B73" s="49">
        <v>437</v>
      </c>
      <c r="C73" s="41">
        <v>80</v>
      </c>
      <c r="D73" s="41">
        <v>0</v>
      </c>
      <c r="E73" s="41">
        <v>0</v>
      </c>
      <c r="F73" s="41">
        <v>142</v>
      </c>
      <c r="G73" s="41">
        <v>0</v>
      </c>
      <c r="H73" s="41">
        <v>227</v>
      </c>
      <c r="I73" s="41">
        <v>45</v>
      </c>
      <c r="J73" s="41">
        <v>182</v>
      </c>
      <c r="K73" s="45">
        <v>0</v>
      </c>
      <c r="L73" s="41">
        <v>82</v>
      </c>
      <c r="M73" s="41" t="s">
        <v>6</v>
      </c>
    </row>
    <row r="74" spans="1:13" ht="16.5" x14ac:dyDescent="0.25">
      <c r="A74" s="54">
        <v>44209</v>
      </c>
      <c r="B74" s="41">
        <v>488</v>
      </c>
      <c r="C74" s="41">
        <v>72</v>
      </c>
      <c r="D74" s="55">
        <v>0</v>
      </c>
      <c r="E74" s="55">
        <v>0</v>
      </c>
      <c r="F74" s="55">
        <v>135</v>
      </c>
      <c r="G74" s="55">
        <v>0</v>
      </c>
      <c r="H74" s="41">
        <v>253</v>
      </c>
      <c r="I74" s="41">
        <v>7</v>
      </c>
      <c r="J74" s="41">
        <v>98</v>
      </c>
      <c r="K74" s="45">
        <v>0</v>
      </c>
      <c r="L74" s="41">
        <v>153</v>
      </c>
      <c r="M74" s="41" t="s">
        <v>6</v>
      </c>
    </row>
    <row r="75" spans="1:13" ht="16.5" x14ac:dyDescent="0.25">
      <c r="A75" s="54">
        <v>44210</v>
      </c>
      <c r="B75" s="41">
        <v>497</v>
      </c>
      <c r="C75" s="41">
        <v>201</v>
      </c>
      <c r="D75" s="55">
        <v>0</v>
      </c>
      <c r="E75" s="55">
        <v>0</v>
      </c>
      <c r="F75" s="55">
        <v>164</v>
      </c>
      <c r="G75" s="55">
        <v>0</v>
      </c>
      <c r="H75" s="41">
        <v>349</v>
      </c>
      <c r="I75" s="41">
        <v>69</v>
      </c>
      <c r="J75" s="41">
        <v>229</v>
      </c>
      <c r="K75" s="45">
        <v>0</v>
      </c>
      <c r="L75" s="41">
        <v>26</v>
      </c>
      <c r="M75" s="41" t="s">
        <v>6</v>
      </c>
    </row>
    <row r="76" spans="1:13" ht="16.5" x14ac:dyDescent="0.25">
      <c r="A76" s="54">
        <v>44211</v>
      </c>
      <c r="B76" s="41">
        <v>396</v>
      </c>
      <c r="C76" s="41">
        <v>56</v>
      </c>
      <c r="D76" s="55">
        <v>0</v>
      </c>
      <c r="E76" s="55">
        <v>0</v>
      </c>
      <c r="F76" s="55">
        <v>83</v>
      </c>
      <c r="G76" s="55">
        <v>0</v>
      </c>
      <c r="H76" s="41">
        <v>190</v>
      </c>
      <c r="I76" s="41">
        <v>26</v>
      </c>
      <c r="J76" s="41">
        <v>0</v>
      </c>
      <c r="K76" s="45">
        <v>0</v>
      </c>
      <c r="L76" s="41">
        <v>46</v>
      </c>
      <c r="M76" s="41" t="s">
        <v>6</v>
      </c>
    </row>
    <row r="77" spans="1:13" ht="16.5" x14ac:dyDescent="0.25">
      <c r="A77" s="54">
        <v>44212</v>
      </c>
      <c r="B77" s="41">
        <v>302</v>
      </c>
      <c r="C77" s="41">
        <v>38</v>
      </c>
      <c r="D77" s="55">
        <v>0</v>
      </c>
      <c r="E77" s="55">
        <v>0</v>
      </c>
      <c r="F77" s="55">
        <v>67</v>
      </c>
      <c r="G77" s="55">
        <v>0</v>
      </c>
      <c r="H77" s="41">
        <v>212</v>
      </c>
      <c r="I77" s="41">
        <v>17</v>
      </c>
      <c r="J77" s="41">
        <v>207</v>
      </c>
      <c r="K77" s="45">
        <v>0</v>
      </c>
      <c r="L77" s="41">
        <v>27</v>
      </c>
      <c r="M77" s="41" t="s">
        <v>6</v>
      </c>
    </row>
    <row r="78" spans="1:13" ht="16.5" x14ac:dyDescent="0.25">
      <c r="A78" s="54">
        <v>44214</v>
      </c>
      <c r="B78" s="41">
        <v>360</v>
      </c>
      <c r="C78" s="41">
        <v>44</v>
      </c>
      <c r="D78" s="55">
        <v>0</v>
      </c>
      <c r="E78" s="55">
        <v>0</v>
      </c>
      <c r="F78" s="55">
        <v>128</v>
      </c>
      <c r="G78" s="55">
        <v>0</v>
      </c>
      <c r="H78" s="41">
        <v>181</v>
      </c>
      <c r="I78" s="41">
        <v>105</v>
      </c>
      <c r="J78" s="41">
        <v>195</v>
      </c>
      <c r="K78" s="45">
        <v>0</v>
      </c>
      <c r="L78" s="41">
        <v>96</v>
      </c>
      <c r="M78" s="41" t="s">
        <v>6</v>
      </c>
    </row>
    <row r="79" spans="1:13" ht="16.5" x14ac:dyDescent="0.25">
      <c r="A79" s="54">
        <v>44215</v>
      </c>
      <c r="B79" s="41">
        <v>121</v>
      </c>
      <c r="C79" s="41">
        <v>17</v>
      </c>
      <c r="D79" s="55">
        <v>0</v>
      </c>
      <c r="E79" s="55">
        <v>0</v>
      </c>
      <c r="F79" s="55">
        <v>76</v>
      </c>
      <c r="G79" s="55">
        <v>0</v>
      </c>
      <c r="H79" s="41">
        <v>106</v>
      </c>
      <c r="I79" s="41">
        <v>25</v>
      </c>
      <c r="J79" s="41">
        <v>0</v>
      </c>
      <c r="K79" s="45">
        <v>0</v>
      </c>
      <c r="L79" s="41">
        <v>29</v>
      </c>
      <c r="M79" s="41" t="s">
        <v>6</v>
      </c>
    </row>
    <row r="80" spans="1:13" ht="16.5" x14ac:dyDescent="0.25">
      <c r="A80" s="54">
        <v>44216</v>
      </c>
      <c r="B80" s="41">
        <v>444</v>
      </c>
      <c r="C80" s="41">
        <v>27</v>
      </c>
      <c r="D80" s="55">
        <v>0</v>
      </c>
      <c r="E80" s="55">
        <v>0</v>
      </c>
      <c r="F80" s="55">
        <v>90</v>
      </c>
      <c r="G80" s="55">
        <v>0</v>
      </c>
      <c r="H80" s="41">
        <v>234</v>
      </c>
      <c r="I80" s="41">
        <v>6</v>
      </c>
      <c r="J80" s="41">
        <v>354</v>
      </c>
      <c r="K80" s="45">
        <v>0</v>
      </c>
      <c r="L80" s="41">
        <v>13</v>
      </c>
      <c r="M80" s="41" t="s">
        <v>6</v>
      </c>
    </row>
    <row r="81" spans="1:13" ht="16.5" x14ac:dyDescent="0.25">
      <c r="A81" s="54">
        <v>44217</v>
      </c>
      <c r="B81" s="41">
        <v>525</v>
      </c>
      <c r="C81" s="41">
        <v>38</v>
      </c>
      <c r="D81" s="55">
        <v>0</v>
      </c>
      <c r="E81" s="55">
        <v>0</v>
      </c>
      <c r="F81" s="55">
        <v>91</v>
      </c>
      <c r="G81" s="55">
        <v>0</v>
      </c>
      <c r="H81" s="41">
        <v>148</v>
      </c>
      <c r="I81" s="41">
        <v>12</v>
      </c>
      <c r="J81" s="41">
        <v>136</v>
      </c>
      <c r="K81" s="45">
        <v>0</v>
      </c>
      <c r="L81" s="41">
        <v>80</v>
      </c>
      <c r="M81" s="41" t="s">
        <v>6</v>
      </c>
    </row>
    <row r="82" spans="1:13" ht="16.5" x14ac:dyDescent="0.25">
      <c r="A82" s="54">
        <v>44218</v>
      </c>
      <c r="B82" s="41">
        <v>276</v>
      </c>
      <c r="C82" s="41">
        <v>35</v>
      </c>
      <c r="D82" s="55">
        <v>0</v>
      </c>
      <c r="E82" s="55">
        <v>0</v>
      </c>
      <c r="F82" s="55">
        <v>76</v>
      </c>
      <c r="G82" s="55">
        <v>0</v>
      </c>
      <c r="H82" s="41">
        <v>132</v>
      </c>
      <c r="I82" s="41">
        <v>5</v>
      </c>
      <c r="J82" s="41">
        <v>0</v>
      </c>
      <c r="K82" s="45">
        <v>0</v>
      </c>
      <c r="L82" s="41">
        <v>16</v>
      </c>
      <c r="M82" s="41" t="s">
        <v>6</v>
      </c>
    </row>
    <row r="83" spans="1:13" ht="16.5" x14ac:dyDescent="0.25">
      <c r="A83" s="54">
        <v>44219</v>
      </c>
      <c r="B83" s="41">
        <v>293</v>
      </c>
      <c r="C83" s="41">
        <v>28</v>
      </c>
      <c r="D83" s="55">
        <v>0</v>
      </c>
      <c r="E83" s="55">
        <v>0</v>
      </c>
      <c r="F83" s="55">
        <v>61</v>
      </c>
      <c r="G83" s="55">
        <v>0</v>
      </c>
      <c r="H83" s="41">
        <v>185</v>
      </c>
      <c r="I83" s="41">
        <v>0</v>
      </c>
      <c r="J83" s="41">
        <v>0</v>
      </c>
      <c r="K83" s="45">
        <v>0</v>
      </c>
      <c r="L83" s="41">
        <v>34</v>
      </c>
      <c r="M83" s="41" t="s">
        <v>6</v>
      </c>
    </row>
    <row r="84" spans="1:13" ht="16.5" x14ac:dyDescent="0.25">
      <c r="A84" s="54">
        <v>44221</v>
      </c>
      <c r="B84" s="41">
        <v>479</v>
      </c>
      <c r="C84" s="41">
        <v>18</v>
      </c>
      <c r="D84" s="55">
        <v>0</v>
      </c>
      <c r="E84" s="55">
        <v>0</v>
      </c>
      <c r="F84" s="55">
        <v>106</v>
      </c>
      <c r="G84" s="55">
        <v>0</v>
      </c>
      <c r="H84" s="41">
        <v>291</v>
      </c>
      <c r="I84" s="41">
        <v>15</v>
      </c>
      <c r="J84" s="41">
        <v>0</v>
      </c>
      <c r="K84" s="45">
        <v>0</v>
      </c>
      <c r="L84" s="41">
        <v>164</v>
      </c>
      <c r="M84" s="41" t="s">
        <v>6</v>
      </c>
    </row>
    <row r="85" spans="1:13" ht="16.5" x14ac:dyDescent="0.25">
      <c r="A85" s="54">
        <v>44222</v>
      </c>
      <c r="B85" s="41">
        <v>392</v>
      </c>
      <c r="C85" s="41">
        <v>58</v>
      </c>
      <c r="D85" s="55">
        <v>0</v>
      </c>
      <c r="E85" s="55">
        <v>0</v>
      </c>
      <c r="F85" s="55">
        <v>69</v>
      </c>
      <c r="G85" s="55">
        <v>0</v>
      </c>
      <c r="H85" s="41">
        <v>266</v>
      </c>
      <c r="I85" s="41">
        <v>36</v>
      </c>
      <c r="J85" s="41">
        <v>0</v>
      </c>
      <c r="K85" s="45">
        <v>0</v>
      </c>
      <c r="L85" s="41">
        <v>180</v>
      </c>
      <c r="M85" s="41" t="s">
        <v>6</v>
      </c>
    </row>
    <row r="86" spans="1:13" ht="16.5" x14ac:dyDescent="0.25">
      <c r="A86" s="54">
        <v>44223</v>
      </c>
      <c r="B86" s="41">
        <v>191</v>
      </c>
      <c r="C86" s="41">
        <v>71</v>
      </c>
      <c r="D86" s="55">
        <v>0</v>
      </c>
      <c r="E86" s="55">
        <v>0</v>
      </c>
      <c r="F86" s="55">
        <v>28</v>
      </c>
      <c r="G86" s="55">
        <v>0</v>
      </c>
      <c r="H86" s="41">
        <v>81</v>
      </c>
      <c r="I86" s="41">
        <v>39</v>
      </c>
      <c r="J86" s="41">
        <v>63</v>
      </c>
      <c r="K86" s="45">
        <v>0</v>
      </c>
      <c r="L86" s="41">
        <v>68</v>
      </c>
      <c r="M86" s="41" t="s">
        <v>6</v>
      </c>
    </row>
    <row r="87" spans="1:13" ht="16.5" x14ac:dyDescent="0.25">
      <c r="A87" s="54">
        <v>44224</v>
      </c>
      <c r="B87" s="41">
        <v>258</v>
      </c>
      <c r="C87" s="41">
        <v>26</v>
      </c>
      <c r="D87" s="55">
        <v>0</v>
      </c>
      <c r="E87" s="55">
        <v>0</v>
      </c>
      <c r="F87" s="55">
        <v>51</v>
      </c>
      <c r="G87" s="55">
        <v>0</v>
      </c>
      <c r="H87" s="41">
        <v>184</v>
      </c>
      <c r="I87" s="41">
        <v>42</v>
      </c>
      <c r="J87" s="41">
        <v>13</v>
      </c>
      <c r="K87" s="45">
        <v>0</v>
      </c>
      <c r="L87" s="41">
        <v>133</v>
      </c>
      <c r="M87" s="41" t="s">
        <v>6</v>
      </c>
    </row>
    <row r="88" spans="1:13" ht="16.5" x14ac:dyDescent="0.25">
      <c r="A88" s="54">
        <v>44225</v>
      </c>
      <c r="B88" s="41">
        <v>266</v>
      </c>
      <c r="C88" s="41">
        <v>19</v>
      </c>
      <c r="D88" s="55">
        <v>0</v>
      </c>
      <c r="E88" s="55">
        <v>0</v>
      </c>
      <c r="F88" s="55">
        <v>57</v>
      </c>
      <c r="G88" s="55">
        <v>0</v>
      </c>
      <c r="H88" s="41">
        <v>163</v>
      </c>
      <c r="I88" s="41">
        <v>0</v>
      </c>
      <c r="J88" s="41">
        <v>16</v>
      </c>
      <c r="K88" s="45">
        <v>0</v>
      </c>
      <c r="L88" s="41">
        <v>33</v>
      </c>
      <c r="M88" s="41" t="s">
        <v>6</v>
      </c>
    </row>
    <row r="89" spans="1:13" x14ac:dyDescent="0.25">
      <c r="A89" s="51">
        <v>44197</v>
      </c>
      <c r="B89" s="41">
        <v>654</v>
      </c>
      <c r="C89" s="41">
        <v>23</v>
      </c>
      <c r="D89" s="55">
        <v>0</v>
      </c>
      <c r="E89" s="41">
        <v>86</v>
      </c>
      <c r="F89" s="55">
        <v>0</v>
      </c>
      <c r="G89" s="41">
        <v>93</v>
      </c>
      <c r="H89" s="41">
        <v>213</v>
      </c>
      <c r="I89" s="41">
        <v>57</v>
      </c>
      <c r="J89" s="41">
        <v>0</v>
      </c>
      <c r="K89" s="42">
        <v>642</v>
      </c>
      <c r="L89" s="55">
        <v>0</v>
      </c>
      <c r="M89" s="41" t="s">
        <v>4</v>
      </c>
    </row>
    <row r="90" spans="1:13" x14ac:dyDescent="0.25">
      <c r="A90" s="51">
        <v>44198</v>
      </c>
      <c r="B90" s="41">
        <v>710</v>
      </c>
      <c r="C90" s="41">
        <v>101</v>
      </c>
      <c r="D90" s="41">
        <v>0</v>
      </c>
      <c r="E90" s="41">
        <v>299</v>
      </c>
      <c r="F90" s="41">
        <v>0</v>
      </c>
      <c r="G90" s="41">
        <v>85</v>
      </c>
      <c r="H90" s="41">
        <v>294</v>
      </c>
      <c r="I90" s="41">
        <v>64</v>
      </c>
      <c r="J90" s="55">
        <v>0</v>
      </c>
      <c r="K90" s="42">
        <v>1586</v>
      </c>
      <c r="L90" s="55">
        <v>0</v>
      </c>
      <c r="M90" s="41" t="s">
        <v>4</v>
      </c>
    </row>
    <row r="91" spans="1:13" x14ac:dyDescent="0.25">
      <c r="A91" s="51">
        <v>44200</v>
      </c>
      <c r="B91" s="41">
        <v>1222</v>
      </c>
      <c r="C91" s="41">
        <v>53</v>
      </c>
      <c r="D91" s="41">
        <v>0</v>
      </c>
      <c r="E91" s="41">
        <v>55</v>
      </c>
      <c r="F91" s="41">
        <v>0</v>
      </c>
      <c r="G91" s="41">
        <v>60</v>
      </c>
      <c r="H91" s="41">
        <v>145</v>
      </c>
      <c r="I91" s="41">
        <v>43</v>
      </c>
      <c r="J91" s="55">
        <v>0</v>
      </c>
      <c r="K91" s="42">
        <v>581</v>
      </c>
      <c r="L91" s="55">
        <v>0</v>
      </c>
      <c r="M91" s="41" t="s">
        <v>4</v>
      </c>
    </row>
    <row r="92" spans="1:13" x14ac:dyDescent="0.25">
      <c r="A92" s="51">
        <v>44201</v>
      </c>
      <c r="B92" s="41">
        <v>1438</v>
      </c>
      <c r="C92" s="41">
        <v>91</v>
      </c>
      <c r="D92" s="41">
        <v>0</v>
      </c>
      <c r="E92" s="41">
        <v>231</v>
      </c>
      <c r="F92" s="41">
        <v>0</v>
      </c>
      <c r="G92" s="41">
        <v>59</v>
      </c>
      <c r="H92" s="41">
        <v>270</v>
      </c>
      <c r="I92" s="41">
        <v>56</v>
      </c>
      <c r="J92" s="55">
        <v>0</v>
      </c>
      <c r="K92" s="42">
        <v>1921</v>
      </c>
      <c r="L92" s="55">
        <v>0</v>
      </c>
      <c r="M92" s="41" t="s">
        <v>4</v>
      </c>
    </row>
    <row r="93" spans="1:13" x14ac:dyDescent="0.25">
      <c r="A93" s="51">
        <v>44202</v>
      </c>
      <c r="B93" s="41">
        <v>1262</v>
      </c>
      <c r="C93" s="41">
        <v>43</v>
      </c>
      <c r="D93" s="41">
        <v>0</v>
      </c>
      <c r="E93" s="41">
        <v>56</v>
      </c>
      <c r="F93" s="41">
        <v>0</v>
      </c>
      <c r="G93" s="41">
        <v>68</v>
      </c>
      <c r="H93" s="41">
        <v>130</v>
      </c>
      <c r="I93" s="41">
        <v>49</v>
      </c>
      <c r="J93" s="55">
        <v>0</v>
      </c>
      <c r="K93" s="42">
        <v>1386</v>
      </c>
      <c r="L93" s="55">
        <v>0</v>
      </c>
      <c r="M93" s="41" t="s">
        <v>4</v>
      </c>
    </row>
    <row r="94" spans="1:13" x14ac:dyDescent="0.25">
      <c r="A94" s="51">
        <v>44203</v>
      </c>
      <c r="B94" s="41">
        <v>644</v>
      </c>
      <c r="C94" s="41">
        <v>62</v>
      </c>
      <c r="D94" s="41">
        <v>0</v>
      </c>
      <c r="E94" s="41">
        <v>28</v>
      </c>
      <c r="F94" s="41">
        <v>0</v>
      </c>
      <c r="G94" s="41">
        <v>52</v>
      </c>
      <c r="H94" s="41">
        <v>187</v>
      </c>
      <c r="I94" s="41">
        <v>45</v>
      </c>
      <c r="J94" s="55">
        <v>0</v>
      </c>
      <c r="K94" s="42">
        <v>1011</v>
      </c>
      <c r="L94" s="55">
        <v>0</v>
      </c>
      <c r="M94" s="41" t="s">
        <v>4</v>
      </c>
    </row>
    <row r="95" spans="1:13" x14ac:dyDescent="0.25">
      <c r="A95" s="51">
        <v>44204</v>
      </c>
      <c r="B95" s="41">
        <v>418</v>
      </c>
      <c r="C95" s="41">
        <v>52</v>
      </c>
      <c r="D95" s="41">
        <v>0</v>
      </c>
      <c r="E95" s="41">
        <v>115</v>
      </c>
      <c r="F95" s="41">
        <v>0</v>
      </c>
      <c r="G95" s="41">
        <v>61</v>
      </c>
      <c r="H95" s="41">
        <v>149</v>
      </c>
      <c r="I95" s="41">
        <v>30</v>
      </c>
      <c r="J95" s="55">
        <v>0</v>
      </c>
      <c r="K95" s="42">
        <v>1195</v>
      </c>
      <c r="L95" s="55">
        <v>0</v>
      </c>
      <c r="M95" s="41" t="s">
        <v>4</v>
      </c>
    </row>
    <row r="96" spans="1:13" x14ac:dyDescent="0.25">
      <c r="A96" s="51">
        <v>44205</v>
      </c>
      <c r="B96" s="41">
        <v>1306</v>
      </c>
      <c r="C96" s="41">
        <v>157</v>
      </c>
      <c r="D96" s="41">
        <v>0</v>
      </c>
      <c r="E96" s="41">
        <v>133</v>
      </c>
      <c r="F96" s="41">
        <v>0</v>
      </c>
      <c r="G96" s="41">
        <v>56</v>
      </c>
      <c r="H96" s="41">
        <v>212</v>
      </c>
      <c r="I96" s="41">
        <v>18</v>
      </c>
      <c r="J96" s="55">
        <v>0</v>
      </c>
      <c r="K96" s="42">
        <v>705</v>
      </c>
      <c r="L96" s="55">
        <v>0</v>
      </c>
      <c r="M96" s="41" t="s">
        <v>4</v>
      </c>
    </row>
    <row r="97" spans="1:13" x14ac:dyDescent="0.25">
      <c r="A97" s="51">
        <v>44207</v>
      </c>
      <c r="B97" s="41">
        <v>935</v>
      </c>
      <c r="C97" s="41">
        <v>56</v>
      </c>
      <c r="D97" s="41">
        <v>0</v>
      </c>
      <c r="E97" s="41">
        <v>131</v>
      </c>
      <c r="F97" s="41">
        <v>0</v>
      </c>
      <c r="G97" s="41">
        <v>34</v>
      </c>
      <c r="H97" s="41">
        <v>199</v>
      </c>
      <c r="I97" s="41">
        <v>23</v>
      </c>
      <c r="J97" s="41">
        <v>0</v>
      </c>
      <c r="K97" s="42">
        <v>785</v>
      </c>
      <c r="L97" s="55">
        <v>0</v>
      </c>
      <c r="M97" s="41" t="s">
        <v>4</v>
      </c>
    </row>
    <row r="98" spans="1:13" x14ac:dyDescent="0.25">
      <c r="A98" s="51">
        <v>44208</v>
      </c>
      <c r="B98" s="41">
        <v>656</v>
      </c>
      <c r="C98" s="41">
        <v>64</v>
      </c>
      <c r="D98" s="41">
        <v>0</v>
      </c>
      <c r="E98" s="41">
        <v>68</v>
      </c>
      <c r="F98" s="41">
        <v>0</v>
      </c>
      <c r="G98" s="41">
        <v>68</v>
      </c>
      <c r="H98" s="41">
        <v>163</v>
      </c>
      <c r="I98" s="41">
        <v>11</v>
      </c>
      <c r="J98" s="41">
        <v>0</v>
      </c>
      <c r="K98" s="42">
        <v>989</v>
      </c>
      <c r="L98" s="55">
        <v>0</v>
      </c>
      <c r="M98" s="41" t="s">
        <v>4</v>
      </c>
    </row>
    <row r="99" spans="1:13" x14ac:dyDescent="0.25">
      <c r="A99" s="51">
        <v>44209</v>
      </c>
      <c r="B99" s="41">
        <v>587</v>
      </c>
      <c r="C99" s="41">
        <v>73</v>
      </c>
      <c r="D99" s="41">
        <v>0</v>
      </c>
      <c r="E99" s="41">
        <v>108</v>
      </c>
      <c r="F99" s="41">
        <v>0</v>
      </c>
      <c r="G99" s="41">
        <v>31</v>
      </c>
      <c r="H99" s="41">
        <v>163</v>
      </c>
      <c r="I99" s="41">
        <v>30</v>
      </c>
      <c r="J99" s="41">
        <v>0</v>
      </c>
      <c r="K99" s="42">
        <v>871</v>
      </c>
      <c r="L99" s="55">
        <v>0</v>
      </c>
      <c r="M99" s="41" t="s">
        <v>4</v>
      </c>
    </row>
    <row r="100" spans="1:13" x14ac:dyDescent="0.25">
      <c r="A100" s="51">
        <v>44210</v>
      </c>
      <c r="B100" s="41">
        <v>596</v>
      </c>
      <c r="C100" s="41">
        <v>35</v>
      </c>
      <c r="D100" s="41">
        <v>0</v>
      </c>
      <c r="E100" s="41">
        <v>102</v>
      </c>
      <c r="F100" s="41">
        <v>0</v>
      </c>
      <c r="G100" s="41">
        <v>36</v>
      </c>
      <c r="H100" s="41">
        <v>191</v>
      </c>
      <c r="I100" s="41">
        <v>6</v>
      </c>
      <c r="J100" s="41">
        <v>0</v>
      </c>
      <c r="K100" s="42">
        <v>712</v>
      </c>
      <c r="L100" s="55">
        <v>0</v>
      </c>
      <c r="M100" s="41" t="s">
        <v>4</v>
      </c>
    </row>
    <row r="101" spans="1:13" x14ac:dyDescent="0.25">
      <c r="A101" s="51">
        <v>44211</v>
      </c>
      <c r="B101" s="41">
        <v>688</v>
      </c>
      <c r="C101" s="41">
        <v>55</v>
      </c>
      <c r="D101" s="41">
        <v>0</v>
      </c>
      <c r="E101" s="41">
        <v>112</v>
      </c>
      <c r="F101" s="41">
        <v>0</v>
      </c>
      <c r="G101" s="41">
        <v>81</v>
      </c>
      <c r="H101" s="41">
        <v>114</v>
      </c>
      <c r="I101" s="41">
        <v>62</v>
      </c>
      <c r="J101" s="41">
        <v>0</v>
      </c>
      <c r="K101" s="42">
        <v>448</v>
      </c>
      <c r="L101" s="55">
        <v>0</v>
      </c>
      <c r="M101" s="41" t="s">
        <v>4</v>
      </c>
    </row>
    <row r="102" spans="1:13" x14ac:dyDescent="0.25">
      <c r="A102" s="51">
        <v>44212</v>
      </c>
      <c r="B102" s="41">
        <v>826</v>
      </c>
      <c r="C102" s="41">
        <v>0</v>
      </c>
      <c r="D102" s="41">
        <v>0</v>
      </c>
      <c r="E102" s="41">
        <v>48</v>
      </c>
      <c r="F102" s="41">
        <v>0</v>
      </c>
      <c r="G102" s="41">
        <v>149</v>
      </c>
      <c r="H102" s="41">
        <v>267</v>
      </c>
      <c r="I102" s="41">
        <v>64</v>
      </c>
      <c r="J102" s="41">
        <v>0</v>
      </c>
      <c r="K102" s="42">
        <v>708</v>
      </c>
      <c r="L102" s="55">
        <v>0</v>
      </c>
      <c r="M102" s="41" t="s">
        <v>4</v>
      </c>
    </row>
    <row r="103" spans="1:13" x14ac:dyDescent="0.25">
      <c r="A103" s="51">
        <v>44214</v>
      </c>
      <c r="B103" s="41">
        <v>765</v>
      </c>
      <c r="C103" s="41">
        <v>61</v>
      </c>
      <c r="D103" s="41">
        <v>0</v>
      </c>
      <c r="E103" s="41">
        <v>155</v>
      </c>
      <c r="F103" s="41">
        <v>0</v>
      </c>
      <c r="G103" s="41">
        <v>71</v>
      </c>
      <c r="H103" s="41">
        <v>265</v>
      </c>
      <c r="I103" s="41">
        <v>43</v>
      </c>
      <c r="J103" s="41">
        <v>0</v>
      </c>
      <c r="K103" s="42">
        <v>620</v>
      </c>
      <c r="L103" s="55">
        <v>0</v>
      </c>
      <c r="M103" s="41" t="s">
        <v>4</v>
      </c>
    </row>
    <row r="104" spans="1:13" x14ac:dyDescent="0.25">
      <c r="A104" s="51">
        <v>44215</v>
      </c>
      <c r="B104" s="41">
        <v>479</v>
      </c>
      <c r="C104" s="41">
        <v>42</v>
      </c>
      <c r="D104" s="41">
        <v>0</v>
      </c>
      <c r="E104" s="41">
        <v>72</v>
      </c>
      <c r="F104" s="41">
        <v>0</v>
      </c>
      <c r="G104" s="41">
        <v>68</v>
      </c>
      <c r="H104" s="41">
        <v>123</v>
      </c>
      <c r="I104" s="41">
        <v>24</v>
      </c>
      <c r="J104" s="41">
        <v>0</v>
      </c>
      <c r="K104" s="42">
        <v>467</v>
      </c>
      <c r="L104" s="55">
        <v>0</v>
      </c>
      <c r="M104" s="41" t="s">
        <v>4</v>
      </c>
    </row>
    <row r="105" spans="1:13" x14ac:dyDescent="0.25">
      <c r="A105" s="51">
        <v>44216</v>
      </c>
      <c r="B105" s="41">
        <v>469</v>
      </c>
      <c r="C105" s="41">
        <v>29</v>
      </c>
      <c r="D105" s="41">
        <v>0</v>
      </c>
      <c r="E105" s="41">
        <v>77</v>
      </c>
      <c r="F105" s="41">
        <v>0</v>
      </c>
      <c r="G105" s="41">
        <v>102</v>
      </c>
      <c r="H105" s="41">
        <v>247</v>
      </c>
      <c r="I105" s="41">
        <v>18</v>
      </c>
      <c r="J105" s="41">
        <v>0</v>
      </c>
      <c r="K105" s="42">
        <v>266</v>
      </c>
      <c r="L105" s="55">
        <v>0</v>
      </c>
      <c r="M105" s="41" t="s">
        <v>4</v>
      </c>
    </row>
    <row r="106" spans="1:13" x14ac:dyDescent="0.25">
      <c r="A106" s="51">
        <v>44217</v>
      </c>
      <c r="B106" s="41">
        <v>757</v>
      </c>
      <c r="C106" s="41">
        <v>45</v>
      </c>
      <c r="D106" s="41">
        <v>0</v>
      </c>
      <c r="E106" s="41">
        <v>105</v>
      </c>
      <c r="F106" s="41">
        <v>0</v>
      </c>
      <c r="G106" s="41">
        <v>60</v>
      </c>
      <c r="H106" s="41">
        <v>236</v>
      </c>
      <c r="I106" s="41">
        <v>42</v>
      </c>
      <c r="J106" s="41">
        <v>0</v>
      </c>
      <c r="K106" s="42">
        <v>192</v>
      </c>
      <c r="L106" s="55">
        <v>0</v>
      </c>
      <c r="M106" s="41" t="s">
        <v>4</v>
      </c>
    </row>
    <row r="107" spans="1:13" x14ac:dyDescent="0.25">
      <c r="A107" s="51">
        <v>44218</v>
      </c>
      <c r="B107" s="41">
        <v>499</v>
      </c>
      <c r="C107" s="41">
        <v>48</v>
      </c>
      <c r="D107" s="41">
        <v>0</v>
      </c>
      <c r="E107" s="41">
        <v>141</v>
      </c>
      <c r="F107" s="41">
        <v>0</v>
      </c>
      <c r="G107" s="41">
        <v>53</v>
      </c>
      <c r="H107" s="41">
        <v>296</v>
      </c>
      <c r="I107" s="41">
        <v>63</v>
      </c>
      <c r="J107" s="41">
        <v>0</v>
      </c>
      <c r="K107" s="42">
        <v>234</v>
      </c>
      <c r="L107" s="55">
        <v>0</v>
      </c>
      <c r="M107" s="41" t="s">
        <v>4</v>
      </c>
    </row>
    <row r="108" spans="1:13" x14ac:dyDescent="0.25">
      <c r="A108" s="51">
        <v>44219</v>
      </c>
      <c r="B108" s="41">
        <v>559</v>
      </c>
      <c r="C108" s="41">
        <v>75</v>
      </c>
      <c r="D108" s="41">
        <v>0</v>
      </c>
      <c r="E108" s="41">
        <v>140</v>
      </c>
      <c r="F108" s="41">
        <v>0</v>
      </c>
      <c r="G108" s="41">
        <v>64</v>
      </c>
      <c r="H108" s="41">
        <v>259</v>
      </c>
      <c r="I108" s="41">
        <v>10</v>
      </c>
      <c r="J108" s="41">
        <v>0</v>
      </c>
      <c r="K108" s="42">
        <v>180</v>
      </c>
      <c r="L108" s="55">
        <v>0</v>
      </c>
      <c r="M108" s="41" t="s">
        <v>4</v>
      </c>
    </row>
    <row r="109" spans="1:13" x14ac:dyDescent="0.25">
      <c r="A109" s="51">
        <v>44221</v>
      </c>
      <c r="B109" s="41">
        <v>317</v>
      </c>
      <c r="C109" s="41">
        <v>40</v>
      </c>
      <c r="D109" s="41">
        <v>0</v>
      </c>
      <c r="E109" s="41">
        <v>50</v>
      </c>
      <c r="F109" s="41">
        <v>0</v>
      </c>
      <c r="G109" s="41">
        <v>25</v>
      </c>
      <c r="H109" s="41">
        <v>93</v>
      </c>
      <c r="I109" s="41">
        <v>16</v>
      </c>
      <c r="J109" s="41">
        <v>0</v>
      </c>
      <c r="K109" s="42">
        <v>104</v>
      </c>
      <c r="L109" s="55">
        <v>0</v>
      </c>
      <c r="M109" s="41" t="s">
        <v>4</v>
      </c>
    </row>
    <row r="110" spans="1:13" x14ac:dyDescent="0.25">
      <c r="A110" s="51">
        <v>44222</v>
      </c>
      <c r="B110" s="41">
        <v>270</v>
      </c>
      <c r="C110" s="41">
        <v>32</v>
      </c>
      <c r="D110" s="41">
        <v>0</v>
      </c>
      <c r="E110" s="41">
        <v>38</v>
      </c>
      <c r="F110" s="41">
        <v>0</v>
      </c>
      <c r="G110" s="41">
        <v>78</v>
      </c>
      <c r="H110" s="41">
        <v>194</v>
      </c>
      <c r="I110" s="41">
        <v>34</v>
      </c>
      <c r="J110" s="41">
        <v>0</v>
      </c>
      <c r="K110" s="42">
        <v>151</v>
      </c>
      <c r="L110" s="55">
        <v>0</v>
      </c>
      <c r="M110" s="41" t="s">
        <v>4</v>
      </c>
    </row>
    <row r="111" spans="1:13" x14ac:dyDescent="0.25">
      <c r="A111" s="51">
        <v>44223</v>
      </c>
      <c r="B111" s="41">
        <v>319</v>
      </c>
      <c r="C111" s="41">
        <v>31</v>
      </c>
      <c r="D111" s="41">
        <v>0</v>
      </c>
      <c r="E111" s="41">
        <v>87</v>
      </c>
      <c r="F111" s="41">
        <v>0</v>
      </c>
      <c r="G111" s="41">
        <v>70</v>
      </c>
      <c r="H111" s="41">
        <v>185</v>
      </c>
      <c r="I111" s="41">
        <v>24</v>
      </c>
      <c r="J111" s="41">
        <v>0</v>
      </c>
      <c r="K111" s="42">
        <v>24</v>
      </c>
      <c r="L111" s="55">
        <v>0</v>
      </c>
      <c r="M111" s="41" t="s">
        <v>4</v>
      </c>
    </row>
    <row r="112" spans="1:13" x14ac:dyDescent="0.25">
      <c r="A112" s="51">
        <v>44224</v>
      </c>
      <c r="B112" s="41">
        <v>265</v>
      </c>
      <c r="C112" s="41">
        <v>23</v>
      </c>
      <c r="D112" s="41">
        <v>0</v>
      </c>
      <c r="E112" s="41">
        <v>28</v>
      </c>
      <c r="F112" s="41">
        <v>0</v>
      </c>
      <c r="G112" s="41">
        <v>38</v>
      </c>
      <c r="H112" s="41">
        <v>134</v>
      </c>
      <c r="I112" s="41">
        <v>34</v>
      </c>
      <c r="J112" s="41">
        <v>0</v>
      </c>
      <c r="K112" s="42">
        <v>100</v>
      </c>
      <c r="L112" s="55">
        <v>0</v>
      </c>
      <c r="M112" s="41" t="s">
        <v>4</v>
      </c>
    </row>
    <row r="113" spans="1:13" x14ac:dyDescent="0.25">
      <c r="A113" s="51">
        <v>44225</v>
      </c>
      <c r="B113" s="41">
        <v>160</v>
      </c>
      <c r="C113" s="41">
        <v>18</v>
      </c>
      <c r="D113" s="41">
        <v>0</v>
      </c>
      <c r="E113" s="41">
        <v>48</v>
      </c>
      <c r="F113" s="41">
        <v>0</v>
      </c>
      <c r="G113" s="41">
        <v>19</v>
      </c>
      <c r="H113" s="41">
        <v>91</v>
      </c>
      <c r="I113" s="41">
        <v>7</v>
      </c>
      <c r="J113" s="41">
        <v>0</v>
      </c>
      <c r="K113" s="42">
        <v>0</v>
      </c>
      <c r="L113" s="55">
        <v>0</v>
      </c>
      <c r="M113" s="41" t="s">
        <v>4</v>
      </c>
    </row>
    <row r="114" spans="1:13" x14ac:dyDescent="0.25">
      <c r="A114" s="51">
        <v>44226</v>
      </c>
      <c r="B114" s="41">
        <v>0</v>
      </c>
      <c r="C114" s="41">
        <v>0</v>
      </c>
      <c r="D114" s="41">
        <v>0</v>
      </c>
      <c r="E114" s="41">
        <v>0</v>
      </c>
      <c r="F114" s="41">
        <v>0</v>
      </c>
      <c r="G114" s="41">
        <v>0</v>
      </c>
      <c r="H114" s="41">
        <v>0</v>
      </c>
      <c r="I114" s="41">
        <v>0</v>
      </c>
      <c r="J114" s="41">
        <v>0</v>
      </c>
      <c r="K114" s="42">
        <v>0</v>
      </c>
      <c r="L114" s="55">
        <v>0</v>
      </c>
      <c r="M114" s="41" t="s">
        <v>4</v>
      </c>
    </row>
  </sheetData>
  <phoneticPr fontId="3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T 1 R M U r e y 4 Q + i A A A A 9 Q A A A B I A H A B D b 2 5 m a W c v U G F j a 2 F n Z S 5 4 b W w g o h g A K K A U A A A A A A A A A A A A A A A A A A A A A A A A A A A A h Y + x D o I w F E V / h X S n L X U h 5 F E G R y U h M T G u T a n Q C A 8 D x f J v D n 6 S v y B G U T f H e 8 8 Z 7 r 1 f b 5 B N b R N c T D / Y D l M S U U 4 C g 7 o r L V Y p G d 0 x j E k m o V D 6 p C o T z D I O y T S U K a m d O y e M e e + p X 9 G u r 5 j g P G K H f L v T t W k V + c j 2 v x x a H J x C b Y i E / W u M F D S O q e D z J G B L B 7 n F L x c z e 9 K f E t Z j 4 8 b e S I N h s Q G 2 R G D v C / I B U E s D B B Q A A g A I A E 9 U T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P V E x S K I p H u A 4 A A A A R A A A A E w A c A E Z v c m 1 1 b G F z L 1 N l Y 3 R p b 2 4 x L m 0 g o h g A K K A U A A A A A A A A A A A A A A A A A A A A A A A A A A A A K 0 5 N L s n M z 1 M I h t C G 1 g B Q S w E C L Q A U A A I A C A B P V E x S t 7 L h D 6 I A A A D 1 A A A A E g A A A A A A A A A A A A A A A A A A A A A A Q 2 9 u Z m l n L 1 B h Y 2 t h Z 2 U u e G 1 s U E s B A i 0 A F A A C A A g A T 1 R M U g / K 6 a u k A A A A 6 Q A A A B M A A A A A A A A A A A A A A A A A 7 g A A A F t D b 2 5 0 Z W 5 0 X 1 R 5 c G V z X S 5 4 b W x Q S w E C L Q A U A A I A C A B P V E x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I T F i N K / V z U q 5 n o b 6 U W t 9 c w A A A A A C A A A A A A A Q Z g A A A A E A A C A A A A D E k y s k D n T s M 1 e E G E A V k U b R R 0 c W J 0 u X J b 7 D W D I R n E n h 5 Q A A A A A O g A A A A A I A A C A A A A A s Q 3 e Q T c q s y 2 + p c y n 0 0 J H T t E c x d J D 2 f w + Y E Z I w C Z w m u V A A A A C a / X h 9 1 y L F c B v y 9 x d o 7 J P g T S t 7 Q U N 6 M a V y k P 3 L k R s E B E V 7 Y e q W Q i V 4 L v j f T N P k 2 s T f d 7 K N G u J g j i S 4 y g Z L x 0 T e X F P S U u R L Q A z C X V C x K Z j y u k A A A A A 6 0 r U o T n r 9 l o b p d a z T M e X z Z T F 6 k B o 5 b + z g f l V d x J y 2 W u i 0 D i Y p 7 p G H d + x 6 D f I F + d q H r D Y T R x C G N G M E U + a H Q v R O < / D a t a M a s h u p > 
</file>

<file path=customXml/itemProps1.xml><?xml version="1.0" encoding="utf-8"?>
<ds:datastoreItem xmlns:ds="http://schemas.openxmlformats.org/officeDocument/2006/customXml" ds:itemID="{416C1C43-422B-4460-BF80-8F424A20065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Monthly percentage all units</vt:lpstr>
      <vt:lpstr>Rework reasons YTM 1</vt:lpstr>
      <vt:lpstr>Rework reasons YTM 3</vt:lpstr>
      <vt:lpstr>Cutting defects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Faraz Nadeem</dc:creator>
  <cp:lastModifiedBy>Faraz Nadeem</cp:lastModifiedBy>
  <dcterms:created xsi:type="dcterms:W3CDTF">2021-02-08T20:49:22Z</dcterms:created>
  <dcterms:modified xsi:type="dcterms:W3CDTF">2021-02-16T03:08:49Z</dcterms:modified>
</cp:coreProperties>
</file>