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Dados\Dropbox\Expansão Acadêmica\Doutorado\UFRJ - COPPE\2019 - PESC\Tese\!!! Exigências da Banca !!!\Avaliações Adicionais\"/>
    </mc:Choice>
  </mc:AlternateContent>
  <xr:revisionPtr revIDLastSave="0" documentId="13_ncr:1_{D0EA877E-0A9C-4963-BC75-F41DF07CD1F2}" xr6:coauthVersionLast="43" xr6:coauthVersionMax="43" xr10:uidLastSave="{00000000-0000-0000-0000-000000000000}"/>
  <bookViews>
    <workbookView xWindow="-23148" yWindow="-108" windowWidth="23256" windowHeight="13176" activeTab="3" xr2:uid="{508FFD7B-232B-440E-BE80-C756CFC83808}"/>
  </bookViews>
  <sheets>
    <sheet name="Participants' Profiles" sheetId="1" r:id="rId1"/>
    <sheet name="Participants' Performance" sheetId="2" r:id="rId2"/>
    <sheet name="Participants' Recommendations" sheetId="3" r:id="rId3"/>
    <sheet name="Pesquisador com DIRECTOR"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1" i="2" l="1"/>
  <c r="D30" i="2"/>
  <c r="D29" i="2"/>
  <c r="D28" i="2"/>
  <c r="D27" i="2" l="1"/>
  <c r="D26" i="2"/>
  <c r="D25" i="2"/>
  <c r="D24" i="2"/>
  <c r="D23" i="2"/>
  <c r="D22" i="2" l="1"/>
  <c r="D21" i="2"/>
  <c r="D20" i="2"/>
  <c r="D19" i="2"/>
  <c r="D18" i="2"/>
  <c r="D17" i="2"/>
  <c r="D16" i="2"/>
  <c r="D15" i="2"/>
  <c r="D13" i="2"/>
  <c r="D12" i="2"/>
  <c r="D11" i="2"/>
  <c r="D10" i="2"/>
  <c r="D9" i="2"/>
  <c r="D8" i="2"/>
  <c r="D7" i="2"/>
  <c r="D6" i="2"/>
  <c r="D4" i="2"/>
  <c r="D3" i="2"/>
  <c r="M16" i="1"/>
  <c r="L16" i="1"/>
  <c r="K16" i="1"/>
  <c r="J16" i="1"/>
  <c r="I16" i="1"/>
  <c r="G16" i="1"/>
  <c r="M15" i="1"/>
  <c r="L15" i="1"/>
  <c r="K15" i="1"/>
  <c r="J15" i="1"/>
  <c r="I15" i="1"/>
  <c r="G15" i="1"/>
  <c r="M14" i="1"/>
  <c r="L14" i="1"/>
  <c r="K14" i="1"/>
  <c r="J14" i="1"/>
  <c r="I14" i="1"/>
  <c r="G14" i="1"/>
  <c r="H13" i="1"/>
  <c r="H12" i="1"/>
  <c r="H11" i="1"/>
  <c r="H10" i="1"/>
  <c r="H9" i="1"/>
  <c r="H8" i="1"/>
  <c r="H7" i="1"/>
  <c r="H6" i="1"/>
  <c r="H4" i="1"/>
  <c r="H3" i="1"/>
  <c r="H16" i="1" l="1"/>
  <c r="H14" i="1"/>
  <c r="H15" i="1"/>
</calcChain>
</file>

<file path=xl/sharedStrings.xml><?xml version="1.0" encoding="utf-8"?>
<sst xmlns="http://schemas.openxmlformats.org/spreadsheetml/2006/main" count="228" uniqueCount="140">
  <si>
    <t>Subject ID</t>
  </si>
  <si>
    <t>Academic Level</t>
  </si>
  <si>
    <t>Exp. with SE (years)</t>
  </si>
  <si>
    <t>Exp. with SA (years)</t>
  </si>
  <si>
    <t>Know Rec. Systems?</t>
  </si>
  <si>
    <t>Time Spent (min)</t>
  </si>
  <si>
    <t>Conf. Level</t>
  </si>
  <si>
    <t>Q4</t>
  </si>
  <si>
    <t>Q5</t>
  </si>
  <si>
    <t>Q6</t>
  </si>
  <si>
    <t>Q7</t>
  </si>
  <si>
    <t>Q8</t>
  </si>
  <si>
    <t>Pilloto ' (M.Sc. Student)</t>
  </si>
  <si>
    <t>Pilloto '' (Intern)</t>
  </si>
  <si>
    <t>P1 (D.Sc.)</t>
  </si>
  <si>
    <t>P2</t>
  </si>
  <si>
    <t>P3</t>
  </si>
  <si>
    <t>P4</t>
  </si>
  <si>
    <t>P5</t>
  </si>
  <si>
    <t>P6 (M.Sc. Student)</t>
  </si>
  <si>
    <t>P7</t>
  </si>
  <si>
    <t>P8</t>
  </si>
  <si>
    <t>P9</t>
  </si>
  <si>
    <t>P10</t>
  </si>
  <si>
    <t>P11</t>
  </si>
  <si>
    <t>P12</t>
  </si>
  <si>
    <t>P13</t>
  </si>
  <si>
    <t>P14</t>
  </si>
  <si>
    <t>P15</t>
  </si>
  <si>
    <t>P16</t>
  </si>
  <si>
    <t>P1 (PhD)</t>
  </si>
  <si>
    <t>1511, 2081, 2111</t>
  </si>
  <si>
    <t>1221, 1061, 2011</t>
  </si>
  <si>
    <t>1051, 1791</t>
  </si>
  <si>
    <t>471, 481</t>
  </si>
  <si>
    <t>1061, 1771, 2153</t>
  </si>
  <si>
    <t>481, 571</t>
  </si>
  <si>
    <t>1961, 301, 661</t>
  </si>
  <si>
    <t>1251, 1051, 1771</t>
  </si>
  <si>
    <t>2011, 1781, 931</t>
  </si>
  <si>
    <t>1051, 1251, 791</t>
  </si>
  <si>
    <t>1061, 1771</t>
  </si>
  <si>
    <t>661, 2159</t>
  </si>
  <si>
    <t>2011, 2153, 1221</t>
  </si>
  <si>
    <t>471, 571, 1621</t>
  </si>
  <si>
    <t>1511, 2081</t>
  </si>
  <si>
    <t>1061, 1221, 2153</t>
  </si>
  <si>
    <t>1601, 1251, 1051</t>
  </si>
  <si>
    <t>I don't know</t>
  </si>
  <si>
    <t>1511, 2081, 1601</t>
  </si>
  <si>
    <t>1061, 1221, 1341</t>
  </si>
  <si>
    <t>661, 2159, 1961</t>
  </si>
  <si>
    <t>1251, 1791</t>
  </si>
  <si>
    <t>791, 1051, 1251</t>
  </si>
  <si>
    <t>S1</t>
  </si>
  <si>
    <t>S2</t>
  </si>
  <si>
    <t>S3</t>
  </si>
  <si>
    <t>S4</t>
  </si>
  <si>
    <t>S5</t>
  </si>
  <si>
    <t>P17</t>
  </si>
  <si>
    <t>P18</t>
  </si>
  <si>
    <t>P19</t>
  </si>
  <si>
    <t>P20</t>
  </si>
  <si>
    <t>P21</t>
  </si>
  <si>
    <t>1, 1221</t>
  </si>
  <si>
    <t>2111, 2155, 1851</t>
  </si>
  <si>
    <t>1, 1781</t>
  </si>
  <si>
    <t>661, 1961, 2159</t>
  </si>
  <si>
    <t>1251, 1051</t>
  </si>
  <si>
    <t>P22</t>
  </si>
  <si>
    <t>P23</t>
  </si>
  <si>
    <t>P24</t>
  </si>
  <si>
    <t>P25</t>
  </si>
  <si>
    <t>2158, 211</t>
  </si>
  <si>
    <t>1, 2153, 1061</t>
  </si>
  <si>
    <t>1081, 1101</t>
  </si>
  <si>
    <t>1511, 2081, 221</t>
  </si>
  <si>
    <t>1781, 2153</t>
  </si>
  <si>
    <t>471, 481, 571</t>
  </si>
  <si>
    <t>2151, 2158, 1251</t>
  </si>
  <si>
    <t>481, 701</t>
  </si>
  <si>
    <t>301, 661, 2159</t>
  </si>
  <si>
    <t>1051, 1771</t>
  </si>
  <si>
    <t>++++++++++++++</t>
  </si>
  <si>
    <t>+ (1a parte) +</t>
  </si>
  <si>
    <t>Cenários Avaliação DIRECTOR</t>
  </si>
  <si>
    <t>-------- --------- --------</t>
  </si>
  <si>
    <t xml:space="preserve">We need a microservice </t>
  </si>
  <si>
    <t>......................</t>
  </si>
  <si>
    <t>#1: with one of the following features: kibana, splunk, elk, log analytics, logging, logs, Operations Support</t>
  </si>
  <si>
    <t>without the tags: ibm_deprecated</t>
  </si>
  <si>
    <t>I need to: store and view logs from my application.</t>
  </si>
  <si>
    <t>-------</t>
  </si>
  <si>
    <t>Result: {"candidatesFound":4,"candidates":[{"serviceId":"1711","serviceName":"sendgrid","serviceDescription":"Delivering your email through one reliable platform.","servicePlatform":"IBM Cloud"},{"serviceId":"1511","serviceName":"ibmLogAnalysis","serviceDescription":"Collect, store, and analyze your application's log data.","servicePlatform":"IBM Cloud"},{"serviceId":"811","serviceName":"loadimpact","serviceDescription":"Performance and load testing for DevOps","servicePlatform":"IBM Cloud"},{"serviceId":"1281","serviceName":"BigInsightsonCloud","serviceDescription":"Provision managed bare metal Apache Hadoop clusters for production use or POCs at scale.","servicePlatform":"IBM Cloud"}]}</t>
  </si>
  <si>
    <t>==&gt; 1711, 1511, 811, 1281</t>
  </si>
  <si>
    <t>==&gt; Technical Perspective: 1511, 1711, 811</t>
  </si>
  <si>
    <t>==&gt; Social Perspective: 1711, 1511, 811</t>
  </si>
  <si>
    <t>==&gt; Semantical Perspective: 1691, 221, 1511</t>
  </si>
  <si>
    <t xml:space="preserve">#2 </t>
  </si>
  <si>
    <t>with one of the following features: sqldb, db2 on cloud, db2cloud, mysql, oracle, db2 cloud, managed-relational, relational, db2hosted, db2, db2oncloud, sql, postgresql</t>
  </si>
  <si>
    <t>I need to: store relational data in a cloud database as a service.</t>
  </si>
  <si>
    <t xml:space="preserve">Result: </t>
  </si>
  <si>
    <t>{"candidatesFound":7,"candidates":[{"serviceId":"931","serviceName":"db2oncloud","serviceDescription":"Db2 Hosted: Offers customers the rich features of an on-premise Db2 deployment without the cost, complexity, and risk of managing their own infrastructure.","servicePlatform":"IBM Cloud"},{"serviceId":"2101","serviceName":"hana","serviceDescription":"Manage schemas and HDI containers on an existing SAP HANA database.","servicePlatform":"SAP Cloud Platform"},{"serviceId":"1781","serviceName":"cleardb","serviceDescription":"Highly available MySQL for your Apps.","servicePlatform":"Pivotal Cloud Foundry"},{"serviceId":"1451","serviceName":"dashDB","serviceDescription":"Db2 Warehouse on Cloud is a flexible and powerful data warehouse for enterprise-level analytics.","servicePlatform":"IBM Cloud"},{"serviceId":"1241","serviceName":"dashDB For Transactions","serviceDescription":"A next generation SQL database. Formerly dashDB For Transactions.","servicePlatform":"IBM Cloud"},{"serviceId":"2011","serviceName":"elephantsql","serviceDescription":"PostgreSQL as a Service","servicePlatform":"Pivotal Cloud Foundry"},{"serviceId":"2141","serviceName":"managed-hana","serviceDescription":"Creates service instances at runtime of: Manage schemas and HDI containers on an existing SAP HANA database.","servicePlatform":"SAP Cloud Platform"}]}</t>
  </si>
  <si>
    <t>==&gt; 931, 2101, 1781, 1451, 1241, 2011, 2141</t>
  </si>
  <si>
    <t>==&gt; Technical Perspective: 1451, 2011, 1241</t>
  </si>
  <si>
    <t>==&gt; Social Perspective: 2101, 1451, 1781</t>
  </si>
  <si>
    <t>==&gt; Semantical Perspective: 2151, 1781, 2011</t>
  </si>
  <si>
    <t xml:space="preserve">#3 </t>
  </si>
  <si>
    <t>with one of the following features: internet_of_things, Internet of Things, (S) Internet of Things, (P) Internet of Things</t>
  </si>
  <si>
    <t>I need to: set up and manage my connected devices in an IoT solution.</t>
  </si>
  <si>
    <t>{"candidatesFound":19,"candidates":[{"serviceId":"11","serviceName":"pubnub-sandbox","serviceDescription":"Data Streaming and Realtime Communication","servicePlatform":"IBM Cloud"},{"serviceId":"191","serviceName":"namara-catalog","serviceDescription":"Open Data. Clean and simple.","servicePlatform":"IBM Cloud"},{"serviceId":"491","serviceName":"newrelic","serviceDescription":"Manage and monitor your apps","servicePlatform":"IBM Cloud"},{"serviceId":"481","serviceName":"AT&amp;T Flow Designer","serviceDescription":"Design, Build and Deploy IoT Solutions in Minutes","servicePlatform":"IBM Cloud"},{"serviceId":"241","serviceName":"apersona-amfa","serviceDescription":"Frictionless Adaptive Multi-Factor Authentication","servicePlatform":"IBM Cloud"},{"serviceId":"1081","serviceName":"ibm-iot-for-electronics","serviceDescription":"The IoT for Electronics service supports user and device registration and notifications. As part of the IoT for Electronics Starter, it is preconfigured with other services to help you connect your de","servicePlatform":"IBM Cloud"},{"serviceId":"571","serviceName":"iotf-service","serviceDescription":"This service is the hub of all things IBM IoT, it is where you can set up and manage your connected devices so that your apps can access their live and historical data.","servicePlatform":"IBM Cloud"},{"serviceId":"461","serviceName":"xpertrule-node-red","serviceDescription":"Decision Author for node-RED","servicePlatform":"IBM Cloud"},{"serviceId":"311","serviceName":"attm2x","serviceDescription":"Time Series IoT Data Service","servicePlatform":"IBM Cloud"},{"serviceId":"861","serviceName":"Precision Location","serviceDescription":"Skyhook Precision Location","servicePlatform":"IBM Cloud"},{"serviceId":"1621","serviceName":"UnificationEngine","serviceDescription":"Intelligent IoT messaging for all H2M communications.","servicePlatform":"IBM Cloud"},{"serviceId":"301","serviceName":"cloudamqp","serviceDescription":"Managed HA RabbitMQ servers in the cloud","servicePlatform":"IBM Cloud"},{"serviceId":"411","serviceName":"push-reappt","serviceDescription":"Real Time Data Distribution Service","servicePlatform":"IBM Cloud"},{"serviceId":"1421","serviceName":"AT&amp;T IoT Data Plans","serviceDescription":"Launch your IoT product fast with IoT data plans","servicePlatform":"IBM Cloud"},{"serviceId":"1641","serviceName":"pitneybowes-apis","serviceDescription":"Add enterprise-class geodata and commerce technology your application","servicePlatform":"IBM Cloud"},{"serviceId":"1101","serviceName":"Bosch IoT Rollouts","serviceDescription":"Rollout software and firmware updates to devices","servicePlatform":"IBM Cloud"},{"serviceId":"1331","serviceName":"Car Diagnostic API","serviceDescription":"Translation service for OBD error codes.","servicePlatform":"IBM Cloud"},{"serviceId":"1661","serviceName":"Internet of Things Workbench","serviceDescription":"An intuitive development environment for rapid design, simulation, &amp; construction of complete Internet of Things solutions and services","servicePlatform":"IBM Cloud"},{"serviceId":"701","serviceName":"moni-ai","serviceDescription":"Virtual Assistant for the IoT","servicePlatform":"IBM Cloud"}]}</t>
  </si>
  <si>
    <t>==&gt; 11, 191, 491, 481, 241, 1081, 571, 461, 861, 311, 1621, 301, 411, 1421, 1641, 1101, 1331, 1661, 701</t>
  </si>
  <si>
    <t>==&gt; Technical Perspective: 571, 241, 301</t>
  </si>
  <si>
    <t>==&gt; Social Perspective: 481, 1421, 491</t>
  </si>
  <si>
    <t>==&gt; Semantical Perspective: 641, 2071, 571</t>
  </si>
  <si>
    <t xml:space="preserve">#4 </t>
  </si>
  <si>
    <t>with one of the following features: Messaging and Queuing, amqp, rabbitmq, message-queue</t>
  </si>
  <si>
    <t>I need to: provision a rabbit mq cluster to allow asynchronous messaging.</t>
  </si>
  <si>
    <t>{"candidatesFound":3,"candidates":[{"serviceId":"1961","serviceName":"cloudamqp","serviceDescription":"Managed HA RabbitMQ servers in the cloud","servicePlatform":"Pivotal Cloud Foundry"},{"serviceId":"1971","serviceName":"rediscloud","serviceDescription":"Enterprise-Class Redis for Developers","servicePlatform":"Pivotal Cloud Foundry"},{"serviceId":"1871","serviceName":"ironworker","serviceDescription":"Job Scheduling and Processing","servicePlatform":"Pivotal Cloud Foundry"}]}</t>
  </si>
  <si>
    <t>==&gt; 1961, 1971, 1871</t>
  </si>
  <si>
    <t>==&gt; Technical Perspective: 1961, 1971, 1871</t>
  </si>
  <si>
    <t>==&gt; Social Perspective: 1961, 1971, 1871</t>
  </si>
  <si>
    <t>==&gt; Semantical Perspective: 831, 1961, 71</t>
  </si>
  <si>
    <t xml:space="preserve">#5 </t>
  </si>
  <si>
    <t>with one of the following features: nosql, mongodb, Data Stores, Data Store</t>
  </si>
  <si>
    <t>without the tags: ibm_deprecated, caching</t>
  </si>
  <si>
    <t>I need to: store json documents in a nosql database.</t>
  </si>
  <si>
    <t>Result:</t>
  </si>
  <si>
    <t>{"candidatesFound":8,"candidates":[</t>
  </si>
  <si>
    <t>{"serviceId":"311","serviceName":"attm2x","serviceDescription":"Time Series IoT Data Service","servicePlatform":"IBM Cloud"}</t>
  </si>
  <si>
    <t>,{"serviceId":"1641","serviceName":"pitneybowes-apis","serviceDescription":"Add enterprise-class geodata and commerce technology your application","servicePlatform":"IBM Cloud"},</t>
  </si>
  <si>
    <t>==&gt;{"serviceId":"621","serviceName":"searchly","serviceDescription":"Search Made Simple. Powered-by Elasticsearch","servicePlatform":"IBM Cloud"},</t>
  </si>
  <si>
    <t>{"serviceId":"1781","serviceName":"cleardb","serviceDescription":"Highly available MySQL for your Apps.","servicePlatform":"Pivotal Cloud Foundry"},</t>
  </si>
  <si>
    <t>{"serviceId":"1341","serviceName":"cleardb","serviceDescription":"Highly available MySQL for Apps.","servicePlatform":"IBM Cloud"},</t>
  </si>
  <si>
    <t>{"serviceId":"2001","serviceName":"pubnub","serviceDescription":"Build Realtime Apps that Scale","servicePlatform":"Pivotal Cloud Foundry"},</t>
  </si>
  <si>
    <t>==&gt; {"serviceId":"2011","serviceName":"elephantsql","serviceDescription":"PostgreSQL as a Service","servicePlatform":"Pivotal Cloud Foundry"},{"serviceId":"1791","serviceName":"mlab","serviceDescription":"Fully managed MongoDB-as-a-Service","servicePlatform":"Pivotal Cloud Foundry"}]}</t>
  </si>
  <si>
    <t>==&gt; 311, 1641, 621, 1781, 1341, 2001, 2011, 1791</t>
  </si>
  <si>
    <t>==&gt; Technical Perspective: 2011, 2001, 1781</t>
  </si>
  <si>
    <t>==&gt; Social Perspective: 311, 1641, 621</t>
  </si>
  <si>
    <t>==&gt; Semantical Perspective: 2151, 1051, 1251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</si>
</sst>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s>
  <borders count="1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2">
    <xf numFmtId="0" fontId="0" fillId="0" borderId="0" xfId="0"/>
    <xf numFmtId="0" fontId="1" fillId="0" borderId="1" xfId="0" applyFont="1" applyBorder="1" applyAlignment="1">
      <alignment horizontal="center" wrapText="1"/>
    </xf>
    <xf numFmtId="0" fontId="1" fillId="0" borderId="2" xfId="0" applyFont="1" applyBorder="1" applyAlignment="1">
      <alignment horizontal="center" wrapText="1"/>
    </xf>
    <xf numFmtId="0" fontId="1" fillId="0" borderId="3" xfId="0" applyFont="1" applyBorder="1" applyAlignment="1">
      <alignment horizontal="center" wrapText="1"/>
    </xf>
    <xf numFmtId="0" fontId="1" fillId="2" borderId="4" xfId="0" applyFont="1" applyFill="1" applyBorder="1" applyAlignment="1">
      <alignment horizontal="center" wrapText="1"/>
    </xf>
    <xf numFmtId="0" fontId="1" fillId="2" borderId="2" xfId="0" applyFont="1" applyFill="1" applyBorder="1" applyAlignment="1">
      <alignment horizontal="center" wrapText="1"/>
    </xf>
    <xf numFmtId="0" fontId="0" fillId="0" borderId="0" xfId="0" applyAlignment="1">
      <alignment horizontal="center" wrapText="1"/>
    </xf>
    <xf numFmtId="0" fontId="0" fillId="3" borderId="5" xfId="0" applyFill="1" applyBorder="1" applyAlignment="1">
      <alignment horizontal="center"/>
    </xf>
    <xf numFmtId="0" fontId="2" fillId="3" borderId="6" xfId="0" applyFont="1" applyFill="1" applyBorder="1" applyAlignment="1">
      <alignment horizontal="center"/>
    </xf>
    <xf numFmtId="0" fontId="0" fillId="3" borderId="8" xfId="0" applyFill="1" applyBorder="1" applyAlignment="1">
      <alignment horizontal="center"/>
    </xf>
    <xf numFmtId="0" fontId="0" fillId="3" borderId="6" xfId="0" applyFill="1" applyBorder="1" applyAlignment="1">
      <alignment horizontal="center"/>
    </xf>
    <xf numFmtId="0" fontId="0" fillId="3" borderId="0" xfId="0" applyFill="1"/>
    <xf numFmtId="0" fontId="0" fillId="4" borderId="5" xfId="0" applyFill="1" applyBorder="1" applyAlignment="1">
      <alignment horizontal="center"/>
    </xf>
    <xf numFmtId="0" fontId="2" fillId="4" borderId="6" xfId="0" applyFont="1"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4" borderId="0" xfId="0" applyFill="1"/>
    <xf numFmtId="0" fontId="0" fillId="5" borderId="5" xfId="0" applyFill="1" applyBorder="1" applyAlignment="1">
      <alignment horizontal="center"/>
    </xf>
    <xf numFmtId="0" fontId="2" fillId="5" borderId="6" xfId="0" applyFont="1"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3" borderId="7" xfId="0" applyFill="1" applyBorder="1" applyAlignment="1">
      <alignment horizontal="center"/>
    </xf>
    <xf numFmtId="0" fontId="0" fillId="4" borderId="7" xfId="0" applyFill="1"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0" fillId="3" borderId="11" xfId="0" applyFill="1" applyBorder="1" applyAlignment="1">
      <alignment horizontal="center"/>
    </xf>
    <xf numFmtId="0" fontId="2" fillId="3" borderId="10" xfId="0" applyFont="1" applyFill="1" applyBorder="1" applyAlignment="1">
      <alignment horizontal="center"/>
    </xf>
    <xf numFmtId="0" fontId="0" fillId="5" borderId="6" xfId="0" applyFill="1" applyBorder="1"/>
    <xf numFmtId="0" fontId="0" fillId="5" borderId="5" xfId="0" applyFill="1" applyBorder="1"/>
    <xf numFmtId="0" fontId="0" fillId="5" borderId="7" xfId="0" applyFill="1" applyBorder="1"/>
    <xf numFmtId="0" fontId="0" fillId="3" borderId="10" xfId="0" applyFill="1" applyBorder="1" applyAlignment="1">
      <alignment horizontal="center"/>
    </xf>
    <xf numFmtId="0" fontId="0" fillId="3" borderId="12" xfId="0" applyFill="1" applyBorder="1" applyAlignment="1">
      <alignment horizontal="center"/>
    </xf>
    <xf numFmtId="0" fontId="2" fillId="5" borderId="6" xfId="0" applyFont="1" applyFill="1" applyBorder="1"/>
    <xf numFmtId="0" fontId="2" fillId="5" borderId="7" xfId="0" applyFont="1" applyFill="1" applyBorder="1"/>
    <xf numFmtId="0" fontId="2" fillId="3" borderId="7" xfId="0" applyFont="1" applyFill="1" applyBorder="1" applyAlignment="1">
      <alignment horizontal="center"/>
    </xf>
    <xf numFmtId="0" fontId="2" fillId="4" borderId="7" xfId="0" applyFont="1" applyFill="1" applyBorder="1" applyAlignment="1">
      <alignment horizontal="center"/>
    </xf>
    <xf numFmtId="0" fontId="2" fillId="5" borderId="7" xfId="0" applyFont="1" applyFill="1" applyBorder="1" applyAlignment="1">
      <alignment horizontal="center"/>
    </xf>
    <xf numFmtId="0" fontId="2" fillId="3" borderId="12" xfId="0" applyFont="1" applyFill="1" applyBorder="1" applyAlignment="1">
      <alignment horizontal="center"/>
    </xf>
    <xf numFmtId="0" fontId="1"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81A4D-7FE6-4A8C-97CD-48F809E450D8}">
  <dimension ref="B1:N31"/>
  <sheetViews>
    <sheetView workbookViewId="0">
      <pane xSplit="2" ySplit="2" topLeftCell="C9" activePane="bottomRight" state="frozen"/>
      <selection pane="topRight" activeCell="C1" sqref="C1"/>
      <selection pane="bottomLeft" activeCell="A3" sqref="A3"/>
      <selection pane="bottomRight" activeCell="B2" sqref="B2"/>
    </sheetView>
  </sheetViews>
  <sheetFormatPr defaultRowHeight="14.4" x14ac:dyDescent="0.3"/>
  <cols>
    <col min="2" max="2" width="20.109375" bestFit="1" customWidth="1"/>
    <col min="3" max="6" width="9.77734375" customWidth="1"/>
    <col min="7" max="8" width="6.77734375" hidden="1" customWidth="1"/>
    <col min="9" max="13" width="2.77734375" hidden="1" customWidth="1"/>
  </cols>
  <sheetData>
    <row r="1" spans="2:13" ht="15" thickBot="1" x14ac:dyDescent="0.35"/>
    <row r="2" spans="2:13" s="6" customFormat="1" ht="43.2" x14ac:dyDescent="0.3">
      <c r="B2" s="1" t="s">
        <v>0</v>
      </c>
      <c r="C2" s="2" t="s">
        <v>1</v>
      </c>
      <c r="D2" s="2" t="s">
        <v>2</v>
      </c>
      <c r="E2" s="2" t="s">
        <v>3</v>
      </c>
      <c r="F2" s="3" t="s">
        <v>4</v>
      </c>
      <c r="G2" s="4" t="s">
        <v>5</v>
      </c>
      <c r="H2" s="5" t="s">
        <v>6</v>
      </c>
      <c r="I2" s="2" t="s">
        <v>7</v>
      </c>
      <c r="J2" s="2" t="s">
        <v>8</v>
      </c>
      <c r="K2" s="2" t="s">
        <v>9</v>
      </c>
      <c r="L2" s="2" t="s">
        <v>10</v>
      </c>
      <c r="M2" s="2" t="s">
        <v>11</v>
      </c>
    </row>
    <row r="3" spans="2:13" s="11" customFormat="1" x14ac:dyDescent="0.3">
      <c r="B3" s="7" t="s">
        <v>12</v>
      </c>
      <c r="C3" s="8">
        <v>1</v>
      </c>
      <c r="D3" s="8">
        <v>12</v>
      </c>
      <c r="E3" s="8">
        <v>6</v>
      </c>
      <c r="F3" s="36">
        <v>0</v>
      </c>
      <c r="G3" s="9">
        <v>69</v>
      </c>
      <c r="H3" s="10">
        <f>4+3+3+3+4</f>
        <v>17</v>
      </c>
      <c r="I3" s="10">
        <v>5</v>
      </c>
      <c r="J3" s="10">
        <v>5</v>
      </c>
      <c r="K3" s="10">
        <v>4</v>
      </c>
      <c r="L3" s="10">
        <v>5</v>
      </c>
      <c r="M3" s="10">
        <v>4</v>
      </c>
    </row>
    <row r="4" spans="2:13" s="16" customFormat="1" x14ac:dyDescent="0.3">
      <c r="B4" s="12" t="s">
        <v>13</v>
      </c>
      <c r="C4" s="13">
        <v>0</v>
      </c>
      <c r="D4" s="13">
        <v>6</v>
      </c>
      <c r="E4" s="13">
        <v>3</v>
      </c>
      <c r="F4" s="37">
        <v>0</v>
      </c>
      <c r="G4" s="14">
        <v>41</v>
      </c>
      <c r="H4" s="15">
        <f>2+3+2+3+3</f>
        <v>13</v>
      </c>
      <c r="I4" s="15">
        <v>4</v>
      </c>
      <c r="J4" s="15">
        <v>4</v>
      </c>
      <c r="K4" s="15">
        <v>5</v>
      </c>
      <c r="L4" s="15">
        <v>5</v>
      </c>
      <c r="M4" s="15">
        <v>5</v>
      </c>
    </row>
    <row r="5" spans="2:13" s="16" customFormat="1" x14ac:dyDescent="0.3">
      <c r="B5" s="17"/>
      <c r="C5" s="18"/>
      <c r="D5" s="18"/>
      <c r="E5" s="18"/>
      <c r="F5" s="38"/>
      <c r="G5" s="14"/>
      <c r="H5" s="15"/>
      <c r="I5" s="15"/>
      <c r="J5" s="15"/>
      <c r="K5" s="15"/>
      <c r="L5" s="15"/>
      <c r="M5" s="15"/>
    </row>
    <row r="6" spans="2:13" s="11" customFormat="1" x14ac:dyDescent="0.3">
      <c r="B6" s="7" t="s">
        <v>14</v>
      </c>
      <c r="C6" s="8">
        <v>4</v>
      </c>
      <c r="D6" s="8">
        <v>18</v>
      </c>
      <c r="E6" s="8">
        <v>8</v>
      </c>
      <c r="F6" s="36">
        <v>0</v>
      </c>
      <c r="G6" s="9">
        <v>40</v>
      </c>
      <c r="H6" s="10">
        <f>3+3+3+4+4</f>
        <v>17</v>
      </c>
      <c r="I6" s="10">
        <v>4</v>
      </c>
      <c r="J6" s="10">
        <v>5</v>
      </c>
      <c r="K6" s="10">
        <v>5</v>
      </c>
      <c r="L6" s="10">
        <v>4</v>
      </c>
      <c r="M6" s="10">
        <v>5</v>
      </c>
    </row>
    <row r="7" spans="2:13" s="16" customFormat="1" x14ac:dyDescent="0.3">
      <c r="B7" s="12" t="s">
        <v>15</v>
      </c>
      <c r="C7" s="13">
        <v>2</v>
      </c>
      <c r="D7" s="13">
        <v>24</v>
      </c>
      <c r="E7" s="13">
        <v>12</v>
      </c>
      <c r="F7" s="37">
        <v>0</v>
      </c>
      <c r="G7" s="14">
        <v>97</v>
      </c>
      <c r="H7" s="15">
        <f>3+4+4+5+5</f>
        <v>21</v>
      </c>
      <c r="I7" s="15">
        <v>5</v>
      </c>
      <c r="J7" s="15">
        <v>5</v>
      </c>
      <c r="K7" s="15">
        <v>5</v>
      </c>
      <c r="L7" s="15">
        <v>5</v>
      </c>
      <c r="M7" s="15">
        <v>4</v>
      </c>
    </row>
    <row r="8" spans="2:13" s="11" customFormat="1" x14ac:dyDescent="0.3">
      <c r="B8" s="7" t="s">
        <v>16</v>
      </c>
      <c r="C8" s="8">
        <v>0</v>
      </c>
      <c r="D8" s="8">
        <v>1</v>
      </c>
      <c r="E8" s="8">
        <v>0</v>
      </c>
      <c r="F8" s="36">
        <v>0</v>
      </c>
      <c r="G8" s="9">
        <v>39</v>
      </c>
      <c r="H8" s="10">
        <f>3+3+3+3+4</f>
        <v>16</v>
      </c>
      <c r="I8" s="10">
        <v>5</v>
      </c>
      <c r="J8" s="10">
        <v>4</v>
      </c>
      <c r="K8" s="10">
        <v>5</v>
      </c>
      <c r="L8" s="10">
        <v>5</v>
      </c>
      <c r="M8" s="10">
        <v>4</v>
      </c>
    </row>
    <row r="9" spans="2:13" s="16" customFormat="1" x14ac:dyDescent="0.3">
      <c r="B9" s="12" t="s">
        <v>17</v>
      </c>
      <c r="C9" s="13">
        <v>0</v>
      </c>
      <c r="D9" s="13">
        <v>3</v>
      </c>
      <c r="E9" s="13">
        <v>0.5</v>
      </c>
      <c r="F9" s="37">
        <v>0</v>
      </c>
      <c r="G9" s="14">
        <v>37</v>
      </c>
      <c r="H9" s="15">
        <f>4+3+3+1+4</f>
        <v>15</v>
      </c>
      <c r="I9" s="15">
        <v>4</v>
      </c>
      <c r="J9" s="15">
        <v>5</v>
      </c>
      <c r="K9" s="15">
        <v>5</v>
      </c>
      <c r="L9" s="15">
        <v>5</v>
      </c>
      <c r="M9" s="15">
        <v>5</v>
      </c>
    </row>
    <row r="10" spans="2:13" s="11" customFormat="1" x14ac:dyDescent="0.3">
      <c r="B10" s="7" t="s">
        <v>18</v>
      </c>
      <c r="C10" s="8">
        <v>0</v>
      </c>
      <c r="D10" s="8">
        <v>5</v>
      </c>
      <c r="E10" s="8">
        <v>0</v>
      </c>
      <c r="F10" s="36">
        <v>0</v>
      </c>
      <c r="G10" s="9">
        <v>83</v>
      </c>
      <c r="H10" s="10">
        <f>3+4+2+2+4</f>
        <v>15</v>
      </c>
      <c r="I10" s="10">
        <v>5</v>
      </c>
      <c r="J10" s="10">
        <v>5</v>
      </c>
      <c r="K10" s="10">
        <v>5</v>
      </c>
      <c r="L10" s="10">
        <v>5</v>
      </c>
      <c r="M10" s="10">
        <v>5</v>
      </c>
    </row>
    <row r="11" spans="2:13" s="16" customFormat="1" x14ac:dyDescent="0.3">
      <c r="B11" s="12" t="s">
        <v>19</v>
      </c>
      <c r="C11" s="13">
        <v>2</v>
      </c>
      <c r="D11" s="13">
        <v>10</v>
      </c>
      <c r="E11" s="13">
        <v>5</v>
      </c>
      <c r="F11" s="37">
        <v>0</v>
      </c>
      <c r="G11" s="14">
        <v>43</v>
      </c>
      <c r="H11" s="15">
        <f>2+5+2+5+5</f>
        <v>19</v>
      </c>
      <c r="I11" s="15">
        <v>5</v>
      </c>
      <c r="J11" s="15">
        <v>5</v>
      </c>
      <c r="K11" s="15">
        <v>5</v>
      </c>
      <c r="L11" s="15">
        <v>4</v>
      </c>
      <c r="M11" s="15">
        <v>5</v>
      </c>
    </row>
    <row r="12" spans="2:13" s="11" customFormat="1" x14ac:dyDescent="0.3">
      <c r="B12" s="7" t="s">
        <v>20</v>
      </c>
      <c r="C12" s="8">
        <v>2</v>
      </c>
      <c r="D12" s="8">
        <v>18</v>
      </c>
      <c r="E12" s="8">
        <v>10</v>
      </c>
      <c r="F12" s="36">
        <v>0</v>
      </c>
      <c r="G12" s="9">
        <v>41</v>
      </c>
      <c r="H12" s="10">
        <f>4+5+4+4+5</f>
        <v>22</v>
      </c>
      <c r="I12" s="10">
        <v>4</v>
      </c>
      <c r="J12" s="10">
        <v>4</v>
      </c>
      <c r="K12" s="10">
        <v>3</v>
      </c>
      <c r="L12" s="10">
        <v>4</v>
      </c>
      <c r="M12" s="10">
        <v>4</v>
      </c>
    </row>
    <row r="13" spans="2:13" s="16" customFormat="1" x14ac:dyDescent="0.3">
      <c r="B13" s="12" t="s">
        <v>21</v>
      </c>
      <c r="C13" s="13">
        <v>0</v>
      </c>
      <c r="D13" s="13">
        <v>4</v>
      </c>
      <c r="E13" s="13">
        <v>0.5</v>
      </c>
      <c r="F13" s="37">
        <v>0</v>
      </c>
      <c r="G13" s="14">
        <v>26</v>
      </c>
      <c r="H13" s="15">
        <f>4+3+3+1+4</f>
        <v>15</v>
      </c>
      <c r="I13" s="15">
        <v>4</v>
      </c>
      <c r="J13" s="15">
        <v>3</v>
      </c>
      <c r="K13" s="15">
        <v>3</v>
      </c>
      <c r="L13" s="15">
        <v>4</v>
      </c>
      <c r="M13" s="15">
        <v>4</v>
      </c>
    </row>
    <row r="14" spans="2:13" x14ac:dyDescent="0.3">
      <c r="B14" s="30"/>
      <c r="C14" s="34"/>
      <c r="D14" s="34"/>
      <c r="E14" s="34"/>
      <c r="F14" s="35"/>
      <c r="G14" s="19">
        <f t="shared" ref="G14:M14" si="0">MAX(G6:G13)</f>
        <v>97</v>
      </c>
      <c r="H14" s="20">
        <f t="shared" si="0"/>
        <v>22</v>
      </c>
      <c r="I14" s="20">
        <f t="shared" si="0"/>
        <v>5</v>
      </c>
      <c r="J14" s="20">
        <f t="shared" si="0"/>
        <v>5</v>
      </c>
      <c r="K14" s="20">
        <f t="shared" si="0"/>
        <v>5</v>
      </c>
      <c r="L14" s="20">
        <f t="shared" si="0"/>
        <v>5</v>
      </c>
      <c r="M14" s="20">
        <f t="shared" si="0"/>
        <v>5</v>
      </c>
    </row>
    <row r="15" spans="2:13" x14ac:dyDescent="0.3">
      <c r="B15" s="7" t="s">
        <v>22</v>
      </c>
      <c r="C15" s="8">
        <v>1</v>
      </c>
      <c r="D15" s="8">
        <v>10</v>
      </c>
      <c r="E15" s="8">
        <v>6</v>
      </c>
      <c r="F15" s="36">
        <v>1</v>
      </c>
      <c r="G15" s="19">
        <f t="shared" ref="G15:M15" si="1">MIN(G6:G13)</f>
        <v>26</v>
      </c>
      <c r="H15" s="20">
        <f t="shared" si="1"/>
        <v>15</v>
      </c>
      <c r="I15" s="20">
        <f t="shared" si="1"/>
        <v>4</v>
      </c>
      <c r="J15" s="20">
        <f t="shared" si="1"/>
        <v>3</v>
      </c>
      <c r="K15" s="20">
        <f t="shared" si="1"/>
        <v>3</v>
      </c>
      <c r="L15" s="20">
        <f t="shared" si="1"/>
        <v>4</v>
      </c>
      <c r="M15" s="20">
        <f t="shared" si="1"/>
        <v>4</v>
      </c>
    </row>
    <row r="16" spans="2:13" ht="15" thickBot="1" x14ac:dyDescent="0.35">
      <c r="B16" s="12" t="s">
        <v>23</v>
      </c>
      <c r="C16" s="13">
        <v>1</v>
      </c>
      <c r="D16" s="13">
        <v>19</v>
      </c>
      <c r="E16" s="13">
        <v>5</v>
      </c>
      <c r="F16" s="37">
        <v>0</v>
      </c>
      <c r="G16" s="21">
        <f t="shared" ref="G16:M16" si="2">AVERAGE(G6:G13)</f>
        <v>50.75</v>
      </c>
      <c r="H16" s="22">
        <f t="shared" si="2"/>
        <v>17.5</v>
      </c>
      <c r="I16" s="22">
        <f t="shared" si="2"/>
        <v>4.5</v>
      </c>
      <c r="J16" s="22">
        <f t="shared" si="2"/>
        <v>4.5</v>
      </c>
      <c r="K16" s="22">
        <f t="shared" si="2"/>
        <v>4.5</v>
      </c>
      <c r="L16" s="22">
        <f t="shared" si="2"/>
        <v>4.5</v>
      </c>
      <c r="M16" s="22">
        <f t="shared" si="2"/>
        <v>4.5</v>
      </c>
    </row>
    <row r="17" spans="2:6" x14ac:dyDescent="0.3">
      <c r="B17" s="7" t="s">
        <v>24</v>
      </c>
      <c r="C17" s="8">
        <v>1</v>
      </c>
      <c r="D17" s="8">
        <v>4</v>
      </c>
      <c r="E17" s="8">
        <v>2</v>
      </c>
      <c r="F17" s="36">
        <v>1</v>
      </c>
    </row>
    <row r="18" spans="2:6" x14ac:dyDescent="0.3">
      <c r="B18" s="12" t="s">
        <v>25</v>
      </c>
      <c r="C18" s="13">
        <v>2</v>
      </c>
      <c r="D18" s="13">
        <v>20</v>
      </c>
      <c r="E18" s="13">
        <v>5</v>
      </c>
      <c r="F18" s="37">
        <v>0</v>
      </c>
    </row>
    <row r="19" spans="2:6" x14ac:dyDescent="0.3">
      <c r="B19" s="7" t="s">
        <v>26</v>
      </c>
      <c r="C19" s="8">
        <v>1</v>
      </c>
      <c r="D19" s="8">
        <v>5</v>
      </c>
      <c r="E19" s="8">
        <v>1</v>
      </c>
      <c r="F19" s="36">
        <v>0</v>
      </c>
    </row>
    <row r="20" spans="2:6" x14ac:dyDescent="0.3">
      <c r="B20" s="12" t="s">
        <v>27</v>
      </c>
      <c r="C20" s="13">
        <v>1</v>
      </c>
      <c r="D20" s="13">
        <v>6</v>
      </c>
      <c r="E20" s="13">
        <v>2</v>
      </c>
      <c r="F20" s="37">
        <v>0</v>
      </c>
    </row>
    <row r="21" spans="2:6" x14ac:dyDescent="0.3">
      <c r="B21" s="7" t="s">
        <v>28</v>
      </c>
      <c r="C21" s="8">
        <v>1</v>
      </c>
      <c r="D21" s="8">
        <v>10</v>
      </c>
      <c r="E21" s="8">
        <v>3</v>
      </c>
      <c r="F21" s="36">
        <v>0</v>
      </c>
    </row>
    <row r="22" spans="2:6" x14ac:dyDescent="0.3">
      <c r="B22" s="12" t="s">
        <v>29</v>
      </c>
      <c r="C22" s="13">
        <v>2</v>
      </c>
      <c r="D22" s="13">
        <v>12</v>
      </c>
      <c r="E22" s="13">
        <v>0</v>
      </c>
      <c r="F22" s="37">
        <v>0</v>
      </c>
    </row>
    <row r="23" spans="2:6" x14ac:dyDescent="0.3">
      <c r="B23" s="7" t="s">
        <v>59</v>
      </c>
      <c r="C23" s="8">
        <v>1</v>
      </c>
      <c r="D23" s="8">
        <v>7</v>
      </c>
      <c r="E23" s="8">
        <v>1</v>
      </c>
      <c r="F23" s="36">
        <v>0</v>
      </c>
    </row>
    <row r="24" spans="2:6" x14ac:dyDescent="0.3">
      <c r="B24" s="12" t="s">
        <v>60</v>
      </c>
      <c r="C24" s="13">
        <v>1</v>
      </c>
      <c r="D24" s="13">
        <v>10</v>
      </c>
      <c r="E24" s="13">
        <v>1</v>
      </c>
      <c r="F24" s="37">
        <v>0</v>
      </c>
    </row>
    <row r="25" spans="2:6" x14ac:dyDescent="0.3">
      <c r="B25" s="7" t="s">
        <v>61</v>
      </c>
      <c r="C25" s="8">
        <v>0</v>
      </c>
      <c r="D25" s="8">
        <v>12</v>
      </c>
      <c r="E25" s="8">
        <v>10</v>
      </c>
      <c r="F25" s="36">
        <v>0</v>
      </c>
    </row>
    <row r="26" spans="2:6" x14ac:dyDescent="0.3">
      <c r="B26" s="12" t="s">
        <v>62</v>
      </c>
      <c r="C26" s="13">
        <v>1</v>
      </c>
      <c r="D26" s="13">
        <v>12</v>
      </c>
      <c r="E26" s="13">
        <v>12</v>
      </c>
      <c r="F26" s="37">
        <v>1</v>
      </c>
    </row>
    <row r="27" spans="2:6" x14ac:dyDescent="0.3">
      <c r="B27" s="7" t="s">
        <v>63</v>
      </c>
      <c r="C27" s="8">
        <v>2</v>
      </c>
      <c r="D27" s="8">
        <v>12</v>
      </c>
      <c r="E27" s="8">
        <v>6</v>
      </c>
      <c r="F27" s="36">
        <v>0</v>
      </c>
    </row>
    <row r="28" spans="2:6" x14ac:dyDescent="0.3">
      <c r="B28" s="12" t="s">
        <v>69</v>
      </c>
      <c r="C28" s="13">
        <v>1</v>
      </c>
      <c r="D28" s="13">
        <v>5</v>
      </c>
      <c r="E28" s="13">
        <v>3</v>
      </c>
      <c r="F28" s="37">
        <v>0</v>
      </c>
    </row>
    <row r="29" spans="2:6" x14ac:dyDescent="0.3">
      <c r="B29" s="7" t="s">
        <v>70</v>
      </c>
      <c r="C29" s="8">
        <v>1</v>
      </c>
      <c r="D29" s="8">
        <v>4</v>
      </c>
      <c r="E29" s="8">
        <v>1</v>
      </c>
      <c r="F29" s="36">
        <v>1</v>
      </c>
    </row>
    <row r="30" spans="2:6" x14ac:dyDescent="0.3">
      <c r="B30" s="12" t="s">
        <v>71</v>
      </c>
      <c r="C30" s="13">
        <v>1</v>
      </c>
      <c r="D30" s="13">
        <v>8</v>
      </c>
      <c r="E30" s="13">
        <v>0</v>
      </c>
      <c r="F30" s="37">
        <v>0</v>
      </c>
    </row>
    <row r="31" spans="2:6" ht="15" thickBot="1" x14ac:dyDescent="0.35">
      <c r="B31" s="27" t="s">
        <v>72</v>
      </c>
      <c r="C31" s="28">
        <v>2</v>
      </c>
      <c r="D31" s="28">
        <v>13</v>
      </c>
      <c r="E31" s="28">
        <v>4</v>
      </c>
      <c r="F31" s="39">
        <v>0</v>
      </c>
    </row>
  </sheetData>
  <phoneticPr fontId="3" type="noConversion"/>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28026-26DB-467D-BA1D-6079779EA3E0}">
  <dimension ref="B1:I31"/>
  <sheetViews>
    <sheetView zoomScaleNormal="100" workbookViewId="0">
      <pane xSplit="2" ySplit="2" topLeftCell="C9" activePane="bottomRight" state="frozen"/>
      <selection pane="topRight" activeCell="C1" sqref="C1"/>
      <selection pane="bottomLeft" activeCell="A3" sqref="A3"/>
      <selection pane="bottomRight" activeCell="B2" sqref="B2"/>
    </sheetView>
  </sheetViews>
  <sheetFormatPr defaultRowHeight="14.4" x14ac:dyDescent="0.3"/>
  <cols>
    <col min="2" max="2" width="20.109375" bestFit="1" customWidth="1"/>
    <col min="3" max="4" width="6.77734375" customWidth="1"/>
    <col min="5" max="9" width="2.77734375" customWidth="1"/>
  </cols>
  <sheetData>
    <row r="1" spans="2:9" ht="15" thickBot="1" x14ac:dyDescent="0.35"/>
    <row r="2" spans="2:9" ht="43.2" x14ac:dyDescent="0.3">
      <c r="B2" s="1" t="s">
        <v>0</v>
      </c>
      <c r="C2" s="5" t="s">
        <v>5</v>
      </c>
      <c r="D2" s="5" t="s">
        <v>6</v>
      </c>
      <c r="E2" s="2" t="s">
        <v>7</v>
      </c>
      <c r="F2" s="2" t="s">
        <v>8</v>
      </c>
      <c r="G2" s="2" t="s">
        <v>9</v>
      </c>
      <c r="H2" s="2" t="s">
        <v>10</v>
      </c>
      <c r="I2" s="3" t="s">
        <v>11</v>
      </c>
    </row>
    <row r="3" spans="2:9" x14ac:dyDescent="0.3">
      <c r="B3" s="7" t="s">
        <v>12</v>
      </c>
      <c r="C3" s="10">
        <v>69</v>
      </c>
      <c r="D3" s="10">
        <f>4+3+3+3+4</f>
        <v>17</v>
      </c>
      <c r="E3" s="10">
        <v>5</v>
      </c>
      <c r="F3" s="10">
        <v>5</v>
      </c>
      <c r="G3" s="10">
        <v>4</v>
      </c>
      <c r="H3" s="10">
        <v>5</v>
      </c>
      <c r="I3" s="23">
        <v>4</v>
      </c>
    </row>
    <row r="4" spans="2:9" x14ac:dyDescent="0.3">
      <c r="B4" s="12" t="s">
        <v>13</v>
      </c>
      <c r="C4" s="15">
        <v>41</v>
      </c>
      <c r="D4" s="15">
        <f>2+3+2+3+3</f>
        <v>13</v>
      </c>
      <c r="E4" s="15">
        <v>4</v>
      </c>
      <c r="F4" s="15">
        <v>4</v>
      </c>
      <c r="G4" s="15">
        <v>5</v>
      </c>
      <c r="H4" s="15">
        <v>5</v>
      </c>
      <c r="I4" s="24">
        <v>5</v>
      </c>
    </row>
    <row r="5" spans="2:9" x14ac:dyDescent="0.3">
      <c r="B5" s="17"/>
      <c r="C5" s="25"/>
      <c r="D5" s="25"/>
      <c r="E5" s="25"/>
      <c r="F5" s="25"/>
      <c r="G5" s="25"/>
      <c r="H5" s="25"/>
      <c r="I5" s="26"/>
    </row>
    <row r="6" spans="2:9" x14ac:dyDescent="0.3">
      <c r="B6" s="7" t="s">
        <v>30</v>
      </c>
      <c r="C6" s="10">
        <v>40</v>
      </c>
      <c r="D6" s="10">
        <f>3+3+3+4+4</f>
        <v>17</v>
      </c>
      <c r="E6" s="10">
        <v>4</v>
      </c>
      <c r="F6" s="10">
        <v>5</v>
      </c>
      <c r="G6" s="10">
        <v>5</v>
      </c>
      <c r="H6" s="10">
        <v>4</v>
      </c>
      <c r="I6" s="23">
        <v>5</v>
      </c>
    </row>
    <row r="7" spans="2:9" x14ac:dyDescent="0.3">
      <c r="B7" s="12" t="s">
        <v>15</v>
      </c>
      <c r="C7" s="15">
        <v>97</v>
      </c>
      <c r="D7" s="15">
        <f>3+4+4+5+5</f>
        <v>21</v>
      </c>
      <c r="E7" s="15">
        <v>5</v>
      </c>
      <c r="F7" s="15">
        <v>5</v>
      </c>
      <c r="G7" s="15">
        <v>5</v>
      </c>
      <c r="H7" s="15">
        <v>5</v>
      </c>
      <c r="I7" s="24">
        <v>4</v>
      </c>
    </row>
    <row r="8" spans="2:9" x14ac:dyDescent="0.3">
      <c r="B8" s="7" t="s">
        <v>16</v>
      </c>
      <c r="C8" s="10">
        <v>39</v>
      </c>
      <c r="D8" s="10">
        <f>3+3+3+3+4</f>
        <v>16</v>
      </c>
      <c r="E8" s="10">
        <v>5</v>
      </c>
      <c r="F8" s="10">
        <v>4</v>
      </c>
      <c r="G8" s="10">
        <v>5</v>
      </c>
      <c r="H8" s="10">
        <v>5</v>
      </c>
      <c r="I8" s="23">
        <v>4</v>
      </c>
    </row>
    <row r="9" spans="2:9" x14ac:dyDescent="0.3">
      <c r="B9" s="12" t="s">
        <v>17</v>
      </c>
      <c r="C9" s="15">
        <v>37</v>
      </c>
      <c r="D9" s="15">
        <f>4+3+3+1+4</f>
        <v>15</v>
      </c>
      <c r="E9" s="15">
        <v>4</v>
      </c>
      <c r="F9" s="15">
        <v>5</v>
      </c>
      <c r="G9" s="15">
        <v>5</v>
      </c>
      <c r="H9" s="15">
        <v>5</v>
      </c>
      <c r="I9" s="24">
        <v>5</v>
      </c>
    </row>
    <row r="10" spans="2:9" x14ac:dyDescent="0.3">
      <c r="B10" s="7" t="s">
        <v>18</v>
      </c>
      <c r="C10" s="10">
        <v>83</v>
      </c>
      <c r="D10" s="10">
        <f>3+4+2+2+4</f>
        <v>15</v>
      </c>
      <c r="E10" s="10">
        <v>5</v>
      </c>
      <c r="F10" s="10">
        <v>5</v>
      </c>
      <c r="G10" s="10">
        <v>5</v>
      </c>
      <c r="H10" s="10">
        <v>5</v>
      </c>
      <c r="I10" s="23">
        <v>5</v>
      </c>
    </row>
    <row r="11" spans="2:9" x14ac:dyDescent="0.3">
      <c r="B11" s="12" t="s">
        <v>19</v>
      </c>
      <c r="C11" s="15">
        <v>43</v>
      </c>
      <c r="D11" s="15">
        <f>2+5+2+5+5</f>
        <v>19</v>
      </c>
      <c r="E11" s="15">
        <v>5</v>
      </c>
      <c r="F11" s="15">
        <v>5</v>
      </c>
      <c r="G11" s="15">
        <v>5</v>
      </c>
      <c r="H11" s="15">
        <v>4</v>
      </c>
      <c r="I11" s="24">
        <v>5</v>
      </c>
    </row>
    <row r="12" spans="2:9" x14ac:dyDescent="0.3">
      <c r="B12" s="7" t="s">
        <v>20</v>
      </c>
      <c r="C12" s="10">
        <v>41</v>
      </c>
      <c r="D12" s="10">
        <f>4+5+4+4+5</f>
        <v>22</v>
      </c>
      <c r="E12" s="10">
        <v>4</v>
      </c>
      <c r="F12" s="10">
        <v>4</v>
      </c>
      <c r="G12" s="10">
        <v>3</v>
      </c>
      <c r="H12" s="10">
        <v>4</v>
      </c>
      <c r="I12" s="23">
        <v>4</v>
      </c>
    </row>
    <row r="13" spans="2:9" x14ac:dyDescent="0.3">
      <c r="B13" s="12" t="s">
        <v>21</v>
      </c>
      <c r="C13" s="15">
        <v>26</v>
      </c>
      <c r="D13" s="15">
        <f>4+3+3+1+4</f>
        <v>15</v>
      </c>
      <c r="E13" s="15">
        <v>4</v>
      </c>
      <c r="F13" s="15">
        <v>3</v>
      </c>
      <c r="G13" s="15">
        <v>3</v>
      </c>
      <c r="H13" s="15">
        <v>4</v>
      </c>
      <c r="I13" s="24">
        <v>4</v>
      </c>
    </row>
    <row r="14" spans="2:9" x14ac:dyDescent="0.3">
      <c r="B14" s="30"/>
      <c r="C14" s="29"/>
      <c r="D14" s="29"/>
      <c r="E14" s="29"/>
      <c r="F14" s="29"/>
      <c r="G14" s="29"/>
      <c r="H14" s="29"/>
      <c r="I14" s="31"/>
    </row>
    <row r="15" spans="2:9" x14ac:dyDescent="0.3">
      <c r="B15" s="7" t="s">
        <v>22</v>
      </c>
      <c r="C15" s="10">
        <v>30</v>
      </c>
      <c r="D15" s="10">
        <f>4+5+1+5+5</f>
        <v>20</v>
      </c>
      <c r="E15" s="10">
        <v>5</v>
      </c>
      <c r="F15" s="10">
        <v>5</v>
      </c>
      <c r="G15" s="10">
        <v>5</v>
      </c>
      <c r="H15" s="10">
        <v>5</v>
      </c>
      <c r="I15" s="23">
        <v>5</v>
      </c>
    </row>
    <row r="16" spans="2:9" x14ac:dyDescent="0.3">
      <c r="B16" s="12" t="s">
        <v>23</v>
      </c>
      <c r="C16" s="15">
        <v>20</v>
      </c>
      <c r="D16" s="15">
        <f>4+4+4+4+4</f>
        <v>20</v>
      </c>
      <c r="E16" s="15">
        <v>5</v>
      </c>
      <c r="F16" s="15">
        <v>4</v>
      </c>
      <c r="G16" s="15">
        <v>5</v>
      </c>
      <c r="H16" s="15">
        <v>5</v>
      </c>
      <c r="I16" s="24">
        <v>4</v>
      </c>
    </row>
    <row r="17" spans="2:9" x14ac:dyDescent="0.3">
      <c r="B17" s="7" t="s">
        <v>24</v>
      </c>
      <c r="C17" s="10">
        <v>17</v>
      </c>
      <c r="D17" s="10">
        <f>3+3+3+3+3</f>
        <v>15</v>
      </c>
      <c r="E17" s="10">
        <v>4</v>
      </c>
      <c r="F17" s="10">
        <v>2</v>
      </c>
      <c r="G17" s="10">
        <v>5</v>
      </c>
      <c r="H17" s="10">
        <v>5</v>
      </c>
      <c r="I17" s="23">
        <v>3</v>
      </c>
    </row>
    <row r="18" spans="2:9" x14ac:dyDescent="0.3">
      <c r="B18" s="12" t="s">
        <v>25</v>
      </c>
      <c r="C18" s="15">
        <v>50</v>
      </c>
      <c r="D18" s="15">
        <f>5+4+4+5+5</f>
        <v>23</v>
      </c>
      <c r="E18" s="15">
        <v>4</v>
      </c>
      <c r="F18" s="15">
        <v>3</v>
      </c>
      <c r="G18" s="15">
        <v>3</v>
      </c>
      <c r="H18" s="15">
        <v>3</v>
      </c>
      <c r="I18" s="24">
        <v>5</v>
      </c>
    </row>
    <row r="19" spans="2:9" x14ac:dyDescent="0.3">
      <c r="B19" s="7" t="s">
        <v>26</v>
      </c>
      <c r="C19" s="10">
        <v>71</v>
      </c>
      <c r="D19" s="10">
        <f>2+4+4+3+2</f>
        <v>15</v>
      </c>
      <c r="E19" s="10">
        <v>5</v>
      </c>
      <c r="F19" s="10">
        <v>4</v>
      </c>
      <c r="G19" s="10">
        <v>4</v>
      </c>
      <c r="H19" s="10">
        <v>5</v>
      </c>
      <c r="I19" s="23">
        <v>3</v>
      </c>
    </row>
    <row r="20" spans="2:9" x14ac:dyDescent="0.3">
      <c r="B20" s="12" t="s">
        <v>27</v>
      </c>
      <c r="C20" s="15">
        <v>42</v>
      </c>
      <c r="D20" s="15">
        <f>1+2+3+2+2</f>
        <v>10</v>
      </c>
      <c r="E20" s="15">
        <v>4</v>
      </c>
      <c r="F20" s="15">
        <v>4</v>
      </c>
      <c r="G20" s="15">
        <v>4</v>
      </c>
      <c r="H20" s="15">
        <v>4</v>
      </c>
      <c r="I20" s="24">
        <v>3</v>
      </c>
    </row>
    <row r="21" spans="2:9" x14ac:dyDescent="0.3">
      <c r="B21" s="7" t="s">
        <v>28</v>
      </c>
      <c r="C21" s="10">
        <v>45</v>
      </c>
      <c r="D21" s="10">
        <f>3+5+1+5+3</f>
        <v>17</v>
      </c>
      <c r="E21" s="10">
        <v>4</v>
      </c>
      <c r="F21" s="10">
        <v>3</v>
      </c>
      <c r="G21" s="10">
        <v>5</v>
      </c>
      <c r="H21" s="10">
        <v>3</v>
      </c>
      <c r="I21" s="23">
        <v>4</v>
      </c>
    </row>
    <row r="22" spans="2:9" x14ac:dyDescent="0.3">
      <c r="B22" s="12" t="s">
        <v>29</v>
      </c>
      <c r="C22" s="15">
        <v>48</v>
      </c>
      <c r="D22" s="15">
        <f>2+3+2+2+1</f>
        <v>10</v>
      </c>
      <c r="E22" s="15">
        <v>5</v>
      </c>
      <c r="F22" s="15">
        <v>5</v>
      </c>
      <c r="G22" s="15">
        <v>5</v>
      </c>
      <c r="H22" s="15">
        <v>5</v>
      </c>
      <c r="I22" s="24">
        <v>5</v>
      </c>
    </row>
    <row r="23" spans="2:9" x14ac:dyDescent="0.3">
      <c r="B23" s="7" t="s">
        <v>59</v>
      </c>
      <c r="C23" s="10">
        <v>17</v>
      </c>
      <c r="D23" s="10">
        <f>3+2+3+3+3</f>
        <v>14</v>
      </c>
      <c r="E23" s="10">
        <v>5</v>
      </c>
      <c r="F23" s="10">
        <v>5</v>
      </c>
      <c r="G23" s="10">
        <v>5</v>
      </c>
      <c r="H23" s="10">
        <v>5</v>
      </c>
      <c r="I23" s="23">
        <v>5</v>
      </c>
    </row>
    <row r="24" spans="2:9" x14ac:dyDescent="0.3">
      <c r="B24" s="12" t="s">
        <v>60</v>
      </c>
      <c r="C24" s="15">
        <v>30</v>
      </c>
      <c r="D24" s="15">
        <f>3+2+3+2+4</f>
        <v>14</v>
      </c>
      <c r="E24" s="15">
        <v>5</v>
      </c>
      <c r="F24" s="15">
        <v>5</v>
      </c>
      <c r="G24" s="15">
        <v>5</v>
      </c>
      <c r="H24" s="15">
        <v>5</v>
      </c>
      <c r="I24" s="24">
        <v>5</v>
      </c>
    </row>
    <row r="25" spans="2:9" x14ac:dyDescent="0.3">
      <c r="B25" s="7" t="s">
        <v>61</v>
      </c>
      <c r="C25" s="10">
        <v>36</v>
      </c>
      <c r="D25" s="10">
        <f>3+5+4+5+5</f>
        <v>22</v>
      </c>
      <c r="E25" s="10">
        <v>4</v>
      </c>
      <c r="F25" s="10">
        <v>5</v>
      </c>
      <c r="G25" s="10">
        <v>3</v>
      </c>
      <c r="H25" s="10">
        <v>3</v>
      </c>
      <c r="I25" s="23">
        <v>3</v>
      </c>
    </row>
    <row r="26" spans="2:9" x14ac:dyDescent="0.3">
      <c r="B26" s="12" t="s">
        <v>62</v>
      </c>
      <c r="C26" s="15">
        <v>50</v>
      </c>
      <c r="D26" s="15">
        <f>4+5+4+5+5</f>
        <v>23</v>
      </c>
      <c r="E26" s="15">
        <v>5</v>
      </c>
      <c r="F26" s="15">
        <v>5</v>
      </c>
      <c r="G26" s="15">
        <v>4</v>
      </c>
      <c r="H26" s="15">
        <v>5</v>
      </c>
      <c r="I26" s="24">
        <v>5</v>
      </c>
    </row>
    <row r="27" spans="2:9" x14ac:dyDescent="0.3">
      <c r="B27" s="7" t="s">
        <v>63</v>
      </c>
      <c r="C27" s="10">
        <v>25</v>
      </c>
      <c r="D27" s="10">
        <f>3+5+3+3+5</f>
        <v>19</v>
      </c>
      <c r="E27" s="10">
        <v>5</v>
      </c>
      <c r="F27" s="10">
        <v>5</v>
      </c>
      <c r="G27" s="10">
        <v>5</v>
      </c>
      <c r="H27" s="10">
        <v>5</v>
      </c>
      <c r="I27" s="23">
        <v>4</v>
      </c>
    </row>
    <row r="28" spans="2:9" x14ac:dyDescent="0.3">
      <c r="B28" s="12" t="s">
        <v>69</v>
      </c>
      <c r="C28" s="15">
        <v>14</v>
      </c>
      <c r="D28" s="15">
        <f>2+2+2+2+2</f>
        <v>10</v>
      </c>
      <c r="E28" s="15">
        <v>3</v>
      </c>
      <c r="F28" s="15">
        <v>3</v>
      </c>
      <c r="G28" s="15">
        <v>3</v>
      </c>
      <c r="H28" s="15">
        <v>3</v>
      </c>
      <c r="I28" s="24">
        <v>3</v>
      </c>
    </row>
    <row r="29" spans="2:9" x14ac:dyDescent="0.3">
      <c r="B29" s="7" t="s">
        <v>70</v>
      </c>
      <c r="C29" s="10">
        <v>16</v>
      </c>
      <c r="D29" s="10">
        <f>1+1+3+1+1</f>
        <v>7</v>
      </c>
      <c r="E29" s="10">
        <v>3</v>
      </c>
      <c r="F29" s="10">
        <v>4</v>
      </c>
      <c r="G29" s="10">
        <v>3</v>
      </c>
      <c r="H29" s="10">
        <v>3</v>
      </c>
      <c r="I29" s="23">
        <v>3</v>
      </c>
    </row>
    <row r="30" spans="2:9" x14ac:dyDescent="0.3">
      <c r="B30" s="12" t="s">
        <v>71</v>
      </c>
      <c r="C30" s="15">
        <v>153</v>
      </c>
      <c r="D30" s="15">
        <f>1+1+1+1+1</f>
        <v>5</v>
      </c>
      <c r="E30" s="15">
        <v>5</v>
      </c>
      <c r="F30" s="15">
        <v>5</v>
      </c>
      <c r="G30" s="15">
        <v>4</v>
      </c>
      <c r="H30" s="15">
        <v>4</v>
      </c>
      <c r="I30" s="24">
        <v>5</v>
      </c>
    </row>
    <row r="31" spans="2:9" ht="15" thickBot="1" x14ac:dyDescent="0.35">
      <c r="B31" s="27" t="s">
        <v>72</v>
      </c>
      <c r="C31" s="32">
        <v>53</v>
      </c>
      <c r="D31" s="32">
        <f>3+4+4+3+4</f>
        <v>18</v>
      </c>
      <c r="E31" s="32">
        <v>5</v>
      </c>
      <c r="F31" s="32">
        <v>3</v>
      </c>
      <c r="G31" s="32">
        <v>5</v>
      </c>
      <c r="H31" s="32">
        <v>3</v>
      </c>
      <c r="I31" s="33">
        <v>5</v>
      </c>
    </row>
  </sheetData>
  <phoneticPr fontId="3" type="noConversion"/>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2B915-EB08-4B1A-BC5D-90AB60704292}">
  <dimension ref="B1:G31"/>
  <sheetViews>
    <sheetView workbookViewId="0">
      <pane xSplit="2" ySplit="2" topLeftCell="C12" activePane="bottomRight" state="frozen"/>
      <selection pane="topRight" activeCell="C1" sqref="C1"/>
      <selection pane="bottomLeft" activeCell="A3" sqref="A3"/>
      <selection pane="bottomRight" activeCell="B2" sqref="B2"/>
    </sheetView>
  </sheetViews>
  <sheetFormatPr defaultRowHeight="14.4" x14ac:dyDescent="0.3"/>
  <cols>
    <col min="2" max="2" width="20.109375" bestFit="1" customWidth="1"/>
    <col min="3" max="7" width="15.77734375" customWidth="1"/>
  </cols>
  <sheetData>
    <row r="1" spans="2:7" ht="15" thickBot="1" x14ac:dyDescent="0.35"/>
    <row r="2" spans="2:7" x14ac:dyDescent="0.3">
      <c r="B2" s="1" t="s">
        <v>0</v>
      </c>
      <c r="C2" s="2" t="s">
        <v>54</v>
      </c>
      <c r="D2" s="2" t="s">
        <v>55</v>
      </c>
      <c r="E2" s="2" t="s">
        <v>56</v>
      </c>
      <c r="F2" s="2" t="s">
        <v>57</v>
      </c>
      <c r="G2" s="3" t="s">
        <v>58</v>
      </c>
    </row>
    <row r="3" spans="2:7" x14ac:dyDescent="0.3">
      <c r="B3" s="7" t="s">
        <v>12</v>
      </c>
      <c r="C3" s="10" t="s">
        <v>31</v>
      </c>
      <c r="D3" s="10" t="s">
        <v>32</v>
      </c>
      <c r="E3" s="10">
        <v>571</v>
      </c>
      <c r="F3" s="10">
        <v>661</v>
      </c>
      <c r="G3" s="23" t="s">
        <v>33</v>
      </c>
    </row>
    <row r="4" spans="2:7" x14ac:dyDescent="0.3">
      <c r="B4" s="12" t="s">
        <v>13</v>
      </c>
      <c r="C4" s="15">
        <v>1251</v>
      </c>
      <c r="D4" s="15">
        <v>1061</v>
      </c>
      <c r="E4" s="15" t="s">
        <v>34</v>
      </c>
      <c r="F4" s="15">
        <v>661</v>
      </c>
      <c r="G4" s="24">
        <v>1051</v>
      </c>
    </row>
    <row r="5" spans="2:7" x14ac:dyDescent="0.3">
      <c r="B5" s="17"/>
      <c r="C5" s="25"/>
      <c r="D5" s="25"/>
      <c r="E5" s="25"/>
      <c r="F5" s="25"/>
      <c r="G5" s="26"/>
    </row>
    <row r="6" spans="2:7" x14ac:dyDescent="0.3">
      <c r="B6" s="7" t="s">
        <v>30</v>
      </c>
      <c r="C6" s="10">
        <v>1511</v>
      </c>
      <c r="D6" s="10" t="s">
        <v>35</v>
      </c>
      <c r="E6" s="10" t="s">
        <v>36</v>
      </c>
      <c r="F6" s="10" t="s">
        <v>37</v>
      </c>
      <c r="G6" s="23" t="s">
        <v>38</v>
      </c>
    </row>
    <row r="7" spans="2:7" x14ac:dyDescent="0.3">
      <c r="B7" s="12" t="s">
        <v>15</v>
      </c>
      <c r="C7" s="15" t="s">
        <v>31</v>
      </c>
      <c r="D7" s="15" t="s">
        <v>39</v>
      </c>
      <c r="E7" s="15">
        <v>1081</v>
      </c>
      <c r="F7" s="15">
        <v>1961</v>
      </c>
      <c r="G7" s="24" t="s">
        <v>40</v>
      </c>
    </row>
    <row r="8" spans="2:7" x14ac:dyDescent="0.3">
      <c r="B8" s="7" t="s">
        <v>16</v>
      </c>
      <c r="C8" s="10">
        <v>91</v>
      </c>
      <c r="D8" s="10" t="s">
        <v>41</v>
      </c>
      <c r="E8" s="10">
        <v>571</v>
      </c>
      <c r="F8" s="10" t="s">
        <v>42</v>
      </c>
      <c r="G8" s="23">
        <v>1251</v>
      </c>
    </row>
    <row r="9" spans="2:7" x14ac:dyDescent="0.3">
      <c r="B9" s="12" t="s">
        <v>17</v>
      </c>
      <c r="C9" s="15">
        <v>1511</v>
      </c>
      <c r="D9" s="15">
        <v>1241</v>
      </c>
      <c r="E9" s="15">
        <v>571</v>
      </c>
      <c r="F9" s="15">
        <v>611</v>
      </c>
      <c r="G9" s="24">
        <v>1251</v>
      </c>
    </row>
    <row r="10" spans="2:7" x14ac:dyDescent="0.3">
      <c r="B10" s="7" t="s">
        <v>18</v>
      </c>
      <c r="C10" s="10">
        <v>2081</v>
      </c>
      <c r="D10" s="10">
        <v>1791</v>
      </c>
      <c r="E10" s="10">
        <v>571</v>
      </c>
      <c r="F10" s="10">
        <v>2159</v>
      </c>
      <c r="G10" s="23">
        <v>1051</v>
      </c>
    </row>
    <row r="11" spans="2:7" x14ac:dyDescent="0.3">
      <c r="B11" s="12" t="s">
        <v>19</v>
      </c>
      <c r="C11" s="15">
        <v>2081</v>
      </c>
      <c r="D11" s="15" t="s">
        <v>43</v>
      </c>
      <c r="E11" s="15" t="s">
        <v>44</v>
      </c>
      <c r="F11" s="15">
        <v>1961</v>
      </c>
      <c r="G11" s="24" t="s">
        <v>33</v>
      </c>
    </row>
    <row r="12" spans="2:7" x14ac:dyDescent="0.3">
      <c r="B12" s="7" t="s">
        <v>20</v>
      </c>
      <c r="C12" s="10" t="s">
        <v>45</v>
      </c>
      <c r="D12" s="10" t="s">
        <v>46</v>
      </c>
      <c r="E12" s="10">
        <v>571</v>
      </c>
      <c r="F12" s="10">
        <v>1961</v>
      </c>
      <c r="G12" s="23" t="s">
        <v>47</v>
      </c>
    </row>
    <row r="13" spans="2:7" x14ac:dyDescent="0.3">
      <c r="B13" s="12" t="s">
        <v>21</v>
      </c>
      <c r="C13" s="15">
        <v>2081</v>
      </c>
      <c r="D13" s="15">
        <v>1061</v>
      </c>
      <c r="E13" s="15">
        <v>1081</v>
      </c>
      <c r="F13" s="15" t="s">
        <v>48</v>
      </c>
      <c r="G13" s="24">
        <v>1251</v>
      </c>
    </row>
    <row r="14" spans="2:7" x14ac:dyDescent="0.3">
      <c r="B14" s="30"/>
      <c r="C14" s="29"/>
      <c r="D14" s="29"/>
      <c r="E14" s="29"/>
      <c r="F14" s="29"/>
      <c r="G14" s="31"/>
    </row>
    <row r="15" spans="2:7" x14ac:dyDescent="0.3">
      <c r="B15" s="7" t="s">
        <v>22</v>
      </c>
      <c r="C15" s="10">
        <v>621</v>
      </c>
      <c r="D15" s="10">
        <v>1221</v>
      </c>
      <c r="E15" s="10">
        <v>1661</v>
      </c>
      <c r="F15" s="10">
        <v>301</v>
      </c>
      <c r="G15" s="23">
        <v>1461</v>
      </c>
    </row>
    <row r="16" spans="2:7" x14ac:dyDescent="0.3">
      <c r="B16" s="12" t="s">
        <v>23</v>
      </c>
      <c r="C16" s="15">
        <v>1511</v>
      </c>
      <c r="D16" s="15">
        <v>1221</v>
      </c>
      <c r="E16" s="15">
        <v>481</v>
      </c>
      <c r="F16" s="15">
        <v>171</v>
      </c>
      <c r="G16" s="24">
        <v>1051</v>
      </c>
    </row>
    <row r="17" spans="2:7" x14ac:dyDescent="0.3">
      <c r="B17" s="7" t="s">
        <v>24</v>
      </c>
      <c r="C17" s="10" t="s">
        <v>49</v>
      </c>
      <c r="D17" s="10" t="s">
        <v>50</v>
      </c>
      <c r="E17" s="10" t="s">
        <v>48</v>
      </c>
      <c r="F17" s="10" t="s">
        <v>51</v>
      </c>
      <c r="G17" s="23" t="s">
        <v>52</v>
      </c>
    </row>
    <row r="18" spans="2:7" x14ac:dyDescent="0.3">
      <c r="B18" s="12" t="s">
        <v>25</v>
      </c>
      <c r="C18" s="15">
        <v>1511</v>
      </c>
      <c r="D18" s="15">
        <v>1221</v>
      </c>
      <c r="E18" s="15">
        <v>481</v>
      </c>
      <c r="F18" s="15">
        <v>2159</v>
      </c>
      <c r="G18" s="24">
        <v>1051</v>
      </c>
    </row>
    <row r="19" spans="2:7" x14ac:dyDescent="0.3">
      <c r="B19" s="7" t="s">
        <v>26</v>
      </c>
      <c r="C19" s="10" t="s">
        <v>45</v>
      </c>
      <c r="D19" s="10">
        <v>1061</v>
      </c>
      <c r="E19" s="10">
        <v>1661</v>
      </c>
      <c r="F19" s="10">
        <v>301</v>
      </c>
      <c r="G19" s="23" t="s">
        <v>53</v>
      </c>
    </row>
    <row r="20" spans="2:7" x14ac:dyDescent="0.3">
      <c r="B20" s="12" t="s">
        <v>27</v>
      </c>
      <c r="C20" s="15">
        <v>91</v>
      </c>
      <c r="D20" s="15">
        <v>2153</v>
      </c>
      <c r="E20" s="15">
        <v>571</v>
      </c>
      <c r="F20" s="15">
        <v>301</v>
      </c>
      <c r="G20" s="24">
        <v>1791</v>
      </c>
    </row>
    <row r="21" spans="2:7" x14ac:dyDescent="0.3">
      <c r="B21" s="7" t="s">
        <v>28</v>
      </c>
      <c r="C21" s="10">
        <v>2081</v>
      </c>
      <c r="D21" s="10">
        <v>2153</v>
      </c>
      <c r="E21" s="10">
        <v>1661</v>
      </c>
      <c r="F21" s="10">
        <v>1961</v>
      </c>
      <c r="G21" s="23">
        <v>1251</v>
      </c>
    </row>
    <row r="22" spans="2:7" x14ac:dyDescent="0.3">
      <c r="B22" s="12" t="s">
        <v>29</v>
      </c>
      <c r="C22" s="15" t="s">
        <v>45</v>
      </c>
      <c r="D22" s="15">
        <v>1061</v>
      </c>
      <c r="E22" s="15">
        <v>481</v>
      </c>
      <c r="F22" s="15">
        <v>661</v>
      </c>
      <c r="G22" s="24">
        <v>1051</v>
      </c>
    </row>
    <row r="23" spans="2:7" x14ac:dyDescent="0.3">
      <c r="B23" s="7" t="s">
        <v>59</v>
      </c>
      <c r="C23" s="10">
        <v>1511</v>
      </c>
      <c r="D23" s="10" t="s">
        <v>64</v>
      </c>
      <c r="E23" s="10" t="s">
        <v>36</v>
      </c>
      <c r="F23" s="10">
        <v>661</v>
      </c>
      <c r="G23" s="23">
        <v>1051</v>
      </c>
    </row>
    <row r="24" spans="2:7" x14ac:dyDescent="0.3">
      <c r="B24" s="12" t="s">
        <v>60</v>
      </c>
      <c r="C24" s="15">
        <v>1511</v>
      </c>
      <c r="D24" s="15">
        <v>1781</v>
      </c>
      <c r="E24" s="15">
        <v>571</v>
      </c>
      <c r="F24" s="15">
        <v>661</v>
      </c>
      <c r="G24" s="24">
        <v>1791</v>
      </c>
    </row>
    <row r="25" spans="2:7" x14ac:dyDescent="0.3">
      <c r="B25" s="7" t="s">
        <v>61</v>
      </c>
      <c r="C25" s="10" t="s">
        <v>65</v>
      </c>
      <c r="D25" s="10" t="s">
        <v>66</v>
      </c>
      <c r="E25" s="10">
        <v>571</v>
      </c>
      <c r="F25" s="10" t="s">
        <v>67</v>
      </c>
      <c r="G25" s="23" t="s">
        <v>68</v>
      </c>
    </row>
    <row r="26" spans="2:7" x14ac:dyDescent="0.3">
      <c r="B26" s="12" t="s">
        <v>62</v>
      </c>
      <c r="C26" s="15">
        <v>91</v>
      </c>
      <c r="D26" s="15">
        <v>1221</v>
      </c>
      <c r="E26" s="15">
        <v>571</v>
      </c>
      <c r="F26" s="15">
        <v>2159</v>
      </c>
      <c r="G26" s="24">
        <v>1051</v>
      </c>
    </row>
    <row r="27" spans="2:7" x14ac:dyDescent="0.3">
      <c r="B27" s="7" t="s">
        <v>63</v>
      </c>
      <c r="C27" s="10">
        <v>1511</v>
      </c>
      <c r="D27" s="10">
        <v>2153</v>
      </c>
      <c r="E27" s="10">
        <v>571</v>
      </c>
      <c r="F27" s="10">
        <v>151</v>
      </c>
      <c r="G27" s="23">
        <v>1051</v>
      </c>
    </row>
    <row r="28" spans="2:7" x14ac:dyDescent="0.3">
      <c r="B28" s="12" t="s">
        <v>69</v>
      </c>
      <c r="C28" s="15" t="s">
        <v>73</v>
      </c>
      <c r="D28" s="15">
        <v>1341</v>
      </c>
      <c r="E28" s="15">
        <v>571</v>
      </c>
      <c r="F28" s="15">
        <v>571</v>
      </c>
      <c r="G28" s="24">
        <v>1791</v>
      </c>
    </row>
    <row r="29" spans="2:7" x14ac:dyDescent="0.3">
      <c r="B29" s="7" t="s">
        <v>70</v>
      </c>
      <c r="C29" s="10">
        <v>2081</v>
      </c>
      <c r="D29" s="10" t="s">
        <v>74</v>
      </c>
      <c r="E29" s="10" t="s">
        <v>75</v>
      </c>
      <c r="F29" s="10">
        <v>661</v>
      </c>
      <c r="G29" s="23">
        <v>1251</v>
      </c>
    </row>
    <row r="30" spans="2:7" x14ac:dyDescent="0.3">
      <c r="B30" s="12" t="s">
        <v>71</v>
      </c>
      <c r="C30" s="15" t="s">
        <v>76</v>
      </c>
      <c r="D30" s="15" t="s">
        <v>77</v>
      </c>
      <c r="E30" s="15" t="s">
        <v>78</v>
      </c>
      <c r="F30" s="15" t="s">
        <v>51</v>
      </c>
      <c r="G30" s="24" t="s">
        <v>79</v>
      </c>
    </row>
    <row r="31" spans="2:7" ht="15" thickBot="1" x14ac:dyDescent="0.35">
      <c r="B31" s="27" t="s">
        <v>72</v>
      </c>
      <c r="C31" s="32">
        <v>1511</v>
      </c>
      <c r="D31" s="32" t="s">
        <v>35</v>
      </c>
      <c r="E31" s="32" t="s">
        <v>80</v>
      </c>
      <c r="F31" s="32" t="s">
        <v>81</v>
      </c>
      <c r="G31" s="33" t="s">
        <v>82</v>
      </c>
    </row>
  </sheetData>
  <phoneticPr fontId="3" type="noConversion"/>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9FB33-4973-40B0-8EF2-E0C8A83F3CBD}">
  <dimension ref="B2:F74"/>
  <sheetViews>
    <sheetView tabSelected="1" workbookViewId="0">
      <selection activeCell="C3" sqref="C3"/>
    </sheetView>
  </sheetViews>
  <sheetFormatPr defaultRowHeight="14.4" x14ac:dyDescent="0.3"/>
  <cols>
    <col min="3" max="3" width="50.77734375" customWidth="1"/>
  </cols>
  <sheetData>
    <row r="2" spans="2:6" x14ac:dyDescent="0.3">
      <c r="B2" t="s">
        <v>83</v>
      </c>
    </row>
    <row r="3" spans="2:6" x14ac:dyDescent="0.3">
      <c r="B3" t="s">
        <v>84</v>
      </c>
    </row>
    <row r="4" spans="2:6" x14ac:dyDescent="0.3">
      <c r="B4" t="s">
        <v>83</v>
      </c>
    </row>
    <row r="5" spans="2:6" x14ac:dyDescent="0.3">
      <c r="B5" t="s">
        <v>85</v>
      </c>
    </row>
    <row r="6" spans="2:6" x14ac:dyDescent="0.3">
      <c r="B6" t="s">
        <v>86</v>
      </c>
    </row>
    <row r="7" spans="2:6" x14ac:dyDescent="0.3">
      <c r="B7" t="s">
        <v>87</v>
      </c>
    </row>
    <row r="8" spans="2:6" x14ac:dyDescent="0.3">
      <c r="B8" t="s">
        <v>88</v>
      </c>
    </row>
    <row r="9" spans="2:6" x14ac:dyDescent="0.3">
      <c r="B9" t="s">
        <v>89</v>
      </c>
    </row>
    <row r="10" spans="2:6" x14ac:dyDescent="0.3">
      <c r="C10" t="s">
        <v>90</v>
      </c>
    </row>
    <row r="11" spans="2:6" x14ac:dyDescent="0.3">
      <c r="C11" t="s">
        <v>91</v>
      </c>
    </row>
    <row r="12" spans="2:6" x14ac:dyDescent="0.3">
      <c r="C12" t="s">
        <v>92</v>
      </c>
    </row>
    <row r="13" spans="2:6" x14ac:dyDescent="0.3">
      <c r="C13" t="s">
        <v>93</v>
      </c>
    </row>
    <row r="14" spans="2:6" x14ac:dyDescent="0.3">
      <c r="C14" s="40" t="s">
        <v>94</v>
      </c>
    </row>
    <row r="15" spans="2:6" x14ac:dyDescent="0.3">
      <c r="C15" s="41" t="s">
        <v>95</v>
      </c>
      <c r="D15" s="41"/>
      <c r="E15" s="41"/>
      <c r="F15" s="41"/>
    </row>
    <row r="16" spans="2:6" x14ac:dyDescent="0.3">
      <c r="C16" s="41" t="s">
        <v>96</v>
      </c>
      <c r="D16" s="41"/>
      <c r="E16" s="41"/>
      <c r="F16" s="41"/>
    </row>
    <row r="17" spans="2:6" x14ac:dyDescent="0.3">
      <c r="C17" s="41" t="s">
        <v>97</v>
      </c>
      <c r="D17" s="41"/>
      <c r="E17" s="41"/>
      <c r="F17" s="41"/>
    </row>
    <row r="19" spans="2:6" x14ac:dyDescent="0.3">
      <c r="B19" t="s">
        <v>87</v>
      </c>
    </row>
    <row r="20" spans="2:6" x14ac:dyDescent="0.3">
      <c r="B20" t="s">
        <v>88</v>
      </c>
    </row>
    <row r="21" spans="2:6" x14ac:dyDescent="0.3">
      <c r="B21" t="s">
        <v>98</v>
      </c>
      <c r="C21" t="s">
        <v>99</v>
      </c>
    </row>
    <row r="22" spans="2:6" x14ac:dyDescent="0.3">
      <c r="C22" t="s">
        <v>90</v>
      </c>
    </row>
    <row r="23" spans="2:6" x14ac:dyDescent="0.3">
      <c r="C23" t="s">
        <v>100</v>
      </c>
    </row>
    <row r="24" spans="2:6" x14ac:dyDescent="0.3">
      <c r="C24" t="s">
        <v>92</v>
      </c>
    </row>
    <row r="25" spans="2:6" x14ac:dyDescent="0.3">
      <c r="C25" t="s">
        <v>101</v>
      </c>
    </row>
    <row r="26" spans="2:6" x14ac:dyDescent="0.3">
      <c r="C26" t="s">
        <v>102</v>
      </c>
    </row>
    <row r="27" spans="2:6" x14ac:dyDescent="0.3">
      <c r="C27" s="40" t="s">
        <v>103</v>
      </c>
    </row>
    <row r="28" spans="2:6" x14ac:dyDescent="0.3">
      <c r="C28" s="41" t="s">
        <v>104</v>
      </c>
      <c r="D28" s="41"/>
      <c r="E28" s="41"/>
      <c r="F28" s="41"/>
    </row>
    <row r="29" spans="2:6" x14ac:dyDescent="0.3">
      <c r="C29" s="41" t="s">
        <v>105</v>
      </c>
      <c r="D29" s="41"/>
      <c r="E29" s="41"/>
      <c r="F29" s="41"/>
    </row>
    <row r="30" spans="2:6" x14ac:dyDescent="0.3">
      <c r="C30" s="41" t="s">
        <v>106</v>
      </c>
      <c r="D30" s="41"/>
      <c r="E30" s="41"/>
      <c r="F30" s="41"/>
    </row>
    <row r="32" spans="2:6" x14ac:dyDescent="0.3">
      <c r="B32" t="s">
        <v>87</v>
      </c>
    </row>
    <row r="33" spans="2:4" x14ac:dyDescent="0.3">
      <c r="B33" t="s">
        <v>88</v>
      </c>
    </row>
    <row r="34" spans="2:4" x14ac:dyDescent="0.3">
      <c r="B34" t="s">
        <v>107</v>
      </c>
      <c r="C34" t="s">
        <v>108</v>
      </c>
    </row>
    <row r="35" spans="2:4" x14ac:dyDescent="0.3">
      <c r="C35" t="s">
        <v>90</v>
      </c>
    </row>
    <row r="36" spans="2:4" x14ac:dyDescent="0.3">
      <c r="C36" t="s">
        <v>109</v>
      </c>
    </row>
    <row r="37" spans="2:4" x14ac:dyDescent="0.3">
      <c r="C37" t="s">
        <v>92</v>
      </c>
    </row>
    <row r="38" spans="2:4" x14ac:dyDescent="0.3">
      <c r="C38" t="s">
        <v>101</v>
      </c>
      <c r="D38" t="s">
        <v>110</v>
      </c>
    </row>
    <row r="39" spans="2:4" x14ac:dyDescent="0.3">
      <c r="C39" s="40" t="s">
        <v>111</v>
      </c>
    </row>
    <row r="40" spans="2:4" x14ac:dyDescent="0.3">
      <c r="C40" s="41" t="s">
        <v>112</v>
      </c>
    </row>
    <row r="41" spans="2:4" x14ac:dyDescent="0.3">
      <c r="C41" s="41" t="s">
        <v>113</v>
      </c>
    </row>
    <row r="42" spans="2:4" x14ac:dyDescent="0.3">
      <c r="C42" s="41" t="s">
        <v>114</v>
      </c>
    </row>
    <row r="44" spans="2:4" x14ac:dyDescent="0.3">
      <c r="B44" t="s">
        <v>87</v>
      </c>
    </row>
    <row r="45" spans="2:4" x14ac:dyDescent="0.3">
      <c r="B45" t="s">
        <v>88</v>
      </c>
    </row>
    <row r="46" spans="2:4" x14ac:dyDescent="0.3">
      <c r="B46" t="s">
        <v>115</v>
      </c>
      <c r="C46" t="s">
        <v>116</v>
      </c>
    </row>
    <row r="47" spans="2:4" x14ac:dyDescent="0.3">
      <c r="C47" t="s">
        <v>90</v>
      </c>
    </row>
    <row r="48" spans="2:4" x14ac:dyDescent="0.3">
      <c r="C48" t="s">
        <v>117</v>
      </c>
    </row>
    <row r="49" spans="2:5" x14ac:dyDescent="0.3">
      <c r="C49" t="s">
        <v>92</v>
      </c>
    </row>
    <row r="50" spans="2:5" x14ac:dyDescent="0.3">
      <c r="C50" t="s">
        <v>101</v>
      </c>
      <c r="E50" t="s">
        <v>118</v>
      </c>
    </row>
    <row r="51" spans="2:5" x14ac:dyDescent="0.3">
      <c r="C51" s="40" t="s">
        <v>119</v>
      </c>
    </row>
    <row r="52" spans="2:5" x14ac:dyDescent="0.3">
      <c r="C52" s="41" t="s">
        <v>120</v>
      </c>
    </row>
    <row r="53" spans="2:5" x14ac:dyDescent="0.3">
      <c r="C53" s="41" t="s">
        <v>121</v>
      </c>
    </row>
    <row r="54" spans="2:5" x14ac:dyDescent="0.3">
      <c r="C54" s="41" t="s">
        <v>122</v>
      </c>
    </row>
    <row r="56" spans="2:5" x14ac:dyDescent="0.3">
      <c r="B56" t="s">
        <v>87</v>
      </c>
    </row>
    <row r="57" spans="2:5" x14ac:dyDescent="0.3">
      <c r="B57" t="s">
        <v>88</v>
      </c>
    </row>
    <row r="58" spans="2:5" x14ac:dyDescent="0.3">
      <c r="B58" t="s">
        <v>123</v>
      </c>
      <c r="C58" t="s">
        <v>124</v>
      </c>
    </row>
    <row r="59" spans="2:5" x14ac:dyDescent="0.3">
      <c r="C59" t="s">
        <v>125</v>
      </c>
    </row>
    <row r="60" spans="2:5" x14ac:dyDescent="0.3">
      <c r="C60" t="s">
        <v>126</v>
      </c>
    </row>
    <row r="61" spans="2:5" x14ac:dyDescent="0.3">
      <c r="C61" t="s">
        <v>92</v>
      </c>
    </row>
    <row r="62" spans="2:5" x14ac:dyDescent="0.3">
      <c r="C62" t="s">
        <v>127</v>
      </c>
    </row>
    <row r="63" spans="2:5" x14ac:dyDescent="0.3">
      <c r="C63" t="s">
        <v>128</v>
      </c>
    </row>
    <row r="64" spans="2:5" x14ac:dyDescent="0.3">
      <c r="D64" t="s">
        <v>129</v>
      </c>
    </row>
    <row r="65" spans="3:4" x14ac:dyDescent="0.3">
      <c r="C65" t="s">
        <v>130</v>
      </c>
    </row>
    <row r="66" spans="3:4" x14ac:dyDescent="0.3">
      <c r="D66" t="s">
        <v>131</v>
      </c>
    </row>
    <row r="67" spans="3:4" x14ac:dyDescent="0.3">
      <c r="D67" t="s">
        <v>132</v>
      </c>
    </row>
    <row r="68" spans="3:4" x14ac:dyDescent="0.3">
      <c r="C68" t="s">
        <v>133</v>
      </c>
    </row>
    <row r="69" spans="3:4" x14ac:dyDescent="0.3">
      <c r="D69" t="s">
        <v>134</v>
      </c>
    </row>
    <row r="70" spans="3:4" x14ac:dyDescent="0.3">
      <c r="D70" t="s">
        <v>135</v>
      </c>
    </row>
    <row r="71" spans="3:4" x14ac:dyDescent="0.3">
      <c r="C71" s="40" t="s">
        <v>136</v>
      </c>
    </row>
    <row r="72" spans="3:4" x14ac:dyDescent="0.3">
      <c r="C72" s="41" t="s">
        <v>137</v>
      </c>
    </row>
    <row r="73" spans="3:4" x14ac:dyDescent="0.3">
      <c r="C73" s="41" t="s">
        <v>138</v>
      </c>
    </row>
    <row r="74" spans="3:4" x14ac:dyDescent="0.3">
      <c r="C74" s="41" t="s">
        <v>139</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Participants' Profiles</vt:lpstr>
      <vt:lpstr>Participants' Performance</vt:lpstr>
      <vt:lpstr>Participants' Recommendations</vt:lpstr>
      <vt:lpstr>Pesquisador com DIRECTOR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França</dc:creator>
  <cp:lastModifiedBy>Marcelo França</cp:lastModifiedBy>
  <dcterms:created xsi:type="dcterms:W3CDTF">2019-07-06T19:51:37Z</dcterms:created>
  <dcterms:modified xsi:type="dcterms:W3CDTF">2019-07-28T15:11:48Z</dcterms:modified>
</cp:coreProperties>
</file>