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Dropbox\Expansão Acadêmica\Doutorado\UFRJ - COPPE\2019 - PESC\Tese\!!! Exigências da Banca !!!\Avaliações Adicionais\"/>
    </mc:Choice>
  </mc:AlternateContent>
  <xr:revisionPtr revIDLastSave="0" documentId="13_ncr:1_{62B9AB9F-00BA-4A8E-83F9-5C63015844A3}" xr6:coauthVersionLast="43" xr6:coauthVersionMax="43" xr10:uidLastSave="{00000000-0000-0000-0000-000000000000}"/>
  <bookViews>
    <workbookView xWindow="-23148" yWindow="-108" windowWidth="23256" windowHeight="13176" xr2:uid="{508FFD7B-232B-440E-BE80-C756CFC83808}"/>
  </bookViews>
  <sheets>
    <sheet name="Participants' Profiles" sheetId="1" r:id="rId1"/>
    <sheet name="Participants' Performance" sheetId="2" r:id="rId2"/>
    <sheet name="Participants' Recommend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3" i="1"/>
  <c r="G24" i="1"/>
  <c r="G25" i="1"/>
  <c r="G26" i="1"/>
  <c r="G27" i="1"/>
  <c r="D22" i="2" l="1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D4" i="2"/>
  <c r="D3" i="2"/>
  <c r="G22" i="1"/>
  <c r="G21" i="1"/>
  <c r="G20" i="1"/>
  <c r="G19" i="1"/>
  <c r="G18" i="1"/>
  <c r="G17" i="1"/>
  <c r="N16" i="1"/>
  <c r="M16" i="1"/>
  <c r="L16" i="1"/>
  <c r="K16" i="1"/>
  <c r="J16" i="1"/>
  <c r="H16" i="1"/>
  <c r="G16" i="1"/>
  <c r="N15" i="1"/>
  <c r="M15" i="1"/>
  <c r="L15" i="1"/>
  <c r="K15" i="1"/>
  <c r="J15" i="1"/>
  <c r="H15" i="1"/>
  <c r="G15" i="1"/>
  <c r="N14" i="1"/>
  <c r="M14" i="1"/>
  <c r="L14" i="1"/>
  <c r="K14" i="1"/>
  <c r="J14" i="1"/>
  <c r="H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I16" i="1" s="1"/>
  <c r="G6" i="1"/>
  <c r="I4" i="1"/>
  <c r="G4" i="1"/>
  <c r="I3" i="1"/>
  <c r="G3" i="1"/>
  <c r="I14" i="1" l="1"/>
  <c r="I15" i="1"/>
</calcChain>
</file>

<file path=xl/sharedStrings.xml><?xml version="1.0" encoding="utf-8"?>
<sst xmlns="http://schemas.openxmlformats.org/spreadsheetml/2006/main" count="133" uniqueCount="73">
  <si>
    <t>Subject ID</t>
  </si>
  <si>
    <t>Academic Level</t>
  </si>
  <si>
    <t>Exp. with SE (years)</t>
  </si>
  <si>
    <t>Exp. with SA (years)</t>
  </si>
  <si>
    <t>Know Rec. Systems?</t>
  </si>
  <si>
    <t>Total</t>
  </si>
  <si>
    <t>Time Spent (min)</t>
  </si>
  <si>
    <t>Conf. Level</t>
  </si>
  <si>
    <t>Q4</t>
  </si>
  <si>
    <t>Q5</t>
  </si>
  <si>
    <t>Q6</t>
  </si>
  <si>
    <t>Q7</t>
  </si>
  <si>
    <t>Q8</t>
  </si>
  <si>
    <t>Pilloto ' (M.Sc. Student)</t>
  </si>
  <si>
    <t>Pilloto '' (Intern)</t>
  </si>
  <si>
    <t>P1 (D.Sc.)</t>
  </si>
  <si>
    <t>P2</t>
  </si>
  <si>
    <t>P3</t>
  </si>
  <si>
    <t>P4</t>
  </si>
  <si>
    <t>P5</t>
  </si>
  <si>
    <t>P6 (M.Sc. Student)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</si>
  <si>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</si>
  <si>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</si>
  <si>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</si>
  <si>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</si>
  <si>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</si>
  <si>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</si>
  <si>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</si>
  <si>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</si>
  <si>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</si>
  <si>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</si>
  <si>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Maximum</t>
  </si>
  <si>
    <t>Minimum</t>
  </si>
  <si>
    <t>Average</t>
  </si>
  <si>
    <t>P1 (PhD)</t>
  </si>
  <si>
    <t>1511, 2081, 2111</t>
  </si>
  <si>
    <t>1221, 1061, 2011</t>
  </si>
  <si>
    <t>1051, 1791</t>
  </si>
  <si>
    <t>471, 481</t>
  </si>
  <si>
    <t>1061, 1771, 2153</t>
  </si>
  <si>
    <t>481, 571</t>
  </si>
  <si>
    <t>1961, 301, 661</t>
  </si>
  <si>
    <t>1251, 1051, 1771</t>
  </si>
  <si>
    <t>2011, 1781, 931</t>
  </si>
  <si>
    <t>1051, 1251, 791</t>
  </si>
  <si>
    <t>1061, 1771</t>
  </si>
  <si>
    <t>661, 2159</t>
  </si>
  <si>
    <t>2011, 2153, 1221</t>
  </si>
  <si>
    <t>471, 571, 1621</t>
  </si>
  <si>
    <t>1511, 2081</t>
  </si>
  <si>
    <t>1061, 1221, 2153</t>
  </si>
  <si>
    <t>1601, 1251, 1051</t>
  </si>
  <si>
    <t>I don't know</t>
  </si>
  <si>
    <t>1511, 2081, 1601</t>
  </si>
  <si>
    <t>1061, 1221, 1341</t>
  </si>
  <si>
    <t>661, 2159, 1961</t>
  </si>
  <si>
    <t>1251, 1791</t>
  </si>
  <si>
    <t>791, 1051, 1251</t>
  </si>
  <si>
    <t>S1</t>
  </si>
  <si>
    <t>S2</t>
  </si>
  <si>
    <t>S3</t>
  </si>
  <si>
    <t>S4</t>
  </si>
  <si>
    <t>S5</t>
  </si>
  <si>
    <t>P17</t>
  </si>
  <si>
    <t>P18</t>
  </si>
  <si>
    <t>P19</t>
  </si>
  <si>
    <t>P20</t>
  </si>
  <si>
    <t>P21</t>
  </si>
  <si>
    <t>1, 1221</t>
  </si>
  <si>
    <t>2111, 2155, 1851</t>
  </si>
  <si>
    <t>1, 1781</t>
  </si>
  <si>
    <t>661, 1961, 2159</t>
  </si>
  <si>
    <t>1251, 1051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</si>
</sst>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/>
    <xf numFmtId="0" fontId="0" fillId="4" borderId="5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/>
    <xf numFmtId="0" fontId="0" fillId="5" borderId="5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5" borderId="9" xfId="0" applyFill="1" applyBorder="1"/>
    <xf numFmtId="0" fontId="2" fillId="5" borderId="10" xfId="0" applyFont="1" applyFill="1" applyBorder="1"/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5" borderId="0" xfId="0" applyFont="1" applyFill="1" applyBorder="1"/>
    <xf numFmtId="0" fontId="0" fillId="3" borderId="13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0" fillId="5" borderId="6" xfId="0" applyFill="1" applyBorder="1"/>
    <xf numFmtId="0" fontId="0" fillId="5" borderId="5" xfId="0" applyFill="1" applyBorder="1"/>
    <xf numFmtId="0" fontId="0" fillId="5" borderId="7" xfId="0" applyFill="1" applyBorder="1"/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1A4D-7FE6-4A8C-97CD-48F809E450D8}">
  <dimension ref="B1:N31"/>
  <sheetViews>
    <sheetView tabSelected="1" workbookViewId="0">
      <selection activeCell="B2" sqref="B2"/>
    </sheetView>
  </sheetViews>
  <sheetFormatPr defaultRowHeight="14.4" x14ac:dyDescent="0.3"/>
  <cols>
    <col min="2" max="2" width="20.109375" bestFit="1" customWidth="1"/>
    <col min="3" max="6" width="9.77734375" customWidth="1"/>
    <col min="7" max="7" width="10.5546875" bestFit="1" customWidth="1"/>
    <col min="8" max="9" width="6.77734375" hidden="1" customWidth="1"/>
    <col min="10" max="14" width="2.77734375" hidden="1" customWidth="1"/>
  </cols>
  <sheetData>
    <row r="1" spans="2:14" ht="15" thickBot="1" x14ac:dyDescent="0.35"/>
    <row r="2" spans="2:14" s="6" customFormat="1" ht="43.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4" t="s">
        <v>6</v>
      </c>
      <c r="I2" s="5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s="12" customFormat="1" x14ac:dyDescent="0.3">
      <c r="B3" s="7" t="s">
        <v>13</v>
      </c>
      <c r="C3" s="8">
        <v>1</v>
      </c>
      <c r="D3" s="8">
        <v>12</v>
      </c>
      <c r="E3" s="8">
        <v>6</v>
      </c>
      <c r="F3" s="8">
        <v>0</v>
      </c>
      <c r="G3" s="9">
        <f>C3+IF(D3&gt;10,10,D3)+IF(E3&gt;5,5,E3)+F3</f>
        <v>16</v>
      </c>
      <c r="H3" s="10">
        <v>69</v>
      </c>
      <c r="I3" s="11">
        <f>4+3+3+3+4</f>
        <v>17</v>
      </c>
      <c r="J3" s="11">
        <v>5</v>
      </c>
      <c r="K3" s="11">
        <v>5</v>
      </c>
      <c r="L3" s="11">
        <v>4</v>
      </c>
      <c r="M3" s="11">
        <v>5</v>
      </c>
      <c r="N3" s="11">
        <v>4</v>
      </c>
    </row>
    <row r="4" spans="2:14" s="18" customFormat="1" x14ac:dyDescent="0.3">
      <c r="B4" s="13" t="s">
        <v>14</v>
      </c>
      <c r="C4" s="14">
        <v>0</v>
      </c>
      <c r="D4" s="14">
        <v>6</v>
      </c>
      <c r="E4" s="14">
        <v>3</v>
      </c>
      <c r="F4" s="14">
        <v>0</v>
      </c>
      <c r="G4" s="15">
        <f>C4+IF(D4&gt;10,10,D4)+IF(E4&gt;5,5,E4)+F4</f>
        <v>9</v>
      </c>
      <c r="H4" s="16">
        <v>41</v>
      </c>
      <c r="I4" s="17">
        <f>2+3+2+3+3</f>
        <v>13</v>
      </c>
      <c r="J4" s="17">
        <v>4</v>
      </c>
      <c r="K4" s="17">
        <v>4</v>
      </c>
      <c r="L4" s="17">
        <v>5</v>
      </c>
      <c r="M4" s="17">
        <v>5</v>
      </c>
      <c r="N4" s="17">
        <v>5</v>
      </c>
    </row>
    <row r="5" spans="2:14" s="18" customFormat="1" x14ac:dyDescent="0.3">
      <c r="B5" s="19"/>
      <c r="C5" s="20"/>
      <c r="D5" s="20"/>
      <c r="E5" s="20"/>
      <c r="F5" s="20"/>
      <c r="G5" s="21"/>
      <c r="H5" s="16"/>
      <c r="I5" s="17"/>
      <c r="J5" s="17"/>
      <c r="K5" s="17"/>
      <c r="L5" s="17"/>
      <c r="M5" s="17"/>
      <c r="N5" s="17"/>
    </row>
    <row r="6" spans="2:14" s="12" customFormat="1" x14ac:dyDescent="0.3">
      <c r="B6" s="7" t="s">
        <v>15</v>
      </c>
      <c r="C6" s="8">
        <v>4</v>
      </c>
      <c r="D6" s="8">
        <v>18</v>
      </c>
      <c r="E6" s="8">
        <v>8</v>
      </c>
      <c r="F6" s="8">
        <v>0</v>
      </c>
      <c r="G6" s="9">
        <f t="shared" ref="G6:G13" si="0">C6+IF(D6&gt;10,10,D6)+IF(E6&gt;5,5,E6)+F6</f>
        <v>19</v>
      </c>
      <c r="H6" s="10">
        <v>40</v>
      </c>
      <c r="I6" s="11">
        <f>3+3+3+4+4</f>
        <v>17</v>
      </c>
      <c r="J6" s="11">
        <v>4</v>
      </c>
      <c r="K6" s="11">
        <v>5</v>
      </c>
      <c r="L6" s="11">
        <v>5</v>
      </c>
      <c r="M6" s="11">
        <v>4</v>
      </c>
      <c r="N6" s="11">
        <v>5</v>
      </c>
    </row>
    <row r="7" spans="2:14" s="18" customFormat="1" x14ac:dyDescent="0.3">
      <c r="B7" s="13" t="s">
        <v>16</v>
      </c>
      <c r="C7" s="14">
        <v>2</v>
      </c>
      <c r="D7" s="14">
        <v>24</v>
      </c>
      <c r="E7" s="14">
        <v>12</v>
      </c>
      <c r="F7" s="14">
        <v>0</v>
      </c>
      <c r="G7" s="15">
        <f t="shared" si="0"/>
        <v>17</v>
      </c>
      <c r="H7" s="16">
        <v>97</v>
      </c>
      <c r="I7" s="17">
        <f>3+4+4+5+5</f>
        <v>21</v>
      </c>
      <c r="J7" s="17">
        <v>5</v>
      </c>
      <c r="K7" s="17">
        <v>5</v>
      </c>
      <c r="L7" s="17">
        <v>5</v>
      </c>
      <c r="M7" s="17">
        <v>5</v>
      </c>
      <c r="N7" s="17">
        <v>4</v>
      </c>
    </row>
    <row r="8" spans="2:14" s="12" customFormat="1" x14ac:dyDescent="0.3">
      <c r="B8" s="7" t="s">
        <v>17</v>
      </c>
      <c r="C8" s="8">
        <v>0</v>
      </c>
      <c r="D8" s="8">
        <v>1</v>
      </c>
      <c r="E8" s="8">
        <v>0</v>
      </c>
      <c r="F8" s="8">
        <v>0</v>
      </c>
      <c r="G8" s="9">
        <f t="shared" si="0"/>
        <v>1</v>
      </c>
      <c r="H8" s="10">
        <v>39</v>
      </c>
      <c r="I8" s="11">
        <f>3+3+3+3+4</f>
        <v>16</v>
      </c>
      <c r="J8" s="11">
        <v>5</v>
      </c>
      <c r="K8" s="11">
        <v>4</v>
      </c>
      <c r="L8" s="11">
        <v>5</v>
      </c>
      <c r="M8" s="11">
        <v>5</v>
      </c>
      <c r="N8" s="11">
        <v>4</v>
      </c>
    </row>
    <row r="9" spans="2:14" s="18" customFormat="1" x14ac:dyDescent="0.3">
      <c r="B9" s="13" t="s">
        <v>18</v>
      </c>
      <c r="C9" s="14">
        <v>0</v>
      </c>
      <c r="D9" s="14">
        <v>3</v>
      </c>
      <c r="E9" s="14">
        <v>0.5</v>
      </c>
      <c r="F9" s="14">
        <v>0</v>
      </c>
      <c r="G9" s="15">
        <f t="shared" si="0"/>
        <v>3.5</v>
      </c>
      <c r="H9" s="16">
        <v>37</v>
      </c>
      <c r="I9" s="17">
        <f>4+3+3+1+4</f>
        <v>15</v>
      </c>
      <c r="J9" s="17">
        <v>4</v>
      </c>
      <c r="K9" s="17">
        <v>5</v>
      </c>
      <c r="L9" s="17">
        <v>5</v>
      </c>
      <c r="M9" s="17">
        <v>5</v>
      </c>
      <c r="N9" s="17">
        <v>5</v>
      </c>
    </row>
    <row r="10" spans="2:14" s="12" customFormat="1" x14ac:dyDescent="0.3">
      <c r="B10" s="7" t="s">
        <v>19</v>
      </c>
      <c r="C10" s="8">
        <v>0</v>
      </c>
      <c r="D10" s="8">
        <v>5</v>
      </c>
      <c r="E10" s="8">
        <v>0</v>
      </c>
      <c r="F10" s="8">
        <v>0</v>
      </c>
      <c r="G10" s="9">
        <f t="shared" si="0"/>
        <v>5</v>
      </c>
      <c r="H10" s="10">
        <v>83</v>
      </c>
      <c r="I10" s="11">
        <f>3+4+2+2+4</f>
        <v>15</v>
      </c>
      <c r="J10" s="11">
        <v>5</v>
      </c>
      <c r="K10" s="11">
        <v>5</v>
      </c>
      <c r="L10" s="11">
        <v>5</v>
      </c>
      <c r="M10" s="11">
        <v>5</v>
      </c>
      <c r="N10" s="11">
        <v>5</v>
      </c>
    </row>
    <row r="11" spans="2:14" s="18" customFormat="1" x14ac:dyDescent="0.3">
      <c r="B11" s="13" t="s">
        <v>20</v>
      </c>
      <c r="C11" s="14">
        <v>2</v>
      </c>
      <c r="D11" s="14">
        <v>10</v>
      </c>
      <c r="E11" s="14">
        <v>5</v>
      </c>
      <c r="F11" s="14">
        <v>0</v>
      </c>
      <c r="G11" s="15">
        <f t="shared" si="0"/>
        <v>17</v>
      </c>
      <c r="H11" s="16">
        <v>43</v>
      </c>
      <c r="I11" s="17">
        <f>2+5+2+5+5</f>
        <v>19</v>
      </c>
      <c r="J11" s="17">
        <v>5</v>
      </c>
      <c r="K11" s="17">
        <v>5</v>
      </c>
      <c r="L11" s="17">
        <v>5</v>
      </c>
      <c r="M11" s="17">
        <v>4</v>
      </c>
      <c r="N11" s="17">
        <v>5</v>
      </c>
    </row>
    <row r="12" spans="2:14" s="12" customFormat="1" x14ac:dyDescent="0.3">
      <c r="B12" s="7" t="s">
        <v>21</v>
      </c>
      <c r="C12" s="8">
        <v>2</v>
      </c>
      <c r="D12" s="8">
        <v>18</v>
      </c>
      <c r="E12" s="8">
        <v>10</v>
      </c>
      <c r="F12" s="8">
        <v>0</v>
      </c>
      <c r="G12" s="9">
        <f t="shared" si="0"/>
        <v>17</v>
      </c>
      <c r="H12" s="10">
        <v>41</v>
      </c>
      <c r="I12" s="11">
        <f>4+5+4+4+5</f>
        <v>22</v>
      </c>
      <c r="J12" s="11">
        <v>4</v>
      </c>
      <c r="K12" s="11">
        <v>4</v>
      </c>
      <c r="L12" s="11">
        <v>3</v>
      </c>
      <c r="M12" s="11">
        <v>4</v>
      </c>
      <c r="N12" s="11">
        <v>4</v>
      </c>
    </row>
    <row r="13" spans="2:14" s="18" customFormat="1" x14ac:dyDescent="0.3">
      <c r="B13" s="13" t="s">
        <v>22</v>
      </c>
      <c r="C13" s="14">
        <v>0</v>
      </c>
      <c r="D13" s="14">
        <v>4</v>
      </c>
      <c r="E13" s="14">
        <v>0.5</v>
      </c>
      <c r="F13" s="14">
        <v>0</v>
      </c>
      <c r="G13" s="15">
        <f t="shared" si="0"/>
        <v>4.5</v>
      </c>
      <c r="H13" s="16">
        <v>26</v>
      </c>
      <c r="I13" s="17">
        <f>4+3+3+1+4</f>
        <v>15</v>
      </c>
      <c r="J13" s="17">
        <v>4</v>
      </c>
      <c r="K13" s="17">
        <v>3</v>
      </c>
      <c r="L13" s="17">
        <v>3</v>
      </c>
      <c r="M13" s="17">
        <v>4</v>
      </c>
      <c r="N13" s="17">
        <v>4</v>
      </c>
    </row>
    <row r="14" spans="2:14" x14ac:dyDescent="0.3">
      <c r="B14" s="22"/>
      <c r="C14" s="35"/>
      <c r="D14" s="35"/>
      <c r="E14" s="35"/>
      <c r="F14" s="35"/>
      <c r="G14" s="23"/>
      <c r="H14" s="24">
        <f t="shared" ref="H14:N14" si="1">MAX(H6:H13)</f>
        <v>97</v>
      </c>
      <c r="I14" s="25">
        <f t="shared" si="1"/>
        <v>22</v>
      </c>
      <c r="J14" s="25">
        <f t="shared" si="1"/>
        <v>5</v>
      </c>
      <c r="K14" s="25">
        <f t="shared" si="1"/>
        <v>5</v>
      </c>
      <c r="L14" s="25">
        <f t="shared" si="1"/>
        <v>5</v>
      </c>
      <c r="M14" s="25">
        <f t="shared" si="1"/>
        <v>5</v>
      </c>
      <c r="N14" s="25">
        <f t="shared" si="1"/>
        <v>5</v>
      </c>
    </row>
    <row r="15" spans="2:14" x14ac:dyDescent="0.3">
      <c r="B15" s="7" t="s">
        <v>23</v>
      </c>
      <c r="C15" s="8">
        <v>1</v>
      </c>
      <c r="D15" s="8">
        <v>10</v>
      </c>
      <c r="E15" s="8">
        <v>6</v>
      </c>
      <c r="F15" s="8">
        <v>1</v>
      </c>
      <c r="G15" s="9">
        <f t="shared" ref="G15:G27" si="2">C15+IF(D15&gt;10,10,D15)+IF(E15&gt;5,5,E15)+F15</f>
        <v>17</v>
      </c>
      <c r="H15" s="24">
        <f t="shared" ref="H15:N15" si="3">MIN(H6:H13)</f>
        <v>26</v>
      </c>
      <c r="I15" s="25">
        <f t="shared" si="3"/>
        <v>15</v>
      </c>
      <c r="J15" s="25">
        <f t="shared" si="3"/>
        <v>4</v>
      </c>
      <c r="K15" s="25">
        <f t="shared" si="3"/>
        <v>3</v>
      </c>
      <c r="L15" s="25">
        <f t="shared" si="3"/>
        <v>3</v>
      </c>
      <c r="M15" s="25">
        <f t="shared" si="3"/>
        <v>4</v>
      </c>
      <c r="N15" s="25">
        <f t="shared" si="3"/>
        <v>4</v>
      </c>
    </row>
    <row r="16" spans="2:14" ht="15" thickBot="1" x14ac:dyDescent="0.35">
      <c r="B16" s="13" t="s">
        <v>24</v>
      </c>
      <c r="C16" s="14">
        <v>1</v>
      </c>
      <c r="D16" s="14">
        <v>19</v>
      </c>
      <c r="E16" s="14">
        <v>5</v>
      </c>
      <c r="F16" s="14">
        <v>0</v>
      </c>
      <c r="G16" s="15">
        <f t="shared" si="2"/>
        <v>16</v>
      </c>
      <c r="H16" s="26">
        <f t="shared" ref="H16:N16" si="4">AVERAGE(H6:H13)</f>
        <v>50.75</v>
      </c>
      <c r="I16" s="27">
        <f t="shared" si="4"/>
        <v>17.5</v>
      </c>
      <c r="J16" s="27">
        <f t="shared" si="4"/>
        <v>4.5</v>
      </c>
      <c r="K16" s="27">
        <f t="shared" si="4"/>
        <v>4.5</v>
      </c>
      <c r="L16" s="27">
        <f t="shared" si="4"/>
        <v>4.5</v>
      </c>
      <c r="M16" s="27">
        <f t="shared" si="4"/>
        <v>4.5</v>
      </c>
      <c r="N16" s="27">
        <f t="shared" si="4"/>
        <v>4.5</v>
      </c>
    </row>
    <row r="17" spans="2:7" x14ac:dyDescent="0.3">
      <c r="B17" s="7" t="s">
        <v>25</v>
      </c>
      <c r="C17" s="8">
        <v>1</v>
      </c>
      <c r="D17" s="8">
        <v>4</v>
      </c>
      <c r="E17" s="8">
        <v>2</v>
      </c>
      <c r="F17" s="8">
        <v>1</v>
      </c>
      <c r="G17" s="9">
        <f t="shared" si="2"/>
        <v>8</v>
      </c>
    </row>
    <row r="18" spans="2:7" x14ac:dyDescent="0.3">
      <c r="B18" s="13" t="s">
        <v>26</v>
      </c>
      <c r="C18" s="14">
        <v>2</v>
      </c>
      <c r="D18" s="14">
        <v>20</v>
      </c>
      <c r="E18" s="14">
        <v>5</v>
      </c>
      <c r="F18" s="14">
        <v>0</v>
      </c>
      <c r="G18" s="15">
        <f t="shared" si="2"/>
        <v>17</v>
      </c>
    </row>
    <row r="19" spans="2:7" x14ac:dyDescent="0.3">
      <c r="B19" s="7" t="s">
        <v>27</v>
      </c>
      <c r="C19" s="8">
        <v>1</v>
      </c>
      <c r="D19" s="8">
        <v>5</v>
      </c>
      <c r="E19" s="8">
        <v>1</v>
      </c>
      <c r="F19" s="8">
        <v>0</v>
      </c>
      <c r="G19" s="9">
        <f t="shared" si="2"/>
        <v>7</v>
      </c>
    </row>
    <row r="20" spans="2:7" x14ac:dyDescent="0.3">
      <c r="B20" s="13" t="s">
        <v>28</v>
      </c>
      <c r="C20" s="14">
        <v>1</v>
      </c>
      <c r="D20" s="14">
        <v>6</v>
      </c>
      <c r="E20" s="14">
        <v>2</v>
      </c>
      <c r="F20" s="14">
        <v>0</v>
      </c>
      <c r="G20" s="15">
        <f t="shared" si="2"/>
        <v>9</v>
      </c>
    </row>
    <row r="21" spans="2:7" x14ac:dyDescent="0.3">
      <c r="B21" s="7" t="s">
        <v>29</v>
      </c>
      <c r="C21" s="8">
        <v>1</v>
      </c>
      <c r="D21" s="8">
        <v>10</v>
      </c>
      <c r="E21" s="8">
        <v>3</v>
      </c>
      <c r="F21" s="8">
        <v>0</v>
      </c>
      <c r="G21" s="9">
        <f t="shared" si="2"/>
        <v>14</v>
      </c>
    </row>
    <row r="22" spans="2:7" x14ac:dyDescent="0.3">
      <c r="B22" s="13" t="s">
        <v>30</v>
      </c>
      <c r="C22" s="14">
        <v>2</v>
      </c>
      <c r="D22" s="14">
        <v>12</v>
      </c>
      <c r="E22" s="14">
        <v>0</v>
      </c>
      <c r="F22" s="14">
        <v>0</v>
      </c>
      <c r="G22" s="15">
        <f t="shared" si="2"/>
        <v>12</v>
      </c>
    </row>
    <row r="23" spans="2:7" x14ac:dyDescent="0.3">
      <c r="B23" s="7" t="s">
        <v>63</v>
      </c>
      <c r="C23" s="8">
        <v>1</v>
      </c>
      <c r="D23" s="8">
        <v>7</v>
      </c>
      <c r="E23" s="8">
        <v>1</v>
      </c>
      <c r="F23" s="8">
        <v>0</v>
      </c>
      <c r="G23" s="9">
        <f t="shared" si="2"/>
        <v>9</v>
      </c>
    </row>
    <row r="24" spans="2:7" x14ac:dyDescent="0.3">
      <c r="B24" s="13" t="s">
        <v>64</v>
      </c>
      <c r="C24" s="14">
        <v>1</v>
      </c>
      <c r="D24" s="14">
        <v>10</v>
      </c>
      <c r="E24" s="14">
        <v>1</v>
      </c>
      <c r="F24" s="14">
        <v>0</v>
      </c>
      <c r="G24" s="15">
        <f t="shared" si="2"/>
        <v>12</v>
      </c>
    </row>
    <row r="25" spans="2:7" x14ac:dyDescent="0.3">
      <c r="B25" s="7" t="s">
        <v>65</v>
      </c>
      <c r="C25" s="8">
        <v>0</v>
      </c>
      <c r="D25" s="8">
        <v>12</v>
      </c>
      <c r="E25" s="8">
        <v>10</v>
      </c>
      <c r="F25" s="8">
        <v>0</v>
      </c>
      <c r="G25" s="9">
        <f t="shared" si="2"/>
        <v>15</v>
      </c>
    </row>
    <row r="26" spans="2:7" x14ac:dyDescent="0.3">
      <c r="B26" s="13" t="s">
        <v>66</v>
      </c>
      <c r="C26" s="14">
        <v>1</v>
      </c>
      <c r="D26" s="14">
        <v>12</v>
      </c>
      <c r="E26" s="14">
        <v>12</v>
      </c>
      <c r="F26" s="14">
        <v>1</v>
      </c>
      <c r="G26" s="15">
        <f t="shared" si="2"/>
        <v>17</v>
      </c>
    </row>
    <row r="27" spans="2:7" ht="15" thickBot="1" x14ac:dyDescent="0.35">
      <c r="B27" s="36" t="s">
        <v>67</v>
      </c>
      <c r="C27" s="37">
        <v>2</v>
      </c>
      <c r="D27" s="37">
        <v>12</v>
      </c>
      <c r="E27" s="37">
        <v>6</v>
      </c>
      <c r="F27" s="37">
        <v>0</v>
      </c>
      <c r="G27" s="38">
        <f t="shared" si="2"/>
        <v>17</v>
      </c>
    </row>
    <row r="29" spans="2:7" x14ac:dyDescent="0.3">
      <c r="B29" s="28" t="s">
        <v>31</v>
      </c>
      <c r="C29" s="25">
        <f>MAX(C6:C27)</f>
        <v>4</v>
      </c>
      <c r="D29" s="25">
        <f>MAX(D6:D27)</f>
        <v>24</v>
      </c>
      <c r="E29" s="25">
        <f>MAX(E6:E27)</f>
        <v>12</v>
      </c>
      <c r="F29" s="25">
        <f>MAX(F6:F27)</f>
        <v>1</v>
      </c>
      <c r="G29" s="29">
        <f>MAX(G6:G27)</f>
        <v>19</v>
      </c>
    </row>
    <row r="30" spans="2:7" x14ac:dyDescent="0.3">
      <c r="B30" s="28" t="s">
        <v>32</v>
      </c>
      <c r="C30" s="25">
        <f>MIN(C6:C27)</f>
        <v>0</v>
      </c>
      <c r="D30" s="25">
        <f>MIN(D6:D27)</f>
        <v>1</v>
      </c>
      <c r="E30" s="25">
        <f>MIN(E6:E27)</f>
        <v>0</v>
      </c>
      <c r="F30" s="25">
        <f>MIN(F6:F27)</f>
        <v>0</v>
      </c>
      <c r="G30" s="29">
        <f>MIN(G6:N27)</f>
        <v>1</v>
      </c>
    </row>
    <row r="31" spans="2:7" ht="15" thickBot="1" x14ac:dyDescent="0.35">
      <c r="B31" s="30" t="s">
        <v>33</v>
      </c>
      <c r="C31" s="39">
        <f>AVERAGE(C6:C27)</f>
        <v>1.1904761904761905</v>
      </c>
      <c r="D31" s="39">
        <f>AVERAGE(D6:D27)</f>
        <v>10.571428571428571</v>
      </c>
      <c r="E31" s="39">
        <f>AVERAGE(E6:E27)</f>
        <v>4.2857142857142856</v>
      </c>
      <c r="F31" s="39">
        <f>AVERAGE(F6:F27)</f>
        <v>0.14285714285714285</v>
      </c>
      <c r="G31" s="40">
        <f>AVERAGE(G6:G27)</f>
        <v>12.095238095238095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8026-26DB-467D-BA1D-6079779EA3E0}">
  <dimension ref="B1:I27"/>
  <sheetViews>
    <sheetView workbookViewId="0">
      <selection activeCell="B2" sqref="B2"/>
    </sheetView>
  </sheetViews>
  <sheetFormatPr defaultRowHeight="14.4" x14ac:dyDescent="0.3"/>
  <cols>
    <col min="2" max="2" width="20.109375" bestFit="1" customWidth="1"/>
    <col min="3" max="4" width="6.77734375" customWidth="1"/>
    <col min="5" max="9" width="2.77734375" customWidth="1"/>
  </cols>
  <sheetData>
    <row r="1" spans="2:9" ht="15" thickBot="1" x14ac:dyDescent="0.35"/>
    <row r="2" spans="2:9" ht="43.2" x14ac:dyDescent="0.3">
      <c r="B2" s="1" t="s">
        <v>0</v>
      </c>
      <c r="C2" s="5" t="s">
        <v>6</v>
      </c>
      <c r="D2" s="5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3" t="s">
        <v>12</v>
      </c>
    </row>
    <row r="3" spans="2:9" x14ac:dyDescent="0.3">
      <c r="B3" s="7" t="s">
        <v>13</v>
      </c>
      <c r="C3" s="11">
        <v>69</v>
      </c>
      <c r="D3" s="11">
        <f>4+3+3+3+4</f>
        <v>17</v>
      </c>
      <c r="E3" s="11">
        <v>5</v>
      </c>
      <c r="F3" s="11">
        <v>5</v>
      </c>
      <c r="G3" s="11">
        <v>4</v>
      </c>
      <c r="H3" s="11">
        <v>5</v>
      </c>
      <c r="I3" s="31">
        <v>4</v>
      </c>
    </row>
    <row r="4" spans="2:9" x14ac:dyDescent="0.3">
      <c r="B4" s="13" t="s">
        <v>14</v>
      </c>
      <c r="C4" s="17">
        <v>41</v>
      </c>
      <c r="D4" s="17">
        <f>2+3+2+3+3</f>
        <v>13</v>
      </c>
      <c r="E4" s="17">
        <v>4</v>
      </c>
      <c r="F4" s="17">
        <v>4</v>
      </c>
      <c r="G4" s="17">
        <v>5</v>
      </c>
      <c r="H4" s="17">
        <v>5</v>
      </c>
      <c r="I4" s="32">
        <v>5</v>
      </c>
    </row>
    <row r="5" spans="2:9" x14ac:dyDescent="0.3">
      <c r="B5" s="19"/>
      <c r="C5" s="33"/>
      <c r="D5" s="33"/>
      <c r="E5" s="33"/>
      <c r="F5" s="33"/>
      <c r="G5" s="33"/>
      <c r="H5" s="33"/>
      <c r="I5" s="34"/>
    </row>
    <row r="6" spans="2:9" x14ac:dyDescent="0.3">
      <c r="B6" s="7" t="s">
        <v>34</v>
      </c>
      <c r="C6" s="11">
        <v>40</v>
      </c>
      <c r="D6" s="11">
        <f>3+3+3+4+4</f>
        <v>17</v>
      </c>
      <c r="E6" s="11">
        <v>4</v>
      </c>
      <c r="F6" s="11">
        <v>5</v>
      </c>
      <c r="G6" s="11">
        <v>5</v>
      </c>
      <c r="H6" s="11">
        <v>4</v>
      </c>
      <c r="I6" s="31">
        <v>5</v>
      </c>
    </row>
    <row r="7" spans="2:9" x14ac:dyDescent="0.3">
      <c r="B7" s="13" t="s">
        <v>16</v>
      </c>
      <c r="C7" s="17">
        <v>97</v>
      </c>
      <c r="D7" s="17">
        <f>3+4+4+5+5</f>
        <v>21</v>
      </c>
      <c r="E7" s="17">
        <v>5</v>
      </c>
      <c r="F7" s="17">
        <v>5</v>
      </c>
      <c r="G7" s="17">
        <v>5</v>
      </c>
      <c r="H7" s="17">
        <v>5</v>
      </c>
      <c r="I7" s="32">
        <v>4</v>
      </c>
    </row>
    <row r="8" spans="2:9" x14ac:dyDescent="0.3">
      <c r="B8" s="7" t="s">
        <v>17</v>
      </c>
      <c r="C8" s="11">
        <v>39</v>
      </c>
      <c r="D8" s="11">
        <f>3+3+3+3+4</f>
        <v>16</v>
      </c>
      <c r="E8" s="11">
        <v>5</v>
      </c>
      <c r="F8" s="11">
        <v>4</v>
      </c>
      <c r="G8" s="11">
        <v>5</v>
      </c>
      <c r="H8" s="11">
        <v>5</v>
      </c>
      <c r="I8" s="31">
        <v>4</v>
      </c>
    </row>
    <row r="9" spans="2:9" x14ac:dyDescent="0.3">
      <c r="B9" s="13" t="s">
        <v>18</v>
      </c>
      <c r="C9" s="17">
        <v>37</v>
      </c>
      <c r="D9" s="17">
        <f>4+3+3+1+4</f>
        <v>15</v>
      </c>
      <c r="E9" s="17">
        <v>4</v>
      </c>
      <c r="F9" s="17">
        <v>5</v>
      </c>
      <c r="G9" s="17">
        <v>5</v>
      </c>
      <c r="H9" s="17">
        <v>5</v>
      </c>
      <c r="I9" s="32">
        <v>5</v>
      </c>
    </row>
    <row r="10" spans="2:9" x14ac:dyDescent="0.3">
      <c r="B10" s="7" t="s">
        <v>19</v>
      </c>
      <c r="C10" s="11">
        <v>83</v>
      </c>
      <c r="D10" s="11">
        <f>3+4+2+2+4</f>
        <v>15</v>
      </c>
      <c r="E10" s="11">
        <v>5</v>
      </c>
      <c r="F10" s="11">
        <v>5</v>
      </c>
      <c r="G10" s="11">
        <v>5</v>
      </c>
      <c r="H10" s="11">
        <v>5</v>
      </c>
      <c r="I10" s="31">
        <v>5</v>
      </c>
    </row>
    <row r="11" spans="2:9" x14ac:dyDescent="0.3">
      <c r="B11" s="13" t="s">
        <v>20</v>
      </c>
      <c r="C11" s="17">
        <v>43</v>
      </c>
      <c r="D11" s="17">
        <f>2+5+2+5+5</f>
        <v>19</v>
      </c>
      <c r="E11" s="17">
        <v>5</v>
      </c>
      <c r="F11" s="17">
        <v>5</v>
      </c>
      <c r="G11" s="17">
        <v>5</v>
      </c>
      <c r="H11" s="17">
        <v>4</v>
      </c>
      <c r="I11" s="32">
        <v>5</v>
      </c>
    </row>
    <row r="12" spans="2:9" x14ac:dyDescent="0.3">
      <c r="B12" s="7" t="s">
        <v>21</v>
      </c>
      <c r="C12" s="11">
        <v>41</v>
      </c>
      <c r="D12" s="11">
        <f>4+5+4+4+5</f>
        <v>22</v>
      </c>
      <c r="E12" s="11">
        <v>4</v>
      </c>
      <c r="F12" s="11">
        <v>4</v>
      </c>
      <c r="G12" s="11">
        <v>3</v>
      </c>
      <c r="H12" s="11">
        <v>4</v>
      </c>
      <c r="I12" s="31">
        <v>4</v>
      </c>
    </row>
    <row r="13" spans="2:9" x14ac:dyDescent="0.3">
      <c r="B13" s="13" t="s">
        <v>22</v>
      </c>
      <c r="C13" s="17">
        <v>26</v>
      </c>
      <c r="D13" s="17">
        <f>4+3+3+1+4</f>
        <v>15</v>
      </c>
      <c r="E13" s="17">
        <v>4</v>
      </c>
      <c r="F13" s="17">
        <v>3</v>
      </c>
      <c r="G13" s="17">
        <v>3</v>
      </c>
      <c r="H13" s="17">
        <v>4</v>
      </c>
      <c r="I13" s="32">
        <v>4</v>
      </c>
    </row>
    <row r="14" spans="2:9" x14ac:dyDescent="0.3">
      <c r="B14" s="42"/>
      <c r="C14" s="41"/>
      <c r="D14" s="41"/>
      <c r="E14" s="41"/>
      <c r="F14" s="41"/>
      <c r="G14" s="41"/>
      <c r="H14" s="41"/>
      <c r="I14" s="43"/>
    </row>
    <row r="15" spans="2:9" x14ac:dyDescent="0.3">
      <c r="B15" s="7" t="s">
        <v>23</v>
      </c>
      <c r="C15" s="11">
        <v>30</v>
      </c>
      <c r="D15" s="11">
        <f>4+5+1+5+5</f>
        <v>20</v>
      </c>
      <c r="E15" s="11">
        <v>5</v>
      </c>
      <c r="F15" s="11">
        <v>5</v>
      </c>
      <c r="G15" s="11">
        <v>5</v>
      </c>
      <c r="H15" s="11">
        <v>5</v>
      </c>
      <c r="I15" s="31">
        <v>5</v>
      </c>
    </row>
    <row r="16" spans="2:9" x14ac:dyDescent="0.3">
      <c r="B16" s="13" t="s">
        <v>24</v>
      </c>
      <c r="C16" s="17">
        <v>20</v>
      </c>
      <c r="D16" s="17">
        <f>4+4+4+4+4</f>
        <v>20</v>
      </c>
      <c r="E16" s="17">
        <v>5</v>
      </c>
      <c r="F16" s="17">
        <v>4</v>
      </c>
      <c r="G16" s="17">
        <v>5</v>
      </c>
      <c r="H16" s="17">
        <v>5</v>
      </c>
      <c r="I16" s="32">
        <v>4</v>
      </c>
    </row>
    <row r="17" spans="2:9" x14ac:dyDescent="0.3">
      <c r="B17" s="7" t="s">
        <v>25</v>
      </c>
      <c r="C17" s="11">
        <v>17</v>
      </c>
      <c r="D17" s="11">
        <f>3+3+3+3+3</f>
        <v>15</v>
      </c>
      <c r="E17" s="11">
        <v>4</v>
      </c>
      <c r="F17" s="11">
        <v>2</v>
      </c>
      <c r="G17" s="11">
        <v>5</v>
      </c>
      <c r="H17" s="11">
        <v>5</v>
      </c>
      <c r="I17" s="31">
        <v>3</v>
      </c>
    </row>
    <row r="18" spans="2:9" x14ac:dyDescent="0.3">
      <c r="B18" s="13" t="s">
        <v>26</v>
      </c>
      <c r="C18" s="17">
        <v>50</v>
      </c>
      <c r="D18" s="17">
        <f>5+4+4+5+5</f>
        <v>23</v>
      </c>
      <c r="E18" s="17">
        <v>4</v>
      </c>
      <c r="F18" s="17">
        <v>3</v>
      </c>
      <c r="G18" s="17">
        <v>3</v>
      </c>
      <c r="H18" s="17">
        <v>3</v>
      </c>
      <c r="I18" s="32">
        <v>5</v>
      </c>
    </row>
    <row r="19" spans="2:9" x14ac:dyDescent="0.3">
      <c r="B19" s="7" t="s">
        <v>27</v>
      </c>
      <c r="C19" s="11">
        <v>71</v>
      </c>
      <c r="D19" s="11">
        <f>2+4+4+3+2</f>
        <v>15</v>
      </c>
      <c r="E19" s="11">
        <v>5</v>
      </c>
      <c r="F19" s="11">
        <v>4</v>
      </c>
      <c r="G19" s="11">
        <v>4</v>
      </c>
      <c r="H19" s="11">
        <v>5</v>
      </c>
      <c r="I19" s="31">
        <v>3</v>
      </c>
    </row>
    <row r="20" spans="2:9" x14ac:dyDescent="0.3">
      <c r="B20" s="13" t="s">
        <v>28</v>
      </c>
      <c r="C20" s="17">
        <v>42</v>
      </c>
      <c r="D20" s="17">
        <f>1+2+3+2+2</f>
        <v>10</v>
      </c>
      <c r="E20" s="17">
        <v>4</v>
      </c>
      <c r="F20" s="17">
        <v>4</v>
      </c>
      <c r="G20" s="17">
        <v>4</v>
      </c>
      <c r="H20" s="17">
        <v>4</v>
      </c>
      <c r="I20" s="32">
        <v>3</v>
      </c>
    </row>
    <row r="21" spans="2:9" x14ac:dyDescent="0.3">
      <c r="B21" s="7" t="s">
        <v>29</v>
      </c>
      <c r="C21" s="11">
        <v>45</v>
      </c>
      <c r="D21" s="11">
        <f>3+5+1+5+3</f>
        <v>17</v>
      </c>
      <c r="E21" s="11">
        <v>4</v>
      </c>
      <c r="F21" s="11">
        <v>3</v>
      </c>
      <c r="G21" s="11">
        <v>5</v>
      </c>
      <c r="H21" s="11">
        <v>3</v>
      </c>
      <c r="I21" s="31">
        <v>4</v>
      </c>
    </row>
    <row r="22" spans="2:9" x14ac:dyDescent="0.3">
      <c r="B22" s="13" t="s">
        <v>30</v>
      </c>
      <c r="C22" s="17">
        <v>48</v>
      </c>
      <c r="D22" s="17">
        <f>2+3+2+2+1</f>
        <v>10</v>
      </c>
      <c r="E22" s="17">
        <v>5</v>
      </c>
      <c r="F22" s="17">
        <v>5</v>
      </c>
      <c r="G22" s="17">
        <v>5</v>
      </c>
      <c r="H22" s="17">
        <v>5</v>
      </c>
      <c r="I22" s="32">
        <v>5</v>
      </c>
    </row>
    <row r="23" spans="2:9" x14ac:dyDescent="0.3">
      <c r="B23" s="7" t="s">
        <v>63</v>
      </c>
      <c r="C23" s="11">
        <v>17</v>
      </c>
      <c r="D23" s="11">
        <f>3+2+3+3+3</f>
        <v>14</v>
      </c>
      <c r="E23" s="11">
        <v>5</v>
      </c>
      <c r="F23" s="11">
        <v>5</v>
      </c>
      <c r="G23" s="11">
        <v>5</v>
      </c>
      <c r="H23" s="11">
        <v>5</v>
      </c>
      <c r="I23" s="31">
        <v>5</v>
      </c>
    </row>
    <row r="24" spans="2:9" x14ac:dyDescent="0.3">
      <c r="B24" s="13" t="s">
        <v>64</v>
      </c>
      <c r="C24" s="17">
        <v>30</v>
      </c>
      <c r="D24" s="17">
        <f>3+2+3+2+4</f>
        <v>14</v>
      </c>
      <c r="E24" s="17">
        <v>5</v>
      </c>
      <c r="F24" s="17">
        <v>5</v>
      </c>
      <c r="G24" s="17">
        <v>5</v>
      </c>
      <c r="H24" s="17">
        <v>5</v>
      </c>
      <c r="I24" s="32">
        <v>5</v>
      </c>
    </row>
    <row r="25" spans="2:9" x14ac:dyDescent="0.3">
      <c r="B25" s="7" t="s">
        <v>65</v>
      </c>
      <c r="C25" s="11">
        <v>36</v>
      </c>
      <c r="D25" s="11">
        <f>3+5+4+5+5</f>
        <v>22</v>
      </c>
      <c r="E25" s="11">
        <v>4</v>
      </c>
      <c r="F25" s="11">
        <v>5</v>
      </c>
      <c r="G25" s="11">
        <v>3</v>
      </c>
      <c r="H25" s="11">
        <v>3</v>
      </c>
      <c r="I25" s="31">
        <v>3</v>
      </c>
    </row>
    <row r="26" spans="2:9" x14ac:dyDescent="0.3">
      <c r="B26" s="13" t="s">
        <v>66</v>
      </c>
      <c r="C26" s="17">
        <v>50</v>
      </c>
      <c r="D26" s="17">
        <f>4+5+4+5+5</f>
        <v>23</v>
      </c>
      <c r="E26" s="17">
        <v>5</v>
      </c>
      <c r="F26" s="17">
        <v>5</v>
      </c>
      <c r="G26" s="17">
        <v>4</v>
      </c>
      <c r="H26" s="17">
        <v>5</v>
      </c>
      <c r="I26" s="32">
        <v>5</v>
      </c>
    </row>
    <row r="27" spans="2:9" ht="15" thickBot="1" x14ac:dyDescent="0.35">
      <c r="B27" s="36" t="s">
        <v>67</v>
      </c>
      <c r="C27" s="44">
        <v>25</v>
      </c>
      <c r="D27" s="44">
        <f>3+5+3+3+5</f>
        <v>19</v>
      </c>
      <c r="E27" s="44">
        <v>5</v>
      </c>
      <c r="F27" s="44">
        <v>5</v>
      </c>
      <c r="G27" s="44">
        <v>5</v>
      </c>
      <c r="H27" s="44">
        <v>5</v>
      </c>
      <c r="I27" s="4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B915-EB08-4B1A-BC5D-90AB60704292}">
  <dimension ref="B1:G27"/>
  <sheetViews>
    <sheetView workbookViewId="0">
      <selection activeCell="B2" sqref="B2"/>
    </sheetView>
  </sheetViews>
  <sheetFormatPr defaultRowHeight="14.4" x14ac:dyDescent="0.3"/>
  <cols>
    <col min="2" max="2" width="20.109375" bestFit="1" customWidth="1"/>
    <col min="3" max="7" width="15.77734375" customWidth="1"/>
  </cols>
  <sheetData>
    <row r="1" spans="2:7" ht="15" thickBot="1" x14ac:dyDescent="0.35"/>
    <row r="2" spans="2:7" x14ac:dyDescent="0.3">
      <c r="B2" s="1" t="s">
        <v>0</v>
      </c>
      <c r="C2" s="2" t="s">
        <v>58</v>
      </c>
      <c r="D2" s="2" t="s">
        <v>59</v>
      </c>
      <c r="E2" s="2" t="s">
        <v>60</v>
      </c>
      <c r="F2" s="2" t="s">
        <v>61</v>
      </c>
      <c r="G2" s="3" t="s">
        <v>62</v>
      </c>
    </row>
    <row r="3" spans="2:7" x14ac:dyDescent="0.3">
      <c r="B3" s="7" t="s">
        <v>13</v>
      </c>
      <c r="C3" s="11" t="s">
        <v>35</v>
      </c>
      <c r="D3" s="11" t="s">
        <v>36</v>
      </c>
      <c r="E3" s="11">
        <v>571</v>
      </c>
      <c r="F3" s="11">
        <v>661</v>
      </c>
      <c r="G3" s="31" t="s">
        <v>37</v>
      </c>
    </row>
    <row r="4" spans="2:7" x14ac:dyDescent="0.3">
      <c r="B4" s="13" t="s">
        <v>14</v>
      </c>
      <c r="C4" s="17">
        <v>1251</v>
      </c>
      <c r="D4" s="17">
        <v>1061</v>
      </c>
      <c r="E4" s="17" t="s">
        <v>38</v>
      </c>
      <c r="F4" s="17">
        <v>661</v>
      </c>
      <c r="G4" s="32">
        <v>1051</v>
      </c>
    </row>
    <row r="5" spans="2:7" x14ac:dyDescent="0.3">
      <c r="B5" s="19"/>
      <c r="C5" s="33"/>
      <c r="D5" s="33"/>
      <c r="E5" s="33"/>
      <c r="F5" s="33"/>
      <c r="G5" s="34"/>
    </row>
    <row r="6" spans="2:7" x14ac:dyDescent="0.3">
      <c r="B6" s="7" t="s">
        <v>34</v>
      </c>
      <c r="C6" s="11">
        <v>1511</v>
      </c>
      <c r="D6" s="11" t="s">
        <v>39</v>
      </c>
      <c r="E6" s="11" t="s">
        <v>40</v>
      </c>
      <c r="F6" s="11" t="s">
        <v>41</v>
      </c>
      <c r="G6" s="31" t="s">
        <v>42</v>
      </c>
    </row>
    <row r="7" spans="2:7" x14ac:dyDescent="0.3">
      <c r="B7" s="13" t="s">
        <v>16</v>
      </c>
      <c r="C7" s="17" t="s">
        <v>35</v>
      </c>
      <c r="D7" s="17" t="s">
        <v>43</v>
      </c>
      <c r="E7" s="17">
        <v>1081</v>
      </c>
      <c r="F7" s="17">
        <v>1961</v>
      </c>
      <c r="G7" s="32" t="s">
        <v>44</v>
      </c>
    </row>
    <row r="8" spans="2:7" x14ac:dyDescent="0.3">
      <c r="B8" s="7" t="s">
        <v>17</v>
      </c>
      <c r="C8" s="11">
        <v>91</v>
      </c>
      <c r="D8" s="11" t="s">
        <v>45</v>
      </c>
      <c r="E8" s="11">
        <v>571</v>
      </c>
      <c r="F8" s="11" t="s">
        <v>46</v>
      </c>
      <c r="G8" s="31">
        <v>1251</v>
      </c>
    </row>
    <row r="9" spans="2:7" x14ac:dyDescent="0.3">
      <c r="B9" s="13" t="s">
        <v>18</v>
      </c>
      <c r="C9" s="17">
        <v>1511</v>
      </c>
      <c r="D9" s="17">
        <v>1241</v>
      </c>
      <c r="E9" s="17">
        <v>571</v>
      </c>
      <c r="F9" s="17">
        <v>611</v>
      </c>
      <c r="G9" s="32">
        <v>1251</v>
      </c>
    </row>
    <row r="10" spans="2:7" x14ac:dyDescent="0.3">
      <c r="B10" s="7" t="s">
        <v>19</v>
      </c>
      <c r="C10" s="11">
        <v>2081</v>
      </c>
      <c r="D10" s="11">
        <v>1791</v>
      </c>
      <c r="E10" s="11">
        <v>571</v>
      </c>
      <c r="F10" s="11">
        <v>2159</v>
      </c>
      <c r="G10" s="31">
        <v>1051</v>
      </c>
    </row>
    <row r="11" spans="2:7" x14ac:dyDescent="0.3">
      <c r="B11" s="13" t="s">
        <v>20</v>
      </c>
      <c r="C11" s="17">
        <v>2081</v>
      </c>
      <c r="D11" s="17" t="s">
        <v>47</v>
      </c>
      <c r="E11" s="17" t="s">
        <v>48</v>
      </c>
      <c r="F11" s="17">
        <v>1961</v>
      </c>
      <c r="G11" s="32" t="s">
        <v>37</v>
      </c>
    </row>
    <row r="12" spans="2:7" x14ac:dyDescent="0.3">
      <c r="B12" s="7" t="s">
        <v>21</v>
      </c>
      <c r="C12" s="11" t="s">
        <v>49</v>
      </c>
      <c r="D12" s="11" t="s">
        <v>50</v>
      </c>
      <c r="E12" s="11">
        <v>571</v>
      </c>
      <c r="F12" s="11">
        <v>1961</v>
      </c>
      <c r="G12" s="31" t="s">
        <v>51</v>
      </c>
    </row>
    <row r="13" spans="2:7" x14ac:dyDescent="0.3">
      <c r="B13" s="13" t="s">
        <v>22</v>
      </c>
      <c r="C13" s="17">
        <v>2081</v>
      </c>
      <c r="D13" s="17">
        <v>1061</v>
      </c>
      <c r="E13" s="17">
        <v>1081</v>
      </c>
      <c r="F13" s="17" t="s">
        <v>52</v>
      </c>
      <c r="G13" s="32">
        <v>1251</v>
      </c>
    </row>
    <row r="14" spans="2:7" x14ac:dyDescent="0.3">
      <c r="B14" s="42"/>
      <c r="C14" s="41"/>
      <c r="D14" s="41"/>
      <c r="E14" s="41"/>
      <c r="F14" s="41"/>
      <c r="G14" s="43"/>
    </row>
    <row r="15" spans="2:7" x14ac:dyDescent="0.3">
      <c r="B15" s="7" t="s">
        <v>23</v>
      </c>
      <c r="C15" s="11">
        <v>621</v>
      </c>
      <c r="D15" s="11">
        <v>1221</v>
      </c>
      <c r="E15" s="11">
        <v>1661</v>
      </c>
      <c r="F15" s="11">
        <v>301</v>
      </c>
      <c r="G15" s="31">
        <v>1461</v>
      </c>
    </row>
    <row r="16" spans="2:7" x14ac:dyDescent="0.3">
      <c r="B16" s="13" t="s">
        <v>24</v>
      </c>
      <c r="C16" s="17">
        <v>1511</v>
      </c>
      <c r="D16" s="17">
        <v>1221</v>
      </c>
      <c r="E16" s="17">
        <v>481</v>
      </c>
      <c r="F16" s="17">
        <v>171</v>
      </c>
      <c r="G16" s="32">
        <v>1051</v>
      </c>
    </row>
    <row r="17" spans="2:7" x14ac:dyDescent="0.3">
      <c r="B17" s="7" t="s">
        <v>25</v>
      </c>
      <c r="C17" s="11" t="s">
        <v>53</v>
      </c>
      <c r="D17" s="11" t="s">
        <v>54</v>
      </c>
      <c r="E17" s="11" t="s">
        <v>52</v>
      </c>
      <c r="F17" s="11" t="s">
        <v>55</v>
      </c>
      <c r="G17" s="31" t="s">
        <v>56</v>
      </c>
    </row>
    <row r="18" spans="2:7" x14ac:dyDescent="0.3">
      <c r="B18" s="13" t="s">
        <v>26</v>
      </c>
      <c r="C18" s="17">
        <v>1511</v>
      </c>
      <c r="D18" s="17">
        <v>1221</v>
      </c>
      <c r="E18" s="17">
        <v>481</v>
      </c>
      <c r="F18" s="17">
        <v>2159</v>
      </c>
      <c r="G18" s="32">
        <v>1051</v>
      </c>
    </row>
    <row r="19" spans="2:7" x14ac:dyDescent="0.3">
      <c r="B19" s="7" t="s">
        <v>27</v>
      </c>
      <c r="C19" s="11" t="s">
        <v>49</v>
      </c>
      <c r="D19" s="11">
        <v>1061</v>
      </c>
      <c r="E19" s="11">
        <v>1661</v>
      </c>
      <c r="F19" s="11">
        <v>301</v>
      </c>
      <c r="G19" s="31" t="s">
        <v>57</v>
      </c>
    </row>
    <row r="20" spans="2:7" x14ac:dyDescent="0.3">
      <c r="B20" s="13" t="s">
        <v>28</v>
      </c>
      <c r="C20" s="17">
        <v>91</v>
      </c>
      <c r="D20" s="17">
        <v>2153</v>
      </c>
      <c r="E20" s="17">
        <v>571</v>
      </c>
      <c r="F20" s="17">
        <v>301</v>
      </c>
      <c r="G20" s="32">
        <v>1791</v>
      </c>
    </row>
    <row r="21" spans="2:7" x14ac:dyDescent="0.3">
      <c r="B21" s="7" t="s">
        <v>29</v>
      </c>
      <c r="C21" s="11">
        <v>2081</v>
      </c>
      <c r="D21" s="11">
        <v>2153</v>
      </c>
      <c r="E21" s="11">
        <v>1661</v>
      </c>
      <c r="F21" s="11">
        <v>1961</v>
      </c>
      <c r="G21" s="31">
        <v>1251</v>
      </c>
    </row>
    <row r="22" spans="2:7" x14ac:dyDescent="0.3">
      <c r="B22" s="13" t="s">
        <v>30</v>
      </c>
      <c r="C22" s="17" t="s">
        <v>49</v>
      </c>
      <c r="D22" s="17">
        <v>1061</v>
      </c>
      <c r="E22" s="17">
        <v>481</v>
      </c>
      <c r="F22" s="17">
        <v>661</v>
      </c>
      <c r="G22" s="32">
        <v>1051</v>
      </c>
    </row>
    <row r="23" spans="2:7" x14ac:dyDescent="0.3">
      <c r="B23" s="7" t="s">
        <v>63</v>
      </c>
      <c r="C23" s="11">
        <v>1511</v>
      </c>
      <c r="D23" s="11" t="s">
        <v>68</v>
      </c>
      <c r="E23" s="11" t="s">
        <v>40</v>
      </c>
      <c r="F23" s="11">
        <v>661</v>
      </c>
      <c r="G23" s="31">
        <v>1051</v>
      </c>
    </row>
    <row r="24" spans="2:7" x14ac:dyDescent="0.3">
      <c r="B24" s="13" t="s">
        <v>64</v>
      </c>
      <c r="C24" s="17">
        <v>1511</v>
      </c>
      <c r="D24" s="17">
        <v>1781</v>
      </c>
      <c r="E24" s="17">
        <v>571</v>
      </c>
      <c r="F24" s="17">
        <v>661</v>
      </c>
      <c r="G24" s="32">
        <v>1791</v>
      </c>
    </row>
    <row r="25" spans="2:7" x14ac:dyDescent="0.3">
      <c r="B25" s="7" t="s">
        <v>65</v>
      </c>
      <c r="C25" s="11" t="s">
        <v>69</v>
      </c>
      <c r="D25" s="11" t="s">
        <v>70</v>
      </c>
      <c r="E25" s="11">
        <v>571</v>
      </c>
      <c r="F25" s="11" t="s">
        <v>71</v>
      </c>
      <c r="G25" s="31" t="s">
        <v>72</v>
      </c>
    </row>
    <row r="26" spans="2:7" x14ac:dyDescent="0.3">
      <c r="B26" s="13" t="s">
        <v>66</v>
      </c>
      <c r="C26" s="17">
        <v>91</v>
      </c>
      <c r="D26" s="17">
        <v>1221</v>
      </c>
      <c r="E26" s="17">
        <v>571</v>
      </c>
      <c r="F26" s="17">
        <v>2159</v>
      </c>
      <c r="G26" s="32">
        <v>1051</v>
      </c>
    </row>
    <row r="27" spans="2:7" ht="15" thickBot="1" x14ac:dyDescent="0.35">
      <c r="B27" s="36" t="s">
        <v>67</v>
      </c>
      <c r="C27" s="44">
        <v>1511</v>
      </c>
      <c r="D27" s="44">
        <v>2153</v>
      </c>
      <c r="E27" s="44">
        <v>571</v>
      </c>
      <c r="F27" s="44">
        <v>151</v>
      </c>
      <c r="G27" s="45">
        <v>1051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Participants' Profiles</vt:lpstr>
      <vt:lpstr>Participants' Performance</vt:lpstr>
      <vt:lpstr>Participants'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França</dc:creator>
  <cp:lastModifiedBy>Marcelo França</cp:lastModifiedBy>
  <dcterms:created xsi:type="dcterms:W3CDTF">2019-07-06T19:51:37Z</dcterms:created>
  <dcterms:modified xsi:type="dcterms:W3CDTF">2019-07-22T22:36:47Z</dcterms:modified>
</cp:coreProperties>
</file>